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git_repos\Model-Driven-Engineering4Artificial-Intelligence\"/>
    </mc:Choice>
  </mc:AlternateContent>
  <xr:revisionPtr revIDLastSave="0" documentId="13_ncr:1_{A07BD3A4-C12B-4498-B25E-191F79810740}" xr6:coauthVersionLast="47" xr6:coauthVersionMax="47" xr10:uidLastSave="{00000000-0000-0000-0000-000000000000}"/>
  <bookViews>
    <workbookView xWindow="-120" yWindow="-120" windowWidth="29040" windowHeight="15720" xr2:uid="{00000000-000D-0000-FFFF-FFFF00000000}"/>
  </bookViews>
  <sheets>
    <sheet name="1. RG-RQ" sheetId="2" r:id="rId1"/>
    <sheet name="2. Search Queries" sheetId="3" r:id="rId2"/>
    <sheet name="3. Unique Results" sheetId="4" r:id="rId3"/>
    <sheet name="4. Selection Based on Title" sheetId="5" r:id="rId4"/>
    <sheet name="5. Selection Based on Abstract" sheetId="6" r:id="rId5"/>
    <sheet name="6. Selection Based on Full-Text" sheetId="8" r:id="rId6"/>
    <sheet name="6.1 Snowballing Results" sheetId="10" r:id="rId7"/>
    <sheet name="6.2 Snowballing Full-Text" sheetId="11" r:id="rId8"/>
    <sheet name="7. Data-Extraction" sheetId="9" r:id="rId9"/>
  </sheets>
  <definedNames>
    <definedName name="_xlnm.Print_Area" localSheetId="8">'7. Data-Extraction'!$A:$C</definedName>
    <definedName name="ExterneDaten_1" localSheetId="3" hidden="1">'4. Selection Based on Title'!#REF!</definedName>
    <definedName name="ExterneDaten_2" localSheetId="2" hidden="1">'3. Unique Results'!$A$1:$Z$712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B4" i="8"/>
  <c r="C4" i="8"/>
  <c r="E4" i="8"/>
  <c r="F4" i="8"/>
  <c r="G4" i="8"/>
  <c r="H4" i="8"/>
  <c r="I4" i="8"/>
  <c r="J4" i="8"/>
  <c r="K4" i="8"/>
  <c r="L4" i="8"/>
  <c r="M4" i="8"/>
  <c r="N4" i="8"/>
  <c r="O4" i="8"/>
  <c r="P4" i="8"/>
  <c r="Q4" i="8"/>
  <c r="R4" i="8"/>
  <c r="S4" i="8"/>
  <c r="T4" i="8"/>
  <c r="U4" i="8"/>
  <c r="V4" i="8"/>
  <c r="W4" i="8"/>
  <c r="H3" i="9"/>
  <c r="P3" i="9"/>
  <c r="P4" i="9"/>
  <c r="I3" i="9"/>
  <c r="J3" i="9"/>
  <c r="I4" i="9"/>
  <c r="J4" i="9"/>
  <c r="F3" i="9"/>
  <c r="Q3" i="9"/>
  <c r="E3" i="9"/>
  <c r="F4" i="9"/>
  <c r="Q4" i="9"/>
  <c r="E4" i="9"/>
  <c r="L3" i="9"/>
  <c r="L4" i="9"/>
  <c r="N3" i="9"/>
  <c r="D3" i="9"/>
  <c r="N4" i="9"/>
  <c r="D4" i="9"/>
  <c r="R4" i="9"/>
  <c r="H4" i="9"/>
  <c r="R3" i="9"/>
  <c r="W10" i="8"/>
  <c r="V10" i="8"/>
  <c r="U10" i="8"/>
  <c r="T10" i="8"/>
  <c r="S10" i="8"/>
  <c r="R10" i="8"/>
  <c r="Q10" i="8"/>
  <c r="P10" i="8"/>
  <c r="O10" i="8"/>
  <c r="N10" i="8"/>
  <c r="M10" i="8"/>
  <c r="L10" i="8"/>
  <c r="K10" i="8"/>
  <c r="J10" i="8"/>
  <c r="I10" i="8"/>
  <c r="H10" i="8"/>
  <c r="G10" i="8"/>
  <c r="F10" i="8"/>
  <c r="E10" i="8"/>
  <c r="D10" i="8"/>
  <c r="C10" i="8"/>
  <c r="B10" i="8"/>
  <c r="W7" i="8"/>
  <c r="V7" i="8"/>
  <c r="U7" i="8"/>
  <c r="T7" i="8"/>
  <c r="S7" i="8"/>
  <c r="R7" i="8"/>
  <c r="Q7" i="8"/>
  <c r="P7" i="8"/>
  <c r="O7" i="8"/>
  <c r="N7" i="8"/>
  <c r="M7" i="8"/>
  <c r="L7" i="8"/>
  <c r="K7" i="8"/>
  <c r="J7" i="8"/>
  <c r="I7" i="8"/>
  <c r="H7" i="8"/>
  <c r="G7" i="8"/>
  <c r="F7" i="8"/>
  <c r="E7" i="8"/>
  <c r="D7" i="8"/>
  <c r="C7" i="8"/>
  <c r="B7" i="8"/>
  <c r="W6" i="8"/>
  <c r="V6" i="8"/>
  <c r="U6" i="8"/>
  <c r="T6" i="8"/>
  <c r="S6" i="8"/>
  <c r="R6" i="8"/>
  <c r="Q6" i="8"/>
  <c r="P6" i="8"/>
  <c r="O6" i="8"/>
  <c r="N6" i="8"/>
  <c r="M6" i="8"/>
  <c r="L6" i="8"/>
  <c r="K6" i="8"/>
  <c r="J6" i="8"/>
  <c r="I6" i="8"/>
  <c r="H6" i="8"/>
  <c r="G6" i="8"/>
  <c r="F6" i="8"/>
  <c r="E6" i="8"/>
  <c r="D6" i="8"/>
  <c r="C6" i="8"/>
  <c r="B6" i="8"/>
  <c r="W3" i="8"/>
  <c r="V3" i="8"/>
  <c r="U3" i="8"/>
  <c r="T3" i="8"/>
  <c r="S3" i="8"/>
  <c r="R3" i="8"/>
  <c r="Q3" i="8"/>
  <c r="P3" i="8"/>
  <c r="O3" i="8"/>
  <c r="N3" i="8"/>
  <c r="M3" i="8"/>
  <c r="L3" i="8"/>
  <c r="K3" i="8"/>
  <c r="J3" i="8"/>
  <c r="I3" i="8"/>
  <c r="H3" i="8"/>
  <c r="G3" i="8"/>
  <c r="F3" i="8"/>
  <c r="E3" i="8"/>
  <c r="D3" i="8"/>
  <c r="C3" i="8"/>
  <c r="B3" i="8"/>
  <c r="W11" i="8"/>
  <c r="V11" i="8"/>
  <c r="U11" i="8"/>
  <c r="T11" i="8"/>
  <c r="S11" i="8"/>
  <c r="R11" i="8"/>
  <c r="Q11" i="8"/>
  <c r="P11" i="8"/>
  <c r="O11" i="8"/>
  <c r="N11" i="8"/>
  <c r="M11" i="8"/>
  <c r="L11" i="8"/>
  <c r="K11" i="8"/>
  <c r="J11" i="8"/>
  <c r="I11" i="8"/>
  <c r="H11" i="8"/>
  <c r="G11" i="8"/>
  <c r="F11" i="8"/>
  <c r="E11" i="8"/>
  <c r="D11" i="8"/>
  <c r="C11" i="8"/>
  <c r="B11" i="8"/>
  <c r="W8" i="8"/>
  <c r="V8" i="8"/>
  <c r="U8" i="8"/>
  <c r="T8" i="8"/>
  <c r="S8" i="8"/>
  <c r="R8" i="8"/>
  <c r="Q8" i="8"/>
  <c r="P8" i="8"/>
  <c r="O8" i="8"/>
  <c r="N8" i="8"/>
  <c r="M8" i="8"/>
  <c r="L8" i="8"/>
  <c r="K8" i="8"/>
  <c r="J8" i="8"/>
  <c r="I8" i="8"/>
  <c r="H8" i="8"/>
  <c r="G8" i="8"/>
  <c r="F8" i="8"/>
  <c r="E8" i="8"/>
  <c r="D8" i="8"/>
  <c r="C8" i="8"/>
  <c r="B8" i="8"/>
  <c r="W2" i="8"/>
  <c r="V2" i="8"/>
  <c r="U2" i="8"/>
  <c r="T2" i="8"/>
  <c r="S2" i="8"/>
  <c r="R2" i="8"/>
  <c r="Q2" i="8"/>
  <c r="P2" i="8"/>
  <c r="O2" i="8"/>
  <c r="N2" i="8"/>
  <c r="M2" i="8"/>
  <c r="L2" i="8"/>
  <c r="K2" i="8"/>
  <c r="J2" i="8"/>
  <c r="I2" i="8"/>
  <c r="H2" i="8"/>
  <c r="G2" i="8"/>
  <c r="F2" i="8"/>
  <c r="E2" i="8"/>
  <c r="D2" i="8"/>
  <c r="C2" i="8"/>
  <c r="B2" i="8"/>
  <c r="W9" i="8"/>
  <c r="V9" i="8"/>
  <c r="U9" i="8"/>
  <c r="T9" i="8"/>
  <c r="S9" i="8"/>
  <c r="R9" i="8"/>
  <c r="Q9" i="8"/>
  <c r="P9" i="8"/>
  <c r="O9" i="8"/>
  <c r="N9" i="8"/>
  <c r="M9" i="8"/>
  <c r="L9" i="8"/>
  <c r="K9" i="8"/>
  <c r="J9" i="8"/>
  <c r="I9" i="8"/>
  <c r="H9" i="8"/>
  <c r="G9" i="8"/>
  <c r="F9" i="8"/>
  <c r="E9" i="8"/>
  <c r="D9" i="8"/>
  <c r="C9" i="8"/>
  <c r="B9" i="8"/>
  <c r="W12" i="8"/>
  <c r="V12" i="8"/>
  <c r="U12" i="8"/>
  <c r="T12" i="8"/>
  <c r="S12" i="8"/>
  <c r="R12" i="8"/>
  <c r="Q12" i="8"/>
  <c r="P12" i="8"/>
  <c r="O12" i="8"/>
  <c r="N12" i="8"/>
  <c r="M12" i="8"/>
  <c r="L12" i="8"/>
  <c r="K12" i="8"/>
  <c r="J12" i="8"/>
  <c r="I12" i="8"/>
  <c r="H12" i="8"/>
  <c r="G12" i="8"/>
  <c r="F12" i="8"/>
  <c r="E12" i="8"/>
  <c r="D12" i="8"/>
  <c r="C12" i="8"/>
  <c r="B12" i="8"/>
  <c r="W5" i="8"/>
  <c r="V5" i="8"/>
  <c r="U5" i="8"/>
  <c r="T5" i="8"/>
  <c r="S5" i="8"/>
  <c r="R5" i="8"/>
  <c r="Q5" i="8"/>
  <c r="P5" i="8"/>
  <c r="O5" i="8"/>
  <c r="N5" i="8"/>
  <c r="M5" i="8"/>
  <c r="L5" i="8"/>
  <c r="K5" i="8"/>
  <c r="J5" i="8"/>
  <c r="I5" i="8"/>
  <c r="H5" i="8"/>
  <c r="G5" i="8"/>
  <c r="F5" i="8"/>
  <c r="E5" i="8"/>
  <c r="D5" i="8"/>
  <c r="C5" i="8"/>
  <c r="B5" i="8"/>
  <c r="B11" i="6"/>
  <c r="B36" i="6"/>
  <c r="W18" i="6"/>
  <c r="V18" i="6"/>
  <c r="U18" i="6"/>
  <c r="T18" i="6"/>
  <c r="S18" i="6"/>
  <c r="R18" i="6"/>
  <c r="Q18" i="6"/>
  <c r="P18" i="6"/>
  <c r="O18" i="6"/>
  <c r="N18" i="6"/>
  <c r="M18" i="6"/>
  <c r="L18" i="6"/>
  <c r="K18" i="6"/>
  <c r="J18" i="6"/>
  <c r="I18" i="6"/>
  <c r="H18" i="6"/>
  <c r="G18" i="6"/>
  <c r="F18" i="6"/>
  <c r="E18" i="6"/>
  <c r="D18" i="6"/>
  <c r="C18" i="6"/>
  <c r="B18" i="6"/>
  <c r="W3" i="6"/>
  <c r="V3" i="6"/>
  <c r="U3" i="6"/>
  <c r="T3" i="6"/>
  <c r="S3" i="6"/>
  <c r="R3" i="6"/>
  <c r="Q3" i="6"/>
  <c r="P3" i="6"/>
  <c r="O3" i="6"/>
  <c r="N3" i="6"/>
  <c r="M3" i="6"/>
  <c r="L3" i="6"/>
  <c r="K3" i="6"/>
  <c r="J3" i="6"/>
  <c r="I3" i="6"/>
  <c r="H3" i="6"/>
  <c r="G3" i="6"/>
  <c r="F3" i="6"/>
  <c r="E3" i="6"/>
  <c r="D3" i="6"/>
  <c r="C3" i="6"/>
  <c r="B3" i="6"/>
  <c r="W7" i="6"/>
  <c r="V7" i="6"/>
  <c r="U7" i="6"/>
  <c r="T7" i="6"/>
  <c r="S7" i="6"/>
  <c r="R7" i="6"/>
  <c r="Q7" i="6"/>
  <c r="P7" i="6"/>
  <c r="O7" i="6"/>
  <c r="N7" i="6"/>
  <c r="M7" i="6"/>
  <c r="L7" i="6"/>
  <c r="K7" i="6"/>
  <c r="J7" i="6"/>
  <c r="I7" i="6"/>
  <c r="H7" i="6"/>
  <c r="G7" i="6"/>
  <c r="F7" i="6"/>
  <c r="E7" i="6"/>
  <c r="D7" i="6"/>
  <c r="C7" i="6"/>
  <c r="B7" i="6"/>
  <c r="W16" i="6"/>
  <c r="V16" i="6"/>
  <c r="U16" i="6"/>
  <c r="T16" i="6"/>
  <c r="S16" i="6"/>
  <c r="R16" i="6"/>
  <c r="Q16" i="6"/>
  <c r="P16" i="6"/>
  <c r="O16" i="6"/>
  <c r="N16" i="6"/>
  <c r="M16" i="6"/>
  <c r="L16" i="6"/>
  <c r="K16" i="6"/>
  <c r="J16" i="6"/>
  <c r="I16" i="6"/>
  <c r="H16" i="6"/>
  <c r="G16" i="6"/>
  <c r="F16" i="6"/>
  <c r="E16" i="6"/>
  <c r="D16" i="6"/>
  <c r="C16" i="6"/>
  <c r="B16" i="6"/>
  <c r="W14" i="6"/>
  <c r="V14" i="6"/>
  <c r="U14" i="6"/>
  <c r="T14" i="6"/>
  <c r="S14" i="6"/>
  <c r="R14" i="6"/>
  <c r="Q14" i="6"/>
  <c r="P14" i="6"/>
  <c r="O14" i="6"/>
  <c r="N14" i="6"/>
  <c r="M14" i="6"/>
  <c r="L14" i="6"/>
  <c r="K14" i="6"/>
  <c r="J14" i="6"/>
  <c r="I14" i="6"/>
  <c r="H14" i="6"/>
  <c r="G14" i="6"/>
  <c r="F14" i="6"/>
  <c r="E14" i="6"/>
  <c r="D14" i="6"/>
  <c r="C14" i="6"/>
  <c r="B14" i="6"/>
  <c r="W32" i="6"/>
  <c r="V32" i="6"/>
  <c r="U32" i="6"/>
  <c r="T32" i="6"/>
  <c r="S32" i="6"/>
  <c r="R32" i="6"/>
  <c r="Q32" i="6"/>
  <c r="P32" i="6"/>
  <c r="O32" i="6"/>
  <c r="N32" i="6"/>
  <c r="M32" i="6"/>
  <c r="L32" i="6"/>
  <c r="K32" i="6"/>
  <c r="J32" i="6"/>
  <c r="I32" i="6"/>
  <c r="H32" i="6"/>
  <c r="G32" i="6"/>
  <c r="F32" i="6"/>
  <c r="E32" i="6"/>
  <c r="D32" i="6"/>
  <c r="C32" i="6"/>
  <c r="B32" i="6"/>
  <c r="W8" i="6"/>
  <c r="V8" i="6"/>
  <c r="U8" i="6"/>
  <c r="T8" i="6"/>
  <c r="S8" i="6"/>
  <c r="R8" i="6"/>
  <c r="Q8" i="6"/>
  <c r="P8" i="6"/>
  <c r="O8" i="6"/>
  <c r="N8" i="6"/>
  <c r="M8" i="6"/>
  <c r="L8" i="6"/>
  <c r="K8" i="6"/>
  <c r="J8" i="6"/>
  <c r="I8" i="6"/>
  <c r="H8" i="6"/>
  <c r="G8" i="6"/>
  <c r="F8" i="6"/>
  <c r="E8" i="6"/>
  <c r="D8" i="6"/>
  <c r="C8" i="6"/>
  <c r="B8" i="6"/>
  <c r="W33" i="6"/>
  <c r="V33" i="6"/>
  <c r="U33" i="6"/>
  <c r="T33" i="6"/>
  <c r="S33" i="6"/>
  <c r="R33" i="6"/>
  <c r="Q33" i="6"/>
  <c r="P33" i="6"/>
  <c r="O33" i="6"/>
  <c r="N33" i="6"/>
  <c r="M33" i="6"/>
  <c r="L33" i="6"/>
  <c r="K33" i="6"/>
  <c r="J33" i="6"/>
  <c r="I33" i="6"/>
  <c r="H33" i="6"/>
  <c r="G33" i="6"/>
  <c r="F33" i="6"/>
  <c r="E33" i="6"/>
  <c r="D33" i="6"/>
  <c r="C33" i="6"/>
  <c r="B33" i="6"/>
  <c r="W17" i="6"/>
  <c r="V17" i="6"/>
  <c r="U17" i="6"/>
  <c r="T17" i="6"/>
  <c r="S17" i="6"/>
  <c r="R17" i="6"/>
  <c r="Q17" i="6"/>
  <c r="P17" i="6"/>
  <c r="O17" i="6"/>
  <c r="N17" i="6"/>
  <c r="M17" i="6"/>
  <c r="L17" i="6"/>
  <c r="K17" i="6"/>
  <c r="J17" i="6"/>
  <c r="I17" i="6"/>
  <c r="H17" i="6"/>
  <c r="G17" i="6"/>
  <c r="F17" i="6"/>
  <c r="E17" i="6"/>
  <c r="D17" i="6"/>
  <c r="C17" i="6"/>
  <c r="B17" i="6"/>
  <c r="W9" i="6"/>
  <c r="V9" i="6"/>
  <c r="U9" i="6"/>
  <c r="T9" i="6"/>
  <c r="S9" i="6"/>
  <c r="R9" i="6"/>
  <c r="Q9" i="6"/>
  <c r="P9" i="6"/>
  <c r="O9" i="6"/>
  <c r="N9" i="6"/>
  <c r="M9" i="6"/>
  <c r="L9" i="6"/>
  <c r="K9" i="6"/>
  <c r="J9" i="6"/>
  <c r="I9" i="6"/>
  <c r="H9" i="6"/>
  <c r="G9" i="6"/>
  <c r="F9" i="6"/>
  <c r="E9" i="6"/>
  <c r="D9" i="6"/>
  <c r="C9" i="6"/>
  <c r="B9" i="6"/>
  <c r="W19" i="6"/>
  <c r="V19" i="6"/>
  <c r="U19" i="6"/>
  <c r="T19" i="6"/>
  <c r="S19" i="6"/>
  <c r="R19" i="6"/>
  <c r="Q19" i="6"/>
  <c r="P19" i="6"/>
  <c r="O19" i="6"/>
  <c r="N19" i="6"/>
  <c r="M19" i="6"/>
  <c r="L19" i="6"/>
  <c r="K19" i="6"/>
  <c r="J19" i="6"/>
  <c r="I19" i="6"/>
  <c r="H19" i="6"/>
  <c r="G19" i="6"/>
  <c r="F19" i="6"/>
  <c r="E19" i="6"/>
  <c r="D19" i="6"/>
  <c r="C19" i="6"/>
  <c r="B19" i="6"/>
  <c r="W36" i="6"/>
  <c r="V36" i="6"/>
  <c r="U36" i="6"/>
  <c r="T36" i="6"/>
  <c r="S36" i="6"/>
  <c r="R36" i="6"/>
  <c r="Q36" i="6"/>
  <c r="P36" i="6"/>
  <c r="O36" i="6"/>
  <c r="N36" i="6"/>
  <c r="M36" i="6"/>
  <c r="L36" i="6"/>
  <c r="K36" i="6"/>
  <c r="J36" i="6"/>
  <c r="I36" i="6"/>
  <c r="H36" i="6"/>
  <c r="G36" i="6"/>
  <c r="F36" i="6"/>
  <c r="E36" i="6"/>
  <c r="D36" i="6"/>
  <c r="C36" i="6"/>
  <c r="W38" i="6"/>
  <c r="V38" i="6"/>
  <c r="U38" i="6"/>
  <c r="T38" i="6"/>
  <c r="S38" i="6"/>
  <c r="R38" i="6"/>
  <c r="Q38" i="6"/>
  <c r="P38" i="6"/>
  <c r="O38" i="6"/>
  <c r="N38" i="6"/>
  <c r="M38" i="6"/>
  <c r="L38" i="6"/>
  <c r="K38" i="6"/>
  <c r="J38" i="6"/>
  <c r="I38" i="6"/>
  <c r="H38" i="6"/>
  <c r="G38" i="6"/>
  <c r="F38" i="6"/>
  <c r="E38" i="6"/>
  <c r="D38" i="6"/>
  <c r="C38" i="6"/>
  <c r="B38" i="6"/>
  <c r="W34" i="6"/>
  <c r="V34" i="6"/>
  <c r="U34" i="6"/>
  <c r="T34" i="6"/>
  <c r="S34" i="6"/>
  <c r="R34" i="6"/>
  <c r="Q34" i="6"/>
  <c r="P34" i="6"/>
  <c r="O34" i="6"/>
  <c r="N34" i="6"/>
  <c r="M34" i="6"/>
  <c r="L34" i="6"/>
  <c r="K34" i="6"/>
  <c r="J34" i="6"/>
  <c r="I34" i="6"/>
  <c r="H34" i="6"/>
  <c r="G34" i="6"/>
  <c r="F34" i="6"/>
  <c r="E34" i="6"/>
  <c r="D34" i="6"/>
  <c r="C34" i="6"/>
  <c r="B34" i="6"/>
  <c r="W26" i="6"/>
  <c r="V26" i="6"/>
  <c r="U26" i="6"/>
  <c r="T26" i="6"/>
  <c r="S26" i="6"/>
  <c r="R26" i="6"/>
  <c r="Q26" i="6"/>
  <c r="P26" i="6"/>
  <c r="O26" i="6"/>
  <c r="N26" i="6"/>
  <c r="M26" i="6"/>
  <c r="L26" i="6"/>
  <c r="K26" i="6"/>
  <c r="J26" i="6"/>
  <c r="I26" i="6"/>
  <c r="H26" i="6"/>
  <c r="G26" i="6"/>
  <c r="F26" i="6"/>
  <c r="E26" i="6"/>
  <c r="D26" i="6"/>
  <c r="C26" i="6"/>
  <c r="B26" i="6"/>
  <c r="W25" i="6"/>
  <c r="V25" i="6"/>
  <c r="U25" i="6"/>
  <c r="T25" i="6"/>
  <c r="S25" i="6"/>
  <c r="R25" i="6"/>
  <c r="Q25" i="6"/>
  <c r="P25" i="6"/>
  <c r="O25" i="6"/>
  <c r="N25" i="6"/>
  <c r="M25" i="6"/>
  <c r="L25" i="6"/>
  <c r="K25" i="6"/>
  <c r="J25" i="6"/>
  <c r="I25" i="6"/>
  <c r="H25" i="6"/>
  <c r="G25" i="6"/>
  <c r="F25" i="6"/>
  <c r="E25" i="6"/>
  <c r="D25" i="6"/>
  <c r="C25" i="6"/>
  <c r="B25" i="6"/>
  <c r="W27" i="6"/>
  <c r="V27" i="6"/>
  <c r="U27" i="6"/>
  <c r="T27" i="6"/>
  <c r="S27" i="6"/>
  <c r="R27" i="6"/>
  <c r="Q27" i="6"/>
  <c r="P27" i="6"/>
  <c r="O27" i="6"/>
  <c r="N27" i="6"/>
  <c r="M27" i="6"/>
  <c r="L27" i="6"/>
  <c r="K27" i="6"/>
  <c r="J27" i="6"/>
  <c r="I27" i="6"/>
  <c r="H27" i="6"/>
  <c r="G27" i="6"/>
  <c r="F27" i="6"/>
  <c r="E27" i="6"/>
  <c r="D27" i="6"/>
  <c r="C27" i="6"/>
  <c r="B27" i="6"/>
  <c r="W29" i="6"/>
  <c r="V29" i="6"/>
  <c r="U29" i="6"/>
  <c r="T29" i="6"/>
  <c r="S29" i="6"/>
  <c r="R29" i="6"/>
  <c r="Q29" i="6"/>
  <c r="P29" i="6"/>
  <c r="O29" i="6"/>
  <c r="N29" i="6"/>
  <c r="M29" i="6"/>
  <c r="L29" i="6"/>
  <c r="K29" i="6"/>
  <c r="J29" i="6"/>
  <c r="I29" i="6"/>
  <c r="H29" i="6"/>
  <c r="G29" i="6"/>
  <c r="F29" i="6"/>
  <c r="E29" i="6"/>
  <c r="D29" i="6"/>
  <c r="C29" i="6"/>
  <c r="B29" i="6"/>
  <c r="W31" i="6"/>
  <c r="V31" i="6"/>
  <c r="U31" i="6"/>
  <c r="T31" i="6"/>
  <c r="S31" i="6"/>
  <c r="R31" i="6"/>
  <c r="Q31" i="6"/>
  <c r="P31" i="6"/>
  <c r="O31" i="6"/>
  <c r="N31" i="6"/>
  <c r="M31" i="6"/>
  <c r="L31" i="6"/>
  <c r="K31" i="6"/>
  <c r="J31" i="6"/>
  <c r="I31" i="6"/>
  <c r="H31" i="6"/>
  <c r="G31" i="6"/>
  <c r="F31" i="6"/>
  <c r="E31" i="6"/>
  <c r="D31" i="6"/>
  <c r="C31" i="6"/>
  <c r="B31" i="6"/>
  <c r="W30" i="6"/>
  <c r="V30" i="6"/>
  <c r="U30" i="6"/>
  <c r="T30" i="6"/>
  <c r="S30" i="6"/>
  <c r="R30" i="6"/>
  <c r="Q30" i="6"/>
  <c r="P30" i="6"/>
  <c r="O30" i="6"/>
  <c r="N30" i="6"/>
  <c r="M30" i="6"/>
  <c r="L30" i="6"/>
  <c r="K30" i="6"/>
  <c r="J30" i="6"/>
  <c r="I30" i="6"/>
  <c r="H30" i="6"/>
  <c r="G30" i="6"/>
  <c r="F30" i="6"/>
  <c r="E30" i="6"/>
  <c r="D30" i="6"/>
  <c r="C30" i="6"/>
  <c r="B30" i="6"/>
  <c r="W28" i="6"/>
  <c r="V28" i="6"/>
  <c r="U28" i="6"/>
  <c r="T28" i="6"/>
  <c r="S28" i="6"/>
  <c r="R28" i="6"/>
  <c r="Q28" i="6"/>
  <c r="P28" i="6"/>
  <c r="O28" i="6"/>
  <c r="N28" i="6"/>
  <c r="M28" i="6"/>
  <c r="L28" i="6"/>
  <c r="K28" i="6"/>
  <c r="J28" i="6"/>
  <c r="I28" i="6"/>
  <c r="H28" i="6"/>
  <c r="G28" i="6"/>
  <c r="F28" i="6"/>
  <c r="E28" i="6"/>
  <c r="D28" i="6"/>
  <c r="C28" i="6"/>
  <c r="B28" i="6"/>
  <c r="W6" i="6"/>
  <c r="V6" i="6"/>
  <c r="U6" i="6"/>
  <c r="T6" i="6"/>
  <c r="S6" i="6"/>
  <c r="R6" i="6"/>
  <c r="Q6" i="6"/>
  <c r="P6" i="6"/>
  <c r="O6" i="6"/>
  <c r="N6" i="6"/>
  <c r="M6" i="6"/>
  <c r="L6" i="6"/>
  <c r="K6" i="6"/>
  <c r="J6" i="6"/>
  <c r="I6" i="6"/>
  <c r="H6" i="6"/>
  <c r="G6" i="6"/>
  <c r="F6" i="6"/>
  <c r="E6" i="6"/>
  <c r="D6" i="6"/>
  <c r="C6" i="6"/>
  <c r="B6" i="6"/>
  <c r="W24" i="6"/>
  <c r="V24" i="6"/>
  <c r="U24" i="6"/>
  <c r="T24" i="6"/>
  <c r="S24" i="6"/>
  <c r="R24" i="6"/>
  <c r="Q24" i="6"/>
  <c r="P24" i="6"/>
  <c r="O24" i="6"/>
  <c r="N24" i="6"/>
  <c r="M24" i="6"/>
  <c r="L24" i="6"/>
  <c r="K24" i="6"/>
  <c r="J24" i="6"/>
  <c r="I24" i="6"/>
  <c r="H24" i="6"/>
  <c r="G24" i="6"/>
  <c r="F24" i="6"/>
  <c r="E24" i="6"/>
  <c r="D24" i="6"/>
  <c r="C24" i="6"/>
  <c r="B24" i="6"/>
  <c r="W5" i="6"/>
  <c r="V5" i="6"/>
  <c r="U5" i="6"/>
  <c r="T5" i="6"/>
  <c r="S5" i="6"/>
  <c r="R5" i="6"/>
  <c r="Q5" i="6"/>
  <c r="P5" i="6"/>
  <c r="O5" i="6"/>
  <c r="N5" i="6"/>
  <c r="M5" i="6"/>
  <c r="L5" i="6"/>
  <c r="K5" i="6"/>
  <c r="J5" i="6"/>
  <c r="I5" i="6"/>
  <c r="H5" i="6"/>
  <c r="G5" i="6"/>
  <c r="F5" i="6"/>
  <c r="E5" i="6"/>
  <c r="D5" i="6"/>
  <c r="C5" i="6"/>
  <c r="B5" i="6"/>
  <c r="W13" i="6"/>
  <c r="V13" i="6"/>
  <c r="U13" i="6"/>
  <c r="T13" i="6"/>
  <c r="S13" i="6"/>
  <c r="R13" i="6"/>
  <c r="Q13" i="6"/>
  <c r="P13" i="6"/>
  <c r="O13" i="6"/>
  <c r="N13" i="6"/>
  <c r="M13" i="6"/>
  <c r="L13" i="6"/>
  <c r="K13" i="6"/>
  <c r="J13" i="6"/>
  <c r="I13" i="6"/>
  <c r="H13" i="6"/>
  <c r="G13" i="6"/>
  <c r="F13" i="6"/>
  <c r="E13" i="6"/>
  <c r="D13" i="6"/>
  <c r="C13" i="6"/>
  <c r="B13" i="6"/>
  <c r="W22" i="6"/>
  <c r="V22" i="6"/>
  <c r="U22" i="6"/>
  <c r="T22" i="6"/>
  <c r="S22" i="6"/>
  <c r="R22" i="6"/>
  <c r="Q22" i="6"/>
  <c r="P22" i="6"/>
  <c r="O22" i="6"/>
  <c r="N22" i="6"/>
  <c r="M22" i="6"/>
  <c r="L22" i="6"/>
  <c r="K22" i="6"/>
  <c r="J22" i="6"/>
  <c r="I22" i="6"/>
  <c r="H22" i="6"/>
  <c r="G22" i="6"/>
  <c r="F22" i="6"/>
  <c r="E22" i="6"/>
  <c r="D22" i="6"/>
  <c r="C22" i="6"/>
  <c r="B22" i="6"/>
  <c r="W23" i="6"/>
  <c r="V23" i="6"/>
  <c r="U23" i="6"/>
  <c r="T23" i="6"/>
  <c r="S23" i="6"/>
  <c r="R23" i="6"/>
  <c r="Q23" i="6"/>
  <c r="P23" i="6"/>
  <c r="O23" i="6"/>
  <c r="N23" i="6"/>
  <c r="M23" i="6"/>
  <c r="L23" i="6"/>
  <c r="K23" i="6"/>
  <c r="J23" i="6"/>
  <c r="I23" i="6"/>
  <c r="H23" i="6"/>
  <c r="G23" i="6"/>
  <c r="F23" i="6"/>
  <c r="E23" i="6"/>
  <c r="D23" i="6"/>
  <c r="C23" i="6"/>
  <c r="B23" i="6"/>
  <c r="W12" i="6"/>
  <c r="V12" i="6"/>
  <c r="U12" i="6"/>
  <c r="T12" i="6"/>
  <c r="S12" i="6"/>
  <c r="R12" i="6"/>
  <c r="Q12" i="6"/>
  <c r="P12" i="6"/>
  <c r="O12" i="6"/>
  <c r="N12" i="6"/>
  <c r="M12" i="6"/>
  <c r="L12" i="6"/>
  <c r="K12" i="6"/>
  <c r="J12" i="6"/>
  <c r="I12" i="6"/>
  <c r="H12" i="6"/>
  <c r="G12" i="6"/>
  <c r="F12" i="6"/>
  <c r="E12" i="6"/>
  <c r="D12" i="6"/>
  <c r="C12" i="6"/>
  <c r="B12" i="6"/>
  <c r="W15" i="6"/>
  <c r="V15" i="6"/>
  <c r="U15" i="6"/>
  <c r="T15" i="6"/>
  <c r="S15" i="6"/>
  <c r="R15" i="6"/>
  <c r="Q15" i="6"/>
  <c r="P15" i="6"/>
  <c r="O15" i="6"/>
  <c r="N15" i="6"/>
  <c r="M15" i="6"/>
  <c r="L15" i="6"/>
  <c r="K15" i="6"/>
  <c r="J15" i="6"/>
  <c r="I15" i="6"/>
  <c r="H15" i="6"/>
  <c r="G15" i="6"/>
  <c r="F15" i="6"/>
  <c r="E15" i="6"/>
  <c r="D15" i="6"/>
  <c r="C15" i="6"/>
  <c r="B15" i="6"/>
  <c r="W21" i="6"/>
  <c r="V21" i="6"/>
  <c r="U21" i="6"/>
  <c r="T21" i="6"/>
  <c r="S21" i="6"/>
  <c r="R21" i="6"/>
  <c r="Q21" i="6"/>
  <c r="P21" i="6"/>
  <c r="O21" i="6"/>
  <c r="N21" i="6"/>
  <c r="M21" i="6"/>
  <c r="L21" i="6"/>
  <c r="K21" i="6"/>
  <c r="J21" i="6"/>
  <c r="I21" i="6"/>
  <c r="H21" i="6"/>
  <c r="G21" i="6"/>
  <c r="F21" i="6"/>
  <c r="E21" i="6"/>
  <c r="D21" i="6"/>
  <c r="C21" i="6"/>
  <c r="B21" i="6"/>
  <c r="W4" i="6"/>
  <c r="V4" i="6"/>
  <c r="U4" i="6"/>
  <c r="T4" i="6"/>
  <c r="S4" i="6"/>
  <c r="R4" i="6"/>
  <c r="Q4" i="6"/>
  <c r="P4" i="6"/>
  <c r="O4" i="6"/>
  <c r="N4" i="6"/>
  <c r="M4" i="6"/>
  <c r="L4" i="6"/>
  <c r="K4" i="6"/>
  <c r="J4" i="6"/>
  <c r="I4" i="6"/>
  <c r="H4" i="6"/>
  <c r="G4" i="6"/>
  <c r="F4" i="6"/>
  <c r="E4" i="6"/>
  <c r="D4" i="6"/>
  <c r="C4" i="6"/>
  <c r="B4" i="6"/>
  <c r="W20" i="6"/>
  <c r="V20" i="6"/>
  <c r="U20" i="6"/>
  <c r="T20" i="6"/>
  <c r="S20" i="6"/>
  <c r="R20" i="6"/>
  <c r="Q20" i="6"/>
  <c r="P20" i="6"/>
  <c r="O20" i="6"/>
  <c r="N20" i="6"/>
  <c r="M20" i="6"/>
  <c r="L20" i="6"/>
  <c r="K20" i="6"/>
  <c r="J20" i="6"/>
  <c r="I20" i="6"/>
  <c r="H20" i="6"/>
  <c r="G20" i="6"/>
  <c r="F20" i="6"/>
  <c r="E20" i="6"/>
  <c r="D20" i="6"/>
  <c r="C20" i="6"/>
  <c r="B20" i="6"/>
  <c r="W2" i="6"/>
  <c r="V2" i="6"/>
  <c r="U2" i="6"/>
  <c r="T2" i="6"/>
  <c r="S2" i="6"/>
  <c r="R2" i="6"/>
  <c r="Q2" i="6"/>
  <c r="P2" i="6"/>
  <c r="O2" i="6"/>
  <c r="N2" i="6"/>
  <c r="M2" i="6"/>
  <c r="L2" i="6"/>
  <c r="K2" i="6"/>
  <c r="J2" i="6"/>
  <c r="I2" i="6"/>
  <c r="H2" i="6"/>
  <c r="G2" i="6"/>
  <c r="F2" i="6"/>
  <c r="E2" i="6"/>
  <c r="D2" i="6"/>
  <c r="C2" i="6"/>
  <c r="B2" i="6"/>
  <c r="W10" i="6"/>
  <c r="V10" i="6"/>
  <c r="U10" i="6"/>
  <c r="T10" i="6"/>
  <c r="S10" i="6"/>
  <c r="R10" i="6"/>
  <c r="Q10" i="6"/>
  <c r="P10" i="6"/>
  <c r="O10" i="6"/>
  <c r="N10" i="6"/>
  <c r="M10" i="6"/>
  <c r="L10" i="6"/>
  <c r="K10" i="6"/>
  <c r="J10" i="6"/>
  <c r="I10" i="6"/>
  <c r="H10" i="6"/>
  <c r="G10" i="6"/>
  <c r="F10" i="6"/>
  <c r="E10" i="6"/>
  <c r="D10" i="6"/>
  <c r="C10" i="6"/>
  <c r="B10" i="6"/>
  <c r="W37" i="6"/>
  <c r="V37" i="6"/>
  <c r="U37" i="6"/>
  <c r="T37" i="6"/>
  <c r="S37" i="6"/>
  <c r="R37" i="6"/>
  <c r="Q37" i="6"/>
  <c r="P37" i="6"/>
  <c r="O37" i="6"/>
  <c r="N37" i="6"/>
  <c r="M37" i="6"/>
  <c r="L37" i="6"/>
  <c r="K37" i="6"/>
  <c r="J37" i="6"/>
  <c r="I37" i="6"/>
  <c r="H37" i="6"/>
  <c r="G37" i="6"/>
  <c r="F37" i="6"/>
  <c r="E37" i="6"/>
  <c r="D37" i="6"/>
  <c r="C37" i="6"/>
  <c r="B37" i="6"/>
  <c r="W35" i="6"/>
  <c r="V35" i="6"/>
  <c r="U35" i="6"/>
  <c r="T35" i="6"/>
  <c r="S35" i="6"/>
  <c r="R35" i="6"/>
  <c r="Q35" i="6"/>
  <c r="P35" i="6"/>
  <c r="O35" i="6"/>
  <c r="N35" i="6"/>
  <c r="M35" i="6"/>
  <c r="L35" i="6"/>
  <c r="K35" i="6"/>
  <c r="J35" i="6"/>
  <c r="I35" i="6"/>
  <c r="H35" i="6"/>
  <c r="G35" i="6"/>
  <c r="F35" i="6"/>
  <c r="E35" i="6"/>
  <c r="D35" i="6"/>
  <c r="C35" i="6"/>
  <c r="B35" i="6"/>
  <c r="W11" i="6"/>
  <c r="V11" i="6"/>
  <c r="U11" i="6"/>
  <c r="T11" i="6"/>
  <c r="S11" i="6"/>
  <c r="R11" i="6"/>
  <c r="Q11" i="6"/>
  <c r="P11" i="6"/>
  <c r="O11" i="6"/>
  <c r="N11" i="6"/>
  <c r="M11" i="6"/>
  <c r="L11" i="6"/>
  <c r="K11" i="6"/>
  <c r="J11" i="6"/>
  <c r="I11" i="6"/>
  <c r="H11" i="6"/>
  <c r="G11" i="6"/>
  <c r="F11" i="6"/>
  <c r="E11" i="6"/>
  <c r="D11" i="6"/>
  <c r="C11" i="6"/>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V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U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R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Q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E3" i="5"/>
  <c r="E2"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H39" i="3"/>
  <c r="I39" i="3"/>
  <c r="F39" i="3"/>
  <c r="G39" i="3"/>
  <c r="E3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FF7BDE-03A0-478F-9EC0-08B9D926765A}" keepAlive="1" name="Abfrage - Exportierte Einträge" description="Verbindung mit der Abfrage 'Exportierte Einträge' in der Arbeitsmappe." type="5" refreshedVersion="8" background="1" saveData="1">
    <dbPr connection="Provider=Microsoft.Mashup.OleDb.1;Data Source=$Workbook$;Location=&quot;Exportierte Einträge&quot;;Extended Properties=&quot;&quot;" command="SELECT * FROM [Exportierte Einträge]"/>
  </connection>
  <connection id="2" xr16:uid="{F9B85DA2-B925-4A56-991B-49E3852E6779}" keepAlive="1" name="Abfrage - Exportierte Einträge (2)" description="Verbindung mit der Abfrage 'Exportierte Einträge (2)' in der Arbeitsmappe." type="5" refreshedVersion="8" background="1" saveData="1">
    <dbPr connection="Provider=Microsoft.Mashup.OleDb.1;Data Source=$Workbook$;Location=&quot;Exportierte Einträge (2)&quot;;Extended Properties=&quot;&quot;" command="SELECT * FROM [Exportierte Einträge (2)]"/>
  </connection>
  <connection id="3" xr16:uid="{B39255E5-646D-4FCB-8E3B-243245810551}" keepAlive="1" name="Abfrage - Exportierte Einträge (3)" description="Verbindung mit der Abfrage 'Exportierte Einträge (3)' in der Arbeitsmappe." type="5" refreshedVersion="8" background="1" saveData="1">
    <dbPr connection="Provider=Microsoft.Mashup.OleDb.1;Data Source=$Workbook$;Location=&quot;Exportierte Einträge (3)&quot;;Extended Properties=&quot;&quot;" command="SELECT * FROM [Exportierte Einträge (3)]"/>
  </connection>
  <connection id="4" xr16:uid="{F764617F-FFED-4E51-BF7E-6407F7B1256D}" keepAlive="1" name="Abfrage - unique" description="Verbindung mit der Abfrage 'unique' in der Arbeitsmappe." type="5" refreshedVersion="8" background="1" saveData="1">
    <dbPr connection="Provider=Microsoft.Mashup.OleDb.1;Data Source=$Workbook$;Location=unique;Extended Properties=&quot;&quot;" command="SELECT * FROM [unique]"/>
  </connection>
</connections>
</file>

<file path=xl/sharedStrings.xml><?xml version="1.0" encoding="utf-8"?>
<sst xmlns="http://schemas.openxmlformats.org/spreadsheetml/2006/main" count="16740" uniqueCount="6163">
  <si>
    <t>Research Goal</t>
  </si>
  <si>
    <t>Purpose</t>
  </si>
  <si>
    <t>Issue</t>
  </si>
  <si>
    <t>Object</t>
  </si>
  <si>
    <t>Viewpoint</t>
  </si>
  <si>
    <t>from the point of view of researchers</t>
  </si>
  <si>
    <t>Based on:</t>
  </si>
  <si>
    <r>
      <rPr>
        <i/>
        <sz val="10"/>
        <color rgb="FF222222"/>
        <rFont val="Arial, sans-serif"/>
      </rPr>
      <t xml:space="preserve">Caldiera, V. R. B. G., &amp; Rombach, H. D. (1994). </t>
    </r>
    <r>
      <rPr>
        <b/>
        <i/>
        <sz val="10"/>
        <color rgb="FF222222"/>
        <rFont val="Arial, sans-serif"/>
      </rPr>
      <t>The goal question metric approach</t>
    </r>
    <r>
      <rPr>
        <i/>
        <sz val="10"/>
        <color rgb="FF222222"/>
        <rFont val="Arial, sans-serif"/>
      </rPr>
      <t>. Encyclopedia of software engineering, 528-532.</t>
    </r>
  </si>
  <si>
    <t>RQ1</t>
  </si>
  <si>
    <t>RQ2</t>
  </si>
  <si>
    <t>RQ3</t>
  </si>
  <si>
    <t>RQ4</t>
  </si>
  <si>
    <t>RQ5</t>
  </si>
  <si>
    <t>ID</t>
  </si>
  <si>
    <t>IEEExplore</t>
  </si>
  <si>
    <t>ACM</t>
  </si>
  <si>
    <t>Springer</t>
  </si>
  <si>
    <t>DBLP</t>
  </si>
  <si>
    <t>Google Scholar</t>
  </si>
  <si>
    <t>SS1</t>
  </si>
  <si>
    <t>SS2</t>
  </si>
  <si>
    <t>SS3</t>
  </si>
  <si>
    <t>SS4</t>
  </si>
  <si>
    <t>SS5</t>
  </si>
  <si>
    <t>SS6</t>
  </si>
  <si>
    <t>SS7</t>
  </si>
  <si>
    <t>SS8</t>
  </si>
  <si>
    <t>SS9</t>
  </si>
  <si>
    <t>SS10</t>
  </si>
  <si>
    <t>SS11</t>
  </si>
  <si>
    <t>AI</t>
  </si>
  <si>
    <t>AND</t>
  </si>
  <si>
    <t>Domain Modeling</t>
  </si>
  <si>
    <t>MDE</t>
  </si>
  <si>
    <t>Model-Driven Engineering</t>
  </si>
  <si>
    <t>DSL</t>
  </si>
  <si>
    <t>Domain Specific Language</t>
  </si>
  <si>
    <t>Metamodeling</t>
  </si>
  <si>
    <t>Artificial Intelligence</t>
  </si>
  <si>
    <t>ML</t>
  </si>
  <si>
    <t>Machine Learning</t>
  </si>
  <si>
    <t>Deep Learning</t>
  </si>
  <si>
    <t>Intelligence</t>
  </si>
  <si>
    <t>Part 1</t>
  </si>
  <si>
    <t>Part 2</t>
  </si>
  <si>
    <t>SS12</t>
  </si>
  <si>
    <t>SS13</t>
  </si>
  <si>
    <t>SS14</t>
  </si>
  <si>
    <t>SS15</t>
  </si>
  <si>
    <t>SS16</t>
  </si>
  <si>
    <t>SS17</t>
  </si>
  <si>
    <t>SS18</t>
  </si>
  <si>
    <t>SS19</t>
  </si>
  <si>
    <t>SS20</t>
  </si>
  <si>
    <t>SS21</t>
  </si>
  <si>
    <t>SS22</t>
  </si>
  <si>
    <t>SS23</t>
  </si>
  <si>
    <t>SS24</t>
  </si>
  <si>
    <t>SS25</t>
  </si>
  <si>
    <t>SS26</t>
  </si>
  <si>
    <t>SS27</t>
  </si>
  <si>
    <t>SS28</t>
  </si>
  <si>
    <t>SS29</t>
  </si>
  <si>
    <t>SS30</t>
  </si>
  <si>
    <t>SS31</t>
  </si>
  <si>
    <t>SS32</t>
  </si>
  <si>
    <t>SS33</t>
  </si>
  <si>
    <t>SS34</t>
  </si>
  <si>
    <t>SS35</t>
  </si>
  <si>
    <t>SS36</t>
  </si>
  <si>
    <t>Databases Nr. of results</t>
  </si>
  <si>
    <t>Unique:</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</si>
  <si>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</si>
  <si>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</si>
  <si>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</si>
  <si>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</si>
  <si>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</si>
  <si>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</si>
  <si>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</si>
  <si>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</si>
  <si>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</si>
  <si>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</si>
  <si>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</si>
  <si>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</si>
  <si>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</si>
  <si>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</si>
  <si>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</si>
  <si>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</si>
  <si>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</si>
  <si>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Volume</t>
  </si>
  <si>
    <t>Series</t>
  </si>
  <si>
    <t>Publisher</t>
  </si>
  <si>
    <t>Place</t>
  </si>
  <si>
    <t>Extra</t>
  </si>
  <si>
    <t>conferencePaper</t>
  </si>
  <si>
    <t>Mülders, Peter; Gruner, Stefan; Thang, Nguyen Xuan</t>
  </si>
  <si>
    <t>Model-Driven Design plus Artificial Intelligence for Wireless Sensor Networks Software Development</t>
  </si>
  <si>
    <t>Proceedings of the 2nd Workshop on Software Engineering for Sensor Network Applications</t>
  </si>
  <si>
    <t>978-1-4503-0583-9</t>
  </si>
  <si>
    <t/>
  </si>
  <si>
    <t>10.1145/1988051.1988065</t>
  </si>
  <si>
    <t>https://doi.org/10.1145/1988051.1988065</t>
  </si>
  <si>
    <t>2011</t>
  </si>
  <si>
    <t>63–64</t>
  </si>
  <si>
    <t>Association for Computing Machinery</t>
  </si>
  <si>
    <t>New York, NY, USA</t>
  </si>
  <si>
    <t>event-place: Waikiki, Honolulu, HI, USA</t>
  </si>
  <si>
    <t>Burgueño, Loli; Burdusel, Alexandru; Gérard, Sébastien; Wimmer, Manuel</t>
  </si>
  <si>
    <t>MDE Intelligence 2019: 1st Workshop on Artificial Intelligence and Model-Driven Engineering</t>
  </si>
  <si>
    <t>Proceedings of the 22nd International Conference on Model Driven Engineering Languages and Systems</t>
  </si>
  <si>
    <t>978-1-72815-125-0</t>
  </si>
  <si>
    <t>10.1109/MODELS-C.2019.00028</t>
  </si>
  <si>
    <t>https://doi.org/10.1109/MODELS-C.2019.00028</t>
  </si>
  <si>
    <t>2021</t>
  </si>
  <si>
    <t>168–169</t>
  </si>
  <si>
    <t>IEEE Press</t>
  </si>
  <si>
    <t>event-place: Munich, Germany</t>
  </si>
  <si>
    <t>Bergelin, Johan; Strandberg, Per Erik</t>
  </si>
  <si>
    <t>Industrial Requirements for Supporting AI-Enhanced Model-Driven Engineering</t>
  </si>
  <si>
    <t>Proceedings of the 25th International Conference on Model Driven Engineering Languages and Systems: Companion Proceedings</t>
  </si>
  <si>
    <t>978-1-4503-9467-3</t>
  </si>
  <si>
    <t>10.1145/3550356.3561609</t>
  </si>
  <si>
    <t>https://doi.org/10.1145/3550356.3561609</t>
  </si>
  <si>
    <t>2022</t>
  </si>
  <si>
    <t>375–379</t>
  </si>
  <si>
    <t>event-place: Montreal, Quebec, Canada</t>
  </si>
  <si>
    <t>Lortal, Gaëlle; Dhouib, Saadia; Gérard, Sébastien</t>
  </si>
  <si>
    <t>Integrating Ontological Domain Knowledge into a Robotic DSL</t>
  </si>
  <si>
    <t>Proceedings of the 2010 International Conference on Models in Software Engineering</t>
  </si>
  <si>
    <t>978-3-642-21209-3</t>
  </si>
  <si>
    <t>2010</t>
  </si>
  <si>
    <t>401–414</t>
  </si>
  <si>
    <t>Springer-Verlag</t>
  </si>
  <si>
    <t>Berlin, Heidelberg</t>
  </si>
  <si>
    <t>event-place: Oslo, Norway</t>
  </si>
  <si>
    <t>journalArticle</t>
  </si>
  <si>
    <t>Hastjarjanto, Tom; Jeuring, Johan; Leather, Sean</t>
  </si>
  <si>
    <t>A DSL for Describing the Artificial Intelligence in Real-Time Video Games</t>
  </si>
  <si>
    <t>Proceedings of the 3rd International Workshop on Games and Software Engineering: Engineering Computer Games to Enable Positive, Progressive Change</t>
  </si>
  <si>
    <t>2013</t>
  </si>
  <si>
    <t>8–14</t>
  </si>
  <si>
    <t>event-place: San Francisco, California</t>
  </si>
  <si>
    <t>Hurnaus, Dominik; Prähofer, Herbert</t>
  </si>
  <si>
    <t>Programming Assistance Based on Contracts and Modular Verification in the Automation Domain</t>
  </si>
  <si>
    <t>Proceedings of the 2010 ACM Symposium on Applied Computing</t>
  </si>
  <si>
    <t>978-1-60558-639-7</t>
  </si>
  <si>
    <t>10.1145/1774088.1774614</t>
  </si>
  <si>
    <t>https://doi.org/10.1145/1774088.1774614</t>
  </si>
  <si>
    <t>2544–2551</t>
  </si>
  <si>
    <t>event-place: Sierre, Switzerland</t>
  </si>
  <si>
    <t>Mangels, Tatiana; Murarasu, Alin; Oden, Forest; Fishkin, Alexey; Becker, Daniel</t>
  </si>
  <si>
    <t>Efficient Analysis at Edge</t>
  </si>
  <si>
    <t>Proceedings of the 8th ACM/SPEC on International Conference on Performance Engineering Companion</t>
  </si>
  <si>
    <t>978-1-4503-4899-7</t>
  </si>
  <si>
    <t>10.1145/3053600.3053619</t>
  </si>
  <si>
    <t>https://doi.org/10.1145/3053600.3053619</t>
  </si>
  <si>
    <t>2017</t>
  </si>
  <si>
    <t>85–90</t>
  </si>
  <si>
    <t>event-place: L'Aquila, Italy</t>
  </si>
  <si>
    <t>Frantz, Frederick K.</t>
  </si>
  <si>
    <t>A Taxonomy of Model Abstraction Techniques</t>
  </si>
  <si>
    <t>Proceedings of the 27th Conference on Winter Simulation</t>
  </si>
  <si>
    <t>0-7803-3018-8</t>
  </si>
  <si>
    <t>10.1145/224401.224834</t>
  </si>
  <si>
    <t>https://doi.org/10.1145/224401.224834</t>
  </si>
  <si>
    <t>1995</t>
  </si>
  <si>
    <t>1413–1420</t>
  </si>
  <si>
    <t>IEEE Computer Society</t>
  </si>
  <si>
    <t>USA</t>
  </si>
  <si>
    <t>event-place: Arlington, Virginia, USA</t>
  </si>
  <si>
    <t>Saini, Rijul</t>
  </si>
  <si>
    <t>Artificial Intelligence Empowered Domain Modelling Bot</t>
  </si>
  <si>
    <t>Proceedings of the 23rd ACM/IEEE International Conference on Model Driven Engineering Languages and Systems: Companion Proceedings</t>
  </si>
  <si>
    <t>978-1-4503-8135-2</t>
  </si>
  <si>
    <t>10.1145/3417990.3419486</t>
  </si>
  <si>
    <t>https://doi.org/10.1145/3417990.3419486</t>
  </si>
  <si>
    <t>2020</t>
  </si>
  <si>
    <t>event-place: Virtual Event, Canada</t>
  </si>
  <si>
    <t>Malyankar, R. M.; Baddam, A.</t>
  </si>
  <si>
    <t>XML Schemas from Computational Ontologies</t>
  </si>
  <si>
    <t>Proceedings of the 2003 Annual National Conference on Digital Government Research</t>
  </si>
  <si>
    <t>2003</t>
  </si>
  <si>
    <t>1</t>
  </si>
  <si>
    <t>Digital Government Society of North America</t>
  </si>
  <si>
    <t>event-place: Boston, MA, USA</t>
  </si>
  <si>
    <t>López, José Antonio Hernández; Izquierdo, Javier Luis Cánovas; Cuadrado, Jesús Sánchez</t>
  </si>
  <si>
    <t>Using the ModelSet Dataset to Support Machine Learning in Model-Driven Engineering</t>
  </si>
  <si>
    <t>10.1145/3550356.3559096</t>
  </si>
  <si>
    <t>https://doi.org/10.1145/3550356.3559096</t>
  </si>
  <si>
    <t>66–70</t>
  </si>
  <si>
    <t>Kirchhof, Jörg Christian; Kusmenko, Evgeny; Ritz, Jonas; Rumpe, Bernhard; Moin, Armin; Badii, Atta; Günnemann, Stephan; Challenger, Moharram</t>
  </si>
  <si>
    <t>MDE for Machine Learning-Enabled Software Systems: A Case Study and Comparison of MontiAnna &amp;amp; ML-Quadrat</t>
  </si>
  <si>
    <t>10.1145/3550356.3561576</t>
  </si>
  <si>
    <t>https://doi.org/10.1145/3550356.3561576</t>
  </si>
  <si>
    <t>380–387</t>
  </si>
  <si>
    <t>Ciccozzi, Federico</t>
  </si>
  <si>
    <t>From Models to Code and Back: Correct-by-Construction Code from UML and ALF</t>
  </si>
  <si>
    <t>Proceedings of the 2013 International Conference on Software Engineering</t>
  </si>
  <si>
    <t>978-1-4673-3076-3</t>
  </si>
  <si>
    <t>1459–1461</t>
  </si>
  <si>
    <t>event-place: San Francisco, CA, USA</t>
  </si>
  <si>
    <t>d'Aloisio, Giordano</t>
  </si>
  <si>
    <t>Quality-Driven Machine Learning-Based Data Science Pipeline Realization: A Software Engineering Approach</t>
  </si>
  <si>
    <t>Proceedings of the ACM/IEEE 44th International Conference on Software Engineering: Companion Proceedings</t>
  </si>
  <si>
    <t>978-1-4503-9223-5</t>
  </si>
  <si>
    <t>10.1145/3510454.3517067</t>
  </si>
  <si>
    <t>https://doi.org/10.1145/3510454.3517067</t>
  </si>
  <si>
    <t>291–293</t>
  </si>
  <si>
    <t>event-place: Pittsburgh, Pennsylvania</t>
  </si>
  <si>
    <t>Podobas, Artur; Svedin, Martin; Chien, Steven W. D.; Peng, Ivy B.; Ravichandran, Naresh Balaji; Herman, Pawel; Lansner, Anders; Markidis, Stefano</t>
  </si>
  <si>
    <t>StreamBrain: An HPC Framework for Brain-like Neural Networks on CPUs, GPUs and FPGAs</t>
  </si>
  <si>
    <t>Proceedings of the 11th International Symposium on Highly Efficient Accelerators and Reconfigurable Technologies</t>
  </si>
  <si>
    <t>978-1-4503-8549-7</t>
  </si>
  <si>
    <t>10.1145/3468044.3468052</t>
  </si>
  <si>
    <t>https://doi.org/10.1145/3468044.3468052</t>
  </si>
  <si>
    <t>Park, Jongse; Sharma, Hardik; Mahajan, Divya; Kim, Joon Kyung; Olds, Preston; Esmaeilzadeh, Hadi</t>
  </si>
  <si>
    <t>Scale-out Acceleration for Machine Learning</t>
  </si>
  <si>
    <t>Proceedings of the 50th Annual IEEE/ACM International Symposium on Microarchitecture</t>
  </si>
  <si>
    <t>978-1-4503-4952-9</t>
  </si>
  <si>
    <t>10.1145/3123939.3123979</t>
  </si>
  <si>
    <t>https://doi.org/10.1145/3123939.3123979</t>
  </si>
  <si>
    <t>367–381</t>
  </si>
  <si>
    <t>bookSection</t>
  </si>
  <si>
    <t>Preface</t>
  </si>
  <si>
    <t>Intelligent Computing for Interactive System Design: Statistics, Digital Signal Processing, and Machine Learning in Practice</t>
  </si>
  <si>
    <t>978-1-4503-9029-3</t>
  </si>
  <si>
    <t>https://doi.org/10.1145/3447404.3447405</t>
  </si>
  <si>
    <t>xv–xvi</t>
  </si>
  <si>
    <t>Mahajan, Divya; Kim, Joon Kyung; Sacks, Jacob; Ardalan, Adel; Kumar, Arun; Esmaeilzadeh, Hadi</t>
  </si>
  <si>
    <t>In-RDBMS Hardware Acceleration of Advanced Analytics</t>
  </si>
  <si>
    <t>Proc. VLDB Endow.</t>
  </si>
  <si>
    <t>2150-8097</t>
  </si>
  <si>
    <t>10.14778/3236187.3236188</t>
  </si>
  <si>
    <t>https://doi.org/10.14778/3236187.3236188</t>
  </si>
  <si>
    <t>2018-07</t>
  </si>
  <si>
    <t>1317–1331</t>
  </si>
  <si>
    <t>11</t>
  </si>
  <si>
    <t>Publisher: VLDB Endowment</t>
  </si>
  <si>
    <t>Poroor, Jayaraj; Lal, Akash; Ghanta, Sandesh</t>
  </si>
  <si>
    <t>Robust I/O-Compute Concurrency for Machine Learning Pipelines in Constrained Cyber-Physical Devices</t>
  </si>
  <si>
    <t>Proceedings of the 22nd ACM SIGPLAN/SIGBED International Conference on Languages, Compilers, and Tools for Embedded Systems</t>
  </si>
  <si>
    <t>978-1-4503-8472-8</t>
  </si>
  <si>
    <t>10.1145/3461648.3463842</t>
  </si>
  <si>
    <t>https://doi.org/10.1145/3461648.3463842</t>
  </si>
  <si>
    <t>1–11</t>
  </si>
  <si>
    <t>Boehm, Matthias; Dusenberry, Michael W.; Eriksson, Deron; Evfimievski, Alexandre V.; Manshadi, Faraz Makari; Pansare, Niketan; Reinwald, Berthold; Reiss, Frederick R.; Sen, Prithviraj; Surve, Arvind C.; Tatikonda, Shirish</t>
  </si>
  <si>
    <t>SystemML: Declarative Machine Learning on Spark</t>
  </si>
  <si>
    <t>10.14778/3007263.3007279</t>
  </si>
  <si>
    <t>https://doi.org/10.14778/3007263.3007279</t>
  </si>
  <si>
    <t>2016-09</t>
  </si>
  <si>
    <t>1425–1436</t>
  </si>
  <si>
    <t>13</t>
  </si>
  <si>
    <t>Alves, Lucas; Pereira, José Davi; Aragão, Natália; Chagas, Matheus; Maia, Paulo Henrique</t>
  </si>
  <si>
    <t>DRESS-ML: A Domain-Specific Language for Modelling Exceptional Scenarios and Self-Adaptive Behaviours for Drone-Based Applications</t>
  </si>
  <si>
    <t>Proceedings of the 2022 ACM/IEEE 44th International Conference on Software Engineering: Software Engineering in Society</t>
  </si>
  <si>
    <t>978-1-4503-9227-3</t>
  </si>
  <si>
    <t>10.1145/3510458.3513012</t>
  </si>
  <si>
    <t>https://doi.org/10.1145/3510458.3513012</t>
  </si>
  <si>
    <t>56–66</t>
  </si>
  <si>
    <t>Kunft, Andreas; Katsifodimos, Asterios; Schelter, Sebastian; Breß, Sebastian; Rabl, Tilmann; Markl, Volker</t>
  </si>
  <si>
    <t>An Intermediate Representation for Optimizing Machine Learning Pipelines</t>
  </si>
  <si>
    <t>10.14778/3342263.3342633</t>
  </si>
  <si>
    <t>https://doi.org/10.14778/3342263.3342633</t>
  </si>
  <si>
    <t>2019-07</t>
  </si>
  <si>
    <t>1553–1567</t>
  </si>
  <si>
    <t>Gopinath, Sridhar; Ghanathe, Nikhil; Seshadri, Vivek; Sharma, Rahul</t>
  </si>
  <si>
    <t>Compiling KB-Sized Machine Learning Models to Tiny IoT Devices</t>
  </si>
  <si>
    <t>Proceedings of the 40th ACM SIGPLAN Conference on Programming Language Design and Implementation</t>
  </si>
  <si>
    <t>978-1-4503-6712-7</t>
  </si>
  <si>
    <t>10.1145/3314221.3314597</t>
  </si>
  <si>
    <t>https://doi.org/10.1145/3314221.3314597</t>
  </si>
  <si>
    <t>2019</t>
  </si>
  <si>
    <t>79–95</t>
  </si>
  <si>
    <t>Verbaere, Mathieu; Ettinger, Ran; de Moor, Oege</t>
  </si>
  <si>
    <t>JunGL: A Scripting Language for Refactoring</t>
  </si>
  <si>
    <t>Proceedings of the 28th International Conference on Software Engineering</t>
  </si>
  <si>
    <t>1-59593-375-1</t>
  </si>
  <si>
    <t>10.1145/1134285.1134311</t>
  </si>
  <si>
    <t>https://doi.org/10.1145/1134285.1134311</t>
  </si>
  <si>
    <t>2006</t>
  </si>
  <si>
    <t>172–181</t>
  </si>
  <si>
    <t>Mathaikutty, Deepak; Patel, Hiren; Shukla, Sandeep; Jantsch, Axel</t>
  </si>
  <si>
    <t>EWD: A Metamodeling Driven Customizable Multi-MoC System Modeling Framework</t>
  </si>
  <si>
    <t>ACM Trans. Des. Autom. Electron. Syst.</t>
  </si>
  <si>
    <t>1084-4309</t>
  </si>
  <si>
    <t>10.1145/1255456.1255470</t>
  </si>
  <si>
    <t>https://doi.org/10.1145/1255456.1255470</t>
  </si>
  <si>
    <t>2008-05</t>
  </si>
  <si>
    <t>3</t>
  </si>
  <si>
    <t>Place: New York, NY, USA Publisher: Association for Computing Machinery</t>
  </si>
  <si>
    <t>Stephan, Matthew</t>
  </si>
  <si>
    <t>Towards a Cognizant Virtual Software Modeling Assistant Using Model Clones</t>
  </si>
  <si>
    <t>Proceedings of the 41st International Conference on Software Engineering: New Ideas and Emerging Results</t>
  </si>
  <si>
    <t>10.1109/ICSE-NIER.2019.00014</t>
  </si>
  <si>
    <t>https://doi.org/10.1109/ICSE-NIER.2019.00014</t>
  </si>
  <si>
    <t>21–24</t>
  </si>
  <si>
    <t>Lano, K.</t>
  </si>
  <si>
    <t>Program Translation Using Model-Driven Engineering</t>
  </si>
  <si>
    <t>10.1145/3510454.3528639</t>
  </si>
  <si>
    <t>https://doi.org/10.1145/3510454.3528639</t>
  </si>
  <si>
    <t>362–363</t>
  </si>
  <si>
    <t>Grabowicz, Przemyslaw A.; Perello, Nicholas; Mishra, Aarshee</t>
  </si>
  <si>
    <t>Marrying Fairness and Explainability in Supervised Learning</t>
  </si>
  <si>
    <t>2022 ACM Conference on Fairness, Accountability, and Transparency</t>
  </si>
  <si>
    <t>978-1-4503-9352-2</t>
  </si>
  <si>
    <t>10.1145/3531146.3533236</t>
  </si>
  <si>
    <t>https://doi.org/10.1145/3531146.3533236</t>
  </si>
  <si>
    <t>1905–1916</t>
  </si>
  <si>
    <t>event-place: Seoul, Republic of Korea</t>
  </si>
  <si>
    <t>Boubekeur, Younes; Mussbacher, Gunter</t>
  </si>
  <si>
    <t>Towards a Better Understanding of Interactions with a Domain Modeling Assistant</t>
  </si>
  <si>
    <t>10.1145/3417990.3418742</t>
  </si>
  <si>
    <t>https://doi.org/10.1145/3417990.3418742</t>
  </si>
  <si>
    <t>Cho, Hyunsung; Mathur, Akhil; Kawsar, Fahim</t>
  </si>
  <si>
    <t>FLAME: Federated Learning across Multi-Device Environments</t>
  </si>
  <si>
    <t>Proc. ACM Interact. Mob. Wearable Ubiquitous Technol.</t>
  </si>
  <si>
    <t>10.1145/3550289</t>
  </si>
  <si>
    <t>https://doi.org/10.1145/3550289</t>
  </si>
  <si>
    <t>2022-09</t>
  </si>
  <si>
    <t>Benaben, Frederick; Lauras, Matthieu; Fertier, Audrey; Salatgé, Nicolas</t>
  </si>
  <si>
    <t>Integrating Model-Driven Engineering as the next Challenge for Artificial Intelligence: Application to Risk and Crisis Management</t>
  </si>
  <si>
    <t>Proceedings of the Winter Simulation Conference</t>
  </si>
  <si>
    <t>978-1-72813-283-9</t>
  </si>
  <si>
    <t>1549–1563</t>
  </si>
  <si>
    <t>event-place: National Harbor, Maryland</t>
  </si>
  <si>
    <t>Babur, Önder</t>
  </si>
  <si>
    <t>Statistical Analysis of Large Sets of Models</t>
  </si>
  <si>
    <t>Proceedings of the 31st IEEE/ACM International Conference on Automated Software Engineering</t>
  </si>
  <si>
    <t>978-1-4503-3845-5</t>
  </si>
  <si>
    <t>10.1145/2970276.2975938</t>
  </si>
  <si>
    <t>https://doi.org/10.1145/2970276.2975938</t>
  </si>
  <si>
    <t>2016</t>
  </si>
  <si>
    <t>888–891</t>
  </si>
  <si>
    <t>Boubekeur, Younes; Mussbacher, Gunter; McIntosh, Shane</t>
  </si>
  <si>
    <t>Automatic Assessment of Students' Software Models Using a Simple Heuristic and Machine Learning</t>
  </si>
  <si>
    <t>10.1145/3417990.3418741</t>
  </si>
  <si>
    <t>https://doi.org/10.1145/3417990.3418741</t>
  </si>
  <si>
    <t>Hartmann, Thomas; Moawad, Assaad; Fouquet, Francois; Traon, Yves Le</t>
  </si>
  <si>
    <t>The next Evolution of MDE: A Seamless Integration of Machine Learning into Domain Modeling</t>
  </si>
  <si>
    <t>Proceedings of the ACM/IEEE 20th International Conference on Model Driven Engineering Languages and Systems</t>
  </si>
  <si>
    <t>978-1-5386-3492-9</t>
  </si>
  <si>
    <t>10.1109/MODELS.2017.32</t>
  </si>
  <si>
    <t>https://doi.org/10.1109/MODELS.2017.32</t>
  </si>
  <si>
    <t>180</t>
  </si>
  <si>
    <t>event-place: Austin, Texas</t>
  </si>
  <si>
    <t>Bauer, Tim; Erwig, Martin; Fern, Alan; Pinto, Jervis</t>
  </si>
  <si>
    <t>Faster Program Adaptation through Reward Attribution Inference</t>
  </si>
  <si>
    <t>Proceedings of the 11th International Conference on Generative Programming and Component Engineering</t>
  </si>
  <si>
    <t>978-1-4503-1129-8</t>
  </si>
  <si>
    <t>10.1145/2371401.2371417</t>
  </si>
  <si>
    <t>https://doi.org/10.1145/2371401.2371417</t>
  </si>
  <si>
    <t>2012</t>
  </si>
  <si>
    <t>103–111</t>
  </si>
  <si>
    <t>Moin, Armin; Rössler, Stephan; Sayih, Marouane; Günnemann, Stephan</t>
  </si>
  <si>
    <t>From Things' Modeling Language (ThingML) to Things' Machine Learning (ThingML2)</t>
  </si>
  <si>
    <t>10.1145/3417990.3420057</t>
  </si>
  <si>
    <t>https://doi.org/10.1145/3417990.3420057</t>
  </si>
  <si>
    <t>Xin, Doris; Macke, Stephen; Ma, Litian; Liu, Jialin; Song, Shuchen; Parameswaran, Aditya</t>
  </si>
  <si>
    <t>HELIX: Holistic Optimization for Accelerating Iterative Machine Learning</t>
  </si>
  <si>
    <t>10.14778/3297753.3297763</t>
  </si>
  <si>
    <t>https://doi.org/10.14778/3297753.3297763</t>
  </si>
  <si>
    <t>2018-12</t>
  </si>
  <si>
    <t>446–460</t>
  </si>
  <si>
    <t>4</t>
  </si>
  <si>
    <t>Daruwalla, Kyle; Zhuo, Heng; Shukla, Rohit; Lipasti, Mikko</t>
  </si>
  <si>
    <t>BitSAD v2: Compiler Optimization and Analysis for Bitstream Computing</t>
  </si>
  <si>
    <t>ACM Trans. Archit. Code Optim.</t>
  </si>
  <si>
    <t>1544-3566</t>
  </si>
  <si>
    <t>10.1145/3364999</t>
  </si>
  <si>
    <t>https://doi.org/10.1145/3364999</t>
  </si>
  <si>
    <t>2019-11</t>
  </si>
  <si>
    <t>Cheng, Heng-Tze; Haque, Zakaria; Hong, Lichan; Ispir, Mustafa; Mewald, Clemens; Polosukhin, Illia; Roumpos, Georgios; Sculley, D.; Smith, Jamie; Soergel, David; Tang, Yuan; Tucker, Philipp; Wicke, Martin; Xia, Cassandra; Xie, Jianwei</t>
  </si>
  <si>
    <t>TensorFlow Estimators: Managing Simplicity vs. Flexibility in High-Level Machine Learning Frameworks</t>
  </si>
  <si>
    <t>Proceedings of the 23rd ACM SIGKDD International Conference on Knowledge Discovery and Data Mining</t>
  </si>
  <si>
    <t>978-1-4503-4887-4</t>
  </si>
  <si>
    <t>10.1145/3097983.3098171</t>
  </si>
  <si>
    <t>https://doi.org/10.1145/3097983.3098171</t>
  </si>
  <si>
    <t>1763–1771</t>
  </si>
  <si>
    <t>Merino, Mauricio Verano; Vinju, Jurgen; van der Storm, Tijs</t>
  </si>
  <si>
    <t>Bacatá: A Language Parametric Notebook Generator (Tool Demo)</t>
  </si>
  <si>
    <t>Proceedings of the 11th ACM SIGPLAN International Conference on Software Language Engineering</t>
  </si>
  <si>
    <t>978-1-4503-6029-6</t>
  </si>
  <si>
    <t>10.1145/3276604.3276981</t>
  </si>
  <si>
    <t>https://doi.org/10.1145/3276604.3276981</t>
  </si>
  <si>
    <t>2018</t>
  </si>
  <si>
    <t>210–214</t>
  </si>
  <si>
    <t>Chafi, Hassan; Sujeeth, Arvind K.; Brown, Kevin J.; Lee, HyoukJoong; Atreya, Anand R.; Olukotun, Kunle</t>
  </si>
  <si>
    <t>A Domain-Specific Approach to Heterogeneous Parallelism</t>
  </si>
  <si>
    <t>Proceedings of the 16th ACM Symposium on Principles and Practice of Parallel Programming</t>
  </si>
  <si>
    <t>978-1-4503-0119-0</t>
  </si>
  <si>
    <t>10.1145/1941553.1941561</t>
  </si>
  <si>
    <t>https://doi.org/10.1145/1941553.1941561</t>
  </si>
  <si>
    <t>35–46</t>
  </si>
  <si>
    <t>event-place: San Antonio, TX, USA</t>
  </si>
  <si>
    <t>Olukotun, Kunle</t>
  </si>
  <si>
    <t>Beyond Parallel Programming with Domain Specific Languages</t>
  </si>
  <si>
    <t>Proceedings of the 19th ACM SIGPLAN Symposium on Principles and Practice of Parallel Programming</t>
  </si>
  <si>
    <t>978-1-4503-2656-8</t>
  </si>
  <si>
    <t>10.1145/2555243.2557966</t>
  </si>
  <si>
    <t>https://doi.org/10.1145/2555243.2557966</t>
  </si>
  <si>
    <t>2014</t>
  </si>
  <si>
    <t>179–180</t>
  </si>
  <si>
    <t>8</t>
  </si>
  <si>
    <t>Dethlefs, Nina; Hawick, Ken</t>
  </si>
  <si>
    <t>DEFIne: A Fluent Interface DSL for Deep Learning Applications</t>
  </si>
  <si>
    <t>Proceedings of the 2nd International Workshop on Real World Domain Specific Languages</t>
  </si>
  <si>
    <t>978-1-4503-4845-4</t>
  </si>
  <si>
    <t>10.1145/3039895.3039898</t>
  </si>
  <si>
    <t>https://doi.org/10.1145/3039895.3039898</t>
  </si>
  <si>
    <t>Jin, Yu; Duffield, Nick; Gerber, Alexandre; Haffner, Patrick; Sen, Subhabrata; Zhang, Zhi-Li</t>
  </si>
  <si>
    <t>NEVERMIND, the Problem is Already Fixed: Proactively Detecting and Troubleshooting Customer DSL Problems</t>
  </si>
  <si>
    <t>Proceedings of the 6th International COnference</t>
  </si>
  <si>
    <t>978-1-4503-0448-1</t>
  </si>
  <si>
    <t>10.1145/1921168.1921178</t>
  </si>
  <si>
    <t>https://doi.org/10.1145/1921168.1921178</t>
  </si>
  <si>
    <t>Stoltzfus, Larisa; Hagedorn, Bastian; Steuwer, Michel; Gorlatch, Sergei; Dubach, Christophe</t>
  </si>
  <si>
    <t>Tiling Optimizations for Stencil Computations Using Rewrite Rules in Lift</t>
  </si>
  <si>
    <t>10.1145/3368858</t>
  </si>
  <si>
    <t>https://doi.org/10.1145/3368858</t>
  </si>
  <si>
    <t>2019-12</t>
  </si>
  <si>
    <t>Hagedorn, Bastian; Stoltzfus, Larisa; Steuwer, Michel; Gorlatch, Sergei; Dubach, Christophe</t>
  </si>
  <si>
    <t>High Performance Stencil Code Generation with Lift</t>
  </si>
  <si>
    <t>Proceedings of the 2018 International Symposium on Code Generation and Optimization</t>
  </si>
  <si>
    <t>978-1-4503-5617-6</t>
  </si>
  <si>
    <t>10.1145/3168824</t>
  </si>
  <si>
    <t>https://doi.org/10.1145/3168824</t>
  </si>
  <si>
    <t>100–112</t>
  </si>
  <si>
    <t>Sujeeth, Arvind K.; Brown, Kevin J.; Lee, Hyoukjoong; Rompf, Tiark; Chafi, Hassan; Odersky, Martin; Olukotun, Kunle</t>
  </si>
  <si>
    <t>Delite: A Compiler Architecture for Performance-Oriented Embedded Domain-Specific Languages</t>
  </si>
  <si>
    <t>ACM Trans. Embed. Comput. Syst.</t>
  </si>
  <si>
    <t>1539-9087</t>
  </si>
  <si>
    <t>10.1145/2584665</t>
  </si>
  <si>
    <t>https://doi.org/10.1145/2584665</t>
  </si>
  <si>
    <t>2014-04</t>
  </si>
  <si>
    <t>4s</t>
  </si>
  <si>
    <t>Perez, Victor; Sommer, Lukas; Lomüller, Victor; Narasimhan, Kumudha; Goli, Mehdi</t>
  </si>
  <si>
    <t>User-Driven Online Kernel Fusion for SYCL</t>
  </si>
  <si>
    <t>10.1145/3571284</t>
  </si>
  <si>
    <t>https://doi.org/10.1145/3571284</t>
  </si>
  <si>
    <t>2022-11</t>
  </si>
  <si>
    <t>Jangda, Abhinav; Huang, Jun; Liu, Guodong; Sabet, Amir Hossein Nodehi; Maleki, Saeed; Miao, Youshan; Musuvathi, Madanlal; Mytkowicz, Todd; Saarikivi, Olli</t>
  </si>
  <si>
    <t>Breaking the Computation and Communication Abstraction Barrier in Distributed Machine Learning Workloads</t>
  </si>
  <si>
    <t>Proceedings of the 27th ACM International Conference on Architectural Support for Programming Languages and Operating Systems</t>
  </si>
  <si>
    <t>978-1-4503-9205-1</t>
  </si>
  <si>
    <t>10.1145/3503222.3507778</t>
  </si>
  <si>
    <t>https://doi.org/10.1145/3503222.3507778</t>
  </si>
  <si>
    <t>402–416</t>
  </si>
  <si>
    <t>Shaikhha, Amir; Schleich, Maximilian; Ghita, Alexandru; Olteanu, Dan</t>
  </si>
  <si>
    <t>Multi-Layer Optimizations for End-to-End Data Analytics</t>
  </si>
  <si>
    <t>Proceedings of the 18th ACM/IEEE International Symposium on Code Generation and Optimization</t>
  </si>
  <si>
    <t>978-1-4503-7047-9</t>
  </si>
  <si>
    <t>10.1145/3368826.3377923</t>
  </si>
  <si>
    <t>https://doi.org/10.1145/3368826.3377923</t>
  </si>
  <si>
    <t>145–157</t>
  </si>
  <si>
    <t>Chhokra, Ajay; Barreto, Carlos; Dubey, Abhishek; Karsai, Gabor; Koutsoukos, Xenofon</t>
  </si>
  <si>
    <t>Power-Attack: A Comprehensive Tool-Chain for Modeling and Simulating Attacks in Power Systems</t>
  </si>
  <si>
    <t>Proceedings of the 9th Workshop on Modeling and Simulation of Cyber-Physical Energy Systems</t>
  </si>
  <si>
    <t>978-1-4503-8608-1</t>
  </si>
  <si>
    <t>10.1145/3470481.3472705</t>
  </si>
  <si>
    <t>https://doi.org/10.1145/3470481.3472705</t>
  </si>
  <si>
    <t>Jakubův, Jan; Urban, Josef</t>
  </si>
  <si>
    <t>BliStrTune: Hierarchical Invention of Theorem Proving Strategies</t>
  </si>
  <si>
    <t>Proceedings of the 6th ACM SIGPLAN Conference on Certified Programs and Proofs</t>
  </si>
  <si>
    <t>978-1-4503-4705-1</t>
  </si>
  <si>
    <t>10.1145/3018610.3018619</t>
  </si>
  <si>
    <t>https://doi.org/10.1145/3018610.3018619</t>
  </si>
  <si>
    <t>43–52</t>
  </si>
  <si>
    <t>event-place: Paris, France</t>
  </si>
  <si>
    <t>Svore, Krysta; Geller, Alan; Troyer, Matthias; Azariah, John; Granade, Christopher; Heim, Bettina; Kliuchnikov, Vadym; Mykhailova, Mariia; Paz, Andres; Roetteler, Martin</t>
  </si>
  <si>
    <t>Q#: Enabling Scalable Quantum Computing and Development with a High-Level DSL</t>
  </si>
  <si>
    <t>Proceedings of the Real World Domain Specific Languages Workshop 2018</t>
  </si>
  <si>
    <t>978-1-4503-6355-6</t>
  </si>
  <si>
    <t>10.1145/3183895.3183901</t>
  </si>
  <si>
    <t>https://doi.org/10.1145/3183895.3183901</t>
  </si>
  <si>
    <t>Kiefer, Martin; Poulakis, Ilias; Breß, Sebastian; Markl, Volker</t>
  </si>
  <si>
    <t>Scotch: Generating FPGA-Accelerators for Sketching at Line Rate</t>
  </si>
  <si>
    <t>10.14778/3430915.3430919</t>
  </si>
  <si>
    <t>https://doi.org/10.14778/3430915.3430919</t>
  </si>
  <si>
    <t>2021-12</t>
  </si>
  <si>
    <t>281–293</t>
  </si>
  <si>
    <t>Koeplinger, David; Feldman, Matthew; Prabhakar, Raghu; Zhang, Yaqi; Hadjis, Stefan; Fiszel, Ruben; Zhao, Tian; Nardi, Luigi; Pedram, Ardavan; Kozyrakis, Christos; Olukotun, Kunle</t>
  </si>
  <si>
    <t>Spatial: A Language and Compiler for Application Accelerators</t>
  </si>
  <si>
    <t>Proceedings of the 39th ACM SIGPLAN Conference on Programming Language Design and Implementation</t>
  </si>
  <si>
    <t>978-1-4503-5698-5</t>
  </si>
  <si>
    <t>10.1145/3192366.3192379</t>
  </si>
  <si>
    <t>https://doi.org/10.1145/3192366.3192379</t>
  </si>
  <si>
    <t>296–311</t>
  </si>
  <si>
    <t>Melkonian, Orestis; Ren, Iris Yuping; Swierstra, Wouter; Volk, Anja</t>
  </si>
  <si>
    <t>What Constitutes a Musical Pattern?</t>
  </si>
  <si>
    <t>Proceedings of the 7th ACM SIGPLAN International Workshop on Functional Art, Music, Modeling, and Design</t>
  </si>
  <si>
    <t>978-1-4503-6811-7</t>
  </si>
  <si>
    <t>10.1145/3331543.3342587</t>
  </si>
  <si>
    <t>https://doi.org/10.1145/3331543.3342587</t>
  </si>
  <si>
    <t>95–105</t>
  </si>
  <si>
    <t>Gulwani, Sumit</t>
  </si>
  <si>
    <t>Programming by Examples: Applications, Algorithms, and Ambiguity Resolution</t>
  </si>
  <si>
    <t>Proceedings of the 19th International Symposium on Principles and Practice of Declarative Programming</t>
  </si>
  <si>
    <t>978-1-4503-5291-8</t>
  </si>
  <si>
    <t>10.1145/3131851.3131853</t>
  </si>
  <si>
    <t>https://doi.org/10.1145/3131851.3131853</t>
  </si>
  <si>
    <t>2</t>
  </si>
  <si>
    <t>Fremont, Daniel J.; Dreossi, Tommaso; Ghosh, Shromona; Yue, Xiangyu; Sangiovanni-Vincentelli, Alberto L.; Seshia, Sanjit A.</t>
  </si>
  <si>
    <t>Scenic: A Language for Scenario Specification and Scene Generation</t>
  </si>
  <si>
    <t>10.1145/3314221.3314633</t>
  </si>
  <si>
    <t>https://doi.org/10.1145/3314221.3314633</t>
  </si>
  <si>
    <t>63–78</t>
  </si>
  <si>
    <t>Saini, Rijul; Mussbacher, Gunter; Guo, Jin L. C.; Kienzle, Jörg</t>
  </si>
  <si>
    <t>Machine Learning-Based Incremental Learning in Interactive Domain Modelling</t>
  </si>
  <si>
    <t>Proceedings of the 25th International Conference on Model Driven Engineering Languages and Systems</t>
  </si>
  <si>
    <t>978-1-4503-9466-6</t>
  </si>
  <si>
    <t>10.1145/3550355.3552421</t>
  </si>
  <si>
    <t>https://doi.org/10.1145/3550355.3552421</t>
  </si>
  <si>
    <t>176–186</t>
  </si>
  <si>
    <t>DoMoBOT: A Bot for Automated and Interactive Domain Modelling</t>
  </si>
  <si>
    <t>10.1145/3417990.3421385</t>
  </si>
  <si>
    <t>https://doi.org/10.1145/3417990.3421385</t>
  </si>
  <si>
    <t>Barzdins, Paulis; Celms, Edgars; Barzdins, Janis; Kalnins, Audris; Sprogis, Arturs; Grasmanis, Mikus; Rikacovs, Sergejs</t>
  </si>
  <si>
    <t>Metamodel Specialization Based DSL for DL Lifecycle Data Management</t>
  </si>
  <si>
    <t>10.1145/3417990.3420050</t>
  </si>
  <si>
    <t>https://doi.org/10.1145/3417990.3420050</t>
  </si>
  <si>
    <t>Sioutas, Savvas; Stuijk, Sander; Basten, Twan; Somers, Lou; Corporaal, Henk</t>
  </si>
  <si>
    <t>Programming Tensor Cores from an Image Processing DSL</t>
  </si>
  <si>
    <t>Proceedings of the 23th International Workshop on Software and Compilers for Embedded Systems</t>
  </si>
  <si>
    <t>978-1-4503-7131-5</t>
  </si>
  <si>
    <t>10.1145/3378678.3391880</t>
  </si>
  <si>
    <t>https://doi.org/10.1145/3378678.3391880</t>
  </si>
  <si>
    <t>36–41</t>
  </si>
  <si>
    <t>Gao, Wei; Fang, Jiarui; Zhao, Wenlai; Yang, Jinzhe; Wang, Long; Gan, Lin; Fu, Haohuan; Yang, Guangwen</t>
  </si>
  <si>
    <t>SwATOP: Automatically Optimizing Deep Learning Operators on SW26010 Many-Core Processor</t>
  </si>
  <si>
    <t>Proceedings of the 48th International Conference on Parallel Processing</t>
  </si>
  <si>
    <t>978-1-4503-6295-5</t>
  </si>
  <si>
    <t>10.1145/3337821.3337883</t>
  </si>
  <si>
    <t>https://doi.org/10.1145/3337821.3337883</t>
  </si>
  <si>
    <t>Vasilache, Nicolas; Zinenko, Oleksandr; Theodoridis, Theodoros; Goyal, Priya; Devito, Zachary; Moses, William S.; Verdoolaege, Sven; Adams, Andrew; Cohen, Albert</t>
  </si>
  <si>
    <t>The Next 700 Accelerated Layers: From Mathematical Expressions of Network Computation Graphs to Accelerated GPU Kernels, Automatically</t>
  </si>
  <si>
    <t>10.1145/3355606</t>
  </si>
  <si>
    <t>https://doi.org/10.1145/3355606</t>
  </si>
  <si>
    <t>2019-10</t>
  </si>
  <si>
    <t>Mishchenko, Andrey; Danco, Dominique; Jindal, Abhilash; Blue, Adrian</t>
  </si>
  <si>
    <t>Blueprint: A Constraint-Solving Approach for Document Extraction</t>
  </si>
  <si>
    <t>10.14778/3554821.3554836</t>
  </si>
  <si>
    <t>https://doi.org/10.14778/3554821.3554836</t>
  </si>
  <si>
    <t>3459–3471</t>
  </si>
  <si>
    <t>12</t>
  </si>
  <si>
    <t>Stelly, Christopher; Roussev, Vassil</t>
  </si>
  <si>
    <t>Language-Based Integration of Digital Forensics &amp;amp; Incident Response</t>
  </si>
  <si>
    <t>Proceedings of the 14th International Conference on Availability, Reliability and Security</t>
  </si>
  <si>
    <t>978-1-4503-7164-3</t>
  </si>
  <si>
    <t>10.1145/3339252.3339278</t>
  </si>
  <si>
    <t>https://doi.org/10.1145/3339252.3339278</t>
  </si>
  <si>
    <t>Johnson, Troy A.; Eigenmann, Rudolf</t>
  </si>
  <si>
    <t>Context-Sensitive Domain-Independent Algorithm Composition and Selection</t>
  </si>
  <si>
    <t>Proceedings of the 27th ACM SIGPLAN Conference on Programming Language Design and Implementation</t>
  </si>
  <si>
    <t>1-59593-320-4</t>
  </si>
  <si>
    <t>10.1145/1133981.1134003</t>
  </si>
  <si>
    <t>https://doi.org/10.1145/1133981.1134003</t>
  </si>
  <si>
    <t>181–192</t>
  </si>
  <si>
    <t>6</t>
  </si>
  <si>
    <t>Garcia-Sanjuan, Fernando; Jaen, Javier; Catala, Alejandro</t>
  </si>
  <si>
    <t>Multi-Display Environments to Foster Emotional Intelligence in Hospitalized Children</t>
  </si>
  <si>
    <t>Proceedings of the XVI International Conference on Human Computer Interaction</t>
  </si>
  <si>
    <t>978-1-4503-3463-1</t>
  </si>
  <si>
    <t>10.1145/2829875.2829880</t>
  </si>
  <si>
    <t>https://doi.org/10.1145/2829875.2829880</t>
  </si>
  <si>
    <t>2015</t>
  </si>
  <si>
    <t>event-place: Vilanova i la Geltru, Spain</t>
  </si>
  <si>
    <t>Nechypurenko, Andrey; Wuchner, Egon; White, Jules; Schmidt, Douglas C.</t>
  </si>
  <si>
    <t>Applying Model Intelligence Frameworks for Deployment Problem in Real-Time and Embedded Systems</t>
  </si>
  <si>
    <t>Proceedings of the 2006 International Conference on Models in Software Engineering</t>
  </si>
  <si>
    <t>978-3-540-69488-5</t>
  </si>
  <si>
    <t>143–151</t>
  </si>
  <si>
    <t>event-place: Genoa, Italy</t>
  </si>
  <si>
    <t>Bencomo, Nelly; Blair, Gordon; Götz, Sebastian; Morin, Brice; Rumpe, Bernhard</t>
  </si>
  <si>
    <t>Summary of the 7th International Workshop on Models@run.Time</t>
  </si>
  <si>
    <t>Proceedings of the 7th Workshop on Models@run.Time</t>
  </si>
  <si>
    <t>978-1-4503-1802-0</t>
  </si>
  <si>
    <t>10.1145/2422518.2422519</t>
  </si>
  <si>
    <t>https://doi.org/10.1145/2422518.2422519</t>
  </si>
  <si>
    <t>1–2</t>
  </si>
  <si>
    <t>event-place: Innsbruck, Austria</t>
  </si>
  <si>
    <t>Zahoor, Tayyba; Azam, Farooque; Anwar, Muahmmad Waseem; Tariq, Ayesha; Javaid, Haider Ali</t>
  </si>
  <si>
    <t>An Investigation of Smart Parking Tools, Technologies, &amp;amp; Challenges</t>
  </si>
  <si>
    <t>Proceedings of the 2020 9th International Conference on Software and Information Engineering (ICSIE)</t>
  </si>
  <si>
    <t>978-1-4503-7721-8</t>
  </si>
  <si>
    <t>10.1145/3436829.3436851</t>
  </si>
  <si>
    <t>https://doi.org/10.1145/3436829.3436851</t>
  </si>
  <si>
    <t>198–203</t>
  </si>
  <si>
    <t>event-place: Cairo, Egypt</t>
  </si>
  <si>
    <t>Papapanagiotou, Petros; Davoust, Alan; Murray-Rust, Dave; Manataki, Areti; Van Kleek, Max; Shadbolt, Nigel; Robertson, Dave</t>
  </si>
  <si>
    <t>Social Machines for All</t>
  </si>
  <si>
    <t>Proceedings of the 17th International Conference on Autonomous Agents and MultiAgent Systems</t>
  </si>
  <si>
    <t>1208–1212</t>
  </si>
  <si>
    <t>International Foundation for Autonomous Agents and Multiagent Systems</t>
  </si>
  <si>
    <t>Richland, SC</t>
  </si>
  <si>
    <t>event-place: Stockholm, Sweden</t>
  </si>
  <si>
    <t>Dignum, Frank; Padget, Julian; Vasconcelos, Wamberto</t>
  </si>
  <si>
    <t>Organizing Services for a Changing Environment</t>
  </si>
  <si>
    <t>Proceedings of the 12th International Conference on Information Integration and Web-Based Applications &amp;amp; Services</t>
  </si>
  <si>
    <t>978-1-4503-0421-4</t>
  </si>
  <si>
    <t>10.1145/1967486.1967492</t>
  </si>
  <si>
    <t>https://doi.org/10.1145/1967486.1967492</t>
  </si>
  <si>
    <t>16</t>
  </si>
  <si>
    <t>Rivera, Luis F.; Müller, Hausi A.; Villegas, Norha M.; Tamura, Gabriel; Jiménez, Miguel</t>
  </si>
  <si>
    <t>On the Engineering of IoT-Intensive Digital Twin Software Systems</t>
  </si>
  <si>
    <t>Proceedings of the IEEE/ACM 42nd International Conference on Software Engineering Workshops</t>
  </si>
  <si>
    <t>978-1-4503-7963-2</t>
  </si>
  <si>
    <t>10.1145/3387940.3392195</t>
  </si>
  <si>
    <t>https://doi.org/10.1145/3387940.3392195</t>
  </si>
  <si>
    <t>631–638</t>
  </si>
  <si>
    <t>Calvary, Gaëlle; Demeure, Alexandre</t>
  </si>
  <si>
    <t>Context-Aware and Mobile Interactive Systems: The Future of User Interfaces Plasticity</t>
  </si>
  <si>
    <t>Proceedings of the 1st ACM SIGCHI Symposium on Engineering Interactive Computing Systems</t>
  </si>
  <si>
    <t>978-1-60558-600-7</t>
  </si>
  <si>
    <t>10.1145/1570433.1570478</t>
  </si>
  <si>
    <t>https://doi.org/10.1145/1570433.1570478</t>
  </si>
  <si>
    <t>2009</t>
  </si>
  <si>
    <t>243–244</t>
  </si>
  <si>
    <t>event-place: Pittsburgh, PA, USA</t>
  </si>
  <si>
    <t>Clemente, Pedro J.; Conejero, José M.; Hernández, Juan; Sánchez, Lara</t>
  </si>
  <si>
    <t>HAAIS-DSL: DSL to Develop Home Automation and Ambient Intelligence Systems</t>
  </si>
  <si>
    <t>Proceedings of the Second Workshop on Isolation and Integration in Embedded Systems</t>
  </si>
  <si>
    <t>978-1-60558-464-5</t>
  </si>
  <si>
    <t>10.1145/1519130.1519133</t>
  </si>
  <si>
    <t>https://doi.org/10.1145/1519130.1519133</t>
  </si>
  <si>
    <t>13–18</t>
  </si>
  <si>
    <t>event-place: Nuremburg, Germany</t>
  </si>
  <si>
    <t>van Doesburg, Robert; van Engers, Tom</t>
  </si>
  <si>
    <t>The False, the Former, and the Parish Priest</t>
  </si>
  <si>
    <t>Proceedings of the Seventeenth International Conference on Artificial Intelligence and Law</t>
  </si>
  <si>
    <t>978-1-4503-6754-7</t>
  </si>
  <si>
    <t>10.1145/3322640.3326718</t>
  </si>
  <si>
    <t>https://doi.org/10.1145/3322640.3326718</t>
  </si>
  <si>
    <t>194–198</t>
  </si>
  <si>
    <t>event-place: Montreal, QC, Canada</t>
  </si>
  <si>
    <t>Pelosi, Michael J.; Brown, Michael Scott</t>
  </si>
  <si>
    <t>Software Engineering a Multi-Layer and Scalable Autonomous Forces "A.I." for Professional Military Training</t>
  </si>
  <si>
    <t>Proceedings of the 2016 Winter Simulation Conference</t>
  </si>
  <si>
    <t>978-1-5090-4484-9</t>
  </si>
  <si>
    <t>3122–3133</t>
  </si>
  <si>
    <t>Lallement, Raphaël; de Silva, Lavindra; Alami, Rachid</t>
  </si>
  <si>
    <t>HATP: Hierarchical Agent-Based Task Planner</t>
  </si>
  <si>
    <t>1823–1825</t>
  </si>
  <si>
    <t>Damasceno, Carlos Diego Nascimento; Strüber, Daniel</t>
  </si>
  <si>
    <t>Quality Guidelines for Research Artifacts in Model-Driven Engineering</t>
  </si>
  <si>
    <t>2021 ACM/IEEE 24th International Conference on Model Driven Engineering Languages and Systems (MODELS)</t>
  </si>
  <si>
    <t>10.1109/MODELS50736.2021.00036</t>
  </si>
  <si>
    <t>285-296</t>
  </si>
  <si>
    <t>Saini, Rijul; Mussbacher, Gunter; Guo, Jin L.C.; Kienzle, Jöerg</t>
  </si>
  <si>
    <t>Teaching Modelling Literacy: An Artificial Intelligence Approach</t>
  </si>
  <si>
    <t>2019 ACM/IEEE 22nd International Conference on Model Driven Engineering Languages and Systems Companion (MODELS-C)</t>
  </si>
  <si>
    <t>10.1109/MODELS-C.2019.00108</t>
  </si>
  <si>
    <t>714-719</t>
  </si>
  <si>
    <t>Eramo, Romina; Muttillo, Vittoriano; Berardinelli, Luca; Bruneliere, Hugo; Gomez, Abel; Bagnato, Alessandra; Sadovykh, Andrey; Cicchetti, Antonio</t>
  </si>
  <si>
    <t>AIDOaRt: AI-augmented Automation for DevOps, a Model-based Framework for Continuous Development in Cyber-Physical Systems</t>
  </si>
  <si>
    <t>2021 24th Euromicro Conference on Digital System Design (DSD)</t>
  </si>
  <si>
    <t>10.1109/DSD53832.2021.00053</t>
  </si>
  <si>
    <t>303-310</t>
  </si>
  <si>
    <t>Burgueño, Loli; Kessentini, Marouane; Wimmer, Manuel; Zschaler, Steffen</t>
  </si>
  <si>
    <t>MDE Intelligence 2021: 3rd Workshop on Artificial Intelligence and Model-Driven Engineering</t>
  </si>
  <si>
    <t>2021 ACM/IEEE International Conference on Model Driven Engineering Languages and Systems Companion (MODELS-C)</t>
  </si>
  <si>
    <t>10.1109/MODELS-C53483.2021.00026</t>
  </si>
  <si>
    <t>148-149</t>
  </si>
  <si>
    <t>Djuric, Dragan; Devedzic, Vladan; Gasevic, Dragan</t>
  </si>
  <si>
    <t>Adopting Software Engineering Trends in AI</t>
  </si>
  <si>
    <t>IEEE Intelligent Systems</t>
  </si>
  <si>
    <t>10.1109/MIS.2007.2</t>
  </si>
  <si>
    <t>2007</t>
  </si>
  <si>
    <t>59-66</t>
  </si>
  <si>
    <t>Nagy, Simon József; Szabó, Richárd; Vajda, Máté Levente; Vörös, András</t>
  </si>
  <si>
    <t>Demonstrator for dependable edge-based cyber-physical systems</t>
  </si>
  <si>
    <t>2021 10th Latin-American Symposium on Dependable Computing (LADC)</t>
  </si>
  <si>
    <t>10.1109/LADC53747.2021.9672569</t>
  </si>
  <si>
    <t>1-8</t>
  </si>
  <si>
    <t>Meacham, Sofia; Pech, Vaclav; Nauck, Detlef</t>
  </si>
  <si>
    <t>AdaptiveSystems: An Integrated Framework for Adaptive Systems Design and Development Using MPS JetBrains Domain-Specific Modeling Environment</t>
  </si>
  <si>
    <t>IEEE Access</t>
  </si>
  <si>
    <t>10.1109/ACCESS.2021.3111229</t>
  </si>
  <si>
    <t>127973-127984</t>
  </si>
  <si>
    <t>Ali, Muhammad; Hu, Yim-Fun; Luong, Doanh Kim; Oguntala, George; Li, Jian-Ping; Abdo, Kanaan</t>
  </si>
  <si>
    <t>Adversarial Attacks on AI based Intrusion Detection System for Heterogeneous Wireless Communications Networks</t>
  </si>
  <si>
    <t>2020 AIAA/IEEE 39th Digital Avionics Systems Conference (DASC)</t>
  </si>
  <si>
    <t>10.1109/DASC50938.2020.9256597</t>
  </si>
  <si>
    <t>1-6</t>
  </si>
  <si>
    <t>Chatarasi, Prasanth; Neuendorffer, Stephen; Bayliss, Samuel; Vissers, Kees; Sarkar, Vivek</t>
  </si>
  <si>
    <t>Vyasa: A High-Performance Vectorizing Compiler for Tensor Convolutions on the Xilinx AI Engine</t>
  </si>
  <si>
    <t>2020 IEEE High Performance Extreme Computing Conference (HPEC)</t>
  </si>
  <si>
    <t>10.1109/HPEC43674.2020.9286183</t>
  </si>
  <si>
    <t>1-10</t>
  </si>
  <si>
    <t>Haryono, Stefanus A.; Thung, Ferdian; Lo, David; Lawall, Julia; Jiang, Lingxiao</t>
  </si>
  <si>
    <t>Characterization and Automatic Updates of Deprecated Machine-Learning API Usages</t>
  </si>
  <si>
    <t>2021 IEEE International Conference on Software Maintenance and Evolution (ICSME)</t>
  </si>
  <si>
    <t>10.1109/ICSME52107.2021.00019</t>
  </si>
  <si>
    <t>137-147</t>
  </si>
  <si>
    <t>Shaik, Thanveer; Tao, Xiaohui; Li, Yan; Dann, Christopher; McDonald, Jacquie; Redmond, Petrea; Galligan, Linda</t>
  </si>
  <si>
    <t>A Review of the Trends and Challenges in Adopting Natural Language Processing Methods for Education Feedback Analysis</t>
  </si>
  <si>
    <t>10.1109/ACCESS.2022.3177752</t>
  </si>
  <si>
    <t>56720-56739</t>
  </si>
  <si>
    <t>Westermann, Johannes; Alber, Lucas</t>
  </si>
  <si>
    <t>Cost-aware Adaptive Sampling for Global Metamodeling Using Voronoi Tessellation</t>
  </si>
  <si>
    <t>2022 European Control Conference (ECC)</t>
  </si>
  <si>
    <t>10.23919/ECC55457.2022.9838230</t>
  </si>
  <si>
    <t>454-459</t>
  </si>
  <si>
    <t>Software engineering a multi-layer and scalable autonomous forces “A.I.” for professional military training</t>
  </si>
  <si>
    <t>2016 Winter Simulation Conference (WSC)</t>
  </si>
  <si>
    <t>10.1109/WSC.2016.7822345</t>
  </si>
  <si>
    <t>3122-3133</t>
  </si>
  <si>
    <t>book</t>
  </si>
  <si>
    <t>Agrawal, Akshay; Ali, Alnur; Boyd, Stephen</t>
  </si>
  <si>
    <t>Publication Title: Minimum-Distortion Embedding</t>
  </si>
  <si>
    <t>Aldewereld, Huib; Padget, Julian; Vasconcelos, Wamberto; Vazquez-Salceda, Javier; Sergeant, Paul; Staikopoulos, Athanasios</t>
  </si>
  <si>
    <t>Adaptable, Organization-Aware, Service-Oriented Computing</t>
  </si>
  <si>
    <t>10.1109/MIS.2010.93</t>
  </si>
  <si>
    <t>26-35</t>
  </si>
  <si>
    <t>Wally, Bernhard; Vyskočil, Jiři; Novák, Petr; Huemer, Christian; Šindelář, Radek; Kadera, Petr; Mazak-Huemer, Alexandra; Wimmer, Manuel</t>
  </si>
  <si>
    <t>Leveraging Iterative Plan Refinement for Reactive Smart Manufacturing Systems</t>
  </si>
  <si>
    <t>IEEE Transactions on Automation Science and Engineering</t>
  </si>
  <si>
    <t>10.1109/TASE.2020.3018402</t>
  </si>
  <si>
    <t>230-243</t>
  </si>
  <si>
    <t>Burgueño, Loli; Cabot, Jordi; Gérard, Sébastien</t>
  </si>
  <si>
    <t>An LSTM-Based Neural Network Architecture for Model Transformations</t>
  </si>
  <si>
    <t>2019 ACM/IEEE 22nd International Conference on Model Driven Engineering Languages and Systems (MODELS)</t>
  </si>
  <si>
    <t>10.1109/MODELS.2019.00013</t>
  </si>
  <si>
    <t>294-299</t>
  </si>
  <si>
    <t>Hartmann, Thomas; Moawad, Assaad; Schockaert, Cedric; Fouquet, Francois; Le Traon, Yves</t>
  </si>
  <si>
    <t>Meta-Modelling Meta-Learning</t>
  </si>
  <si>
    <t>10.1109/MODELS.2019.00014</t>
  </si>
  <si>
    <t>300-305</t>
  </si>
  <si>
    <t>Sen, Sagar; Baudry, Benoit</t>
  </si>
  <si>
    <t>Mutation-based Model Synthesis in Model Driven Engineering</t>
  </si>
  <si>
    <t>Second Workshop on Mutation Analysis (Mutation 2006 - ISSRE Workshops 2006)</t>
  </si>
  <si>
    <t>10.1109/MUTATION.2006.12</t>
  </si>
  <si>
    <t>13-13</t>
  </si>
  <si>
    <t>Grobelny, Piotr</t>
  </si>
  <si>
    <t>The expert system approach in development of loosely coupled software with use of Domain Specific Language</t>
  </si>
  <si>
    <t>2008 International Multiconference on Computer Science and Information Technology</t>
  </si>
  <si>
    <t>10.1109/IMCSIT.2008.4747227</t>
  </si>
  <si>
    <t>2008</t>
  </si>
  <si>
    <t>119-123</t>
  </si>
  <si>
    <t>Xing, Yu; Weng, Jian; Wang, Yushun; Sui, Lingzhi; Shan, Yi; Wang, Yu</t>
  </si>
  <si>
    <t>An In-depth Comparison of Compilers for Deep Neural Networks on Hardware</t>
  </si>
  <si>
    <t>2019 IEEE International Conference on Embedded Software and Systems (ICESS)</t>
  </si>
  <si>
    <t>10.1109/ICESS.2019.8782480</t>
  </si>
  <si>
    <t>Li, Sihang; Yu, Jiacheng; Li, Mingxuan; Liu, Le; Zhang, Xiaolong; Yuan, Xiaoru</t>
  </si>
  <si>
    <t>A Framework for Multiclass Contour Visualization</t>
  </si>
  <si>
    <t>IEEE Transactions on Visualization and Computer Graphics</t>
  </si>
  <si>
    <t>10.1109/TVCG.2022.3209482</t>
  </si>
  <si>
    <t>Atasoy, Mehmet Emre; Koçyiğit, Altan</t>
  </si>
  <si>
    <t>An Extensible Software Architecture for Intelligent Assistant</t>
  </si>
  <si>
    <t>2021 6th International Conference on Computer Science and Engineering (UBMK)</t>
  </si>
  <si>
    <t>10.1109/UBMK52708.2021.9558940</t>
  </si>
  <si>
    <t>92-97</t>
  </si>
  <si>
    <t>Havelund, K.; Lowry, M.; Penix, J.</t>
  </si>
  <si>
    <t>Formal analysis of a space-craft controller using SPIN</t>
  </si>
  <si>
    <t>IEEE Transactions on Software Engineering</t>
  </si>
  <si>
    <t>10.1109/32.940728</t>
  </si>
  <si>
    <t>2001</t>
  </si>
  <si>
    <t>749-765</t>
  </si>
  <si>
    <t>Rogalla, Antje; Fay, Alexander; Niggemann, Oliver</t>
  </si>
  <si>
    <t>Improved Domain Modeling for Realistic Automated Planning and Scheduling in Discrete Manufacturing</t>
  </si>
  <si>
    <t>2018 IEEE 23rd International Conference on Emerging Technologies and Factory Automation (ETFA)</t>
  </si>
  <si>
    <t>10.1109/ETFA.2018.8502631</t>
  </si>
  <si>
    <t>464-471</t>
  </si>
  <si>
    <t>Abbas, Muhammad Azeem; Wan Ahmad, Wan Fatimah; Kalid, Khairul Shafee</t>
  </si>
  <si>
    <t>Resource Description Framework based intelligent tutoring system</t>
  </si>
  <si>
    <t>2012 International Conference on Computer &amp; Information Science (ICCIS)</t>
  </si>
  <si>
    <t>10.1109/ICCISci.2012.6297262</t>
  </si>
  <si>
    <t>324-328</t>
  </si>
  <si>
    <t>Lano, Kevin; Yassipour-Tehrani, Sobhan; Umar, M. A.</t>
  </si>
  <si>
    <t>Automated Requirements Formalisation for Agile MDE</t>
  </si>
  <si>
    <t>10.1109/MODELS-C53483.2021.00030</t>
  </si>
  <si>
    <t>173-180</t>
  </si>
  <si>
    <t>de Carvalho, Marcus Vinícius Ribeiro; Barbosa, Ellen Francine; Carvalho, Max Marcus C.</t>
  </si>
  <si>
    <t>Educom.ml: A Modeling Approach for Mobile Educational Content</t>
  </si>
  <si>
    <t>2020 IEEE Frontiers in Education Conference (FIE)</t>
  </si>
  <si>
    <t>10.1109/FIE44824.2020.9274103</t>
  </si>
  <si>
    <t>Kourouklidis, Panagiotis; Kolovos, Dimitris; Noppen, Joost; Matragkas, Nicholas</t>
  </si>
  <si>
    <t>A Model-Driven Engineering Approach for Monitoring Machine Learning Models</t>
  </si>
  <si>
    <t>10.1109/MODELS-C53483.2021.00028</t>
  </si>
  <si>
    <t>160-164</t>
  </si>
  <si>
    <t>Elangovan, P.; Mohseni, Milad; Prasad, P.P.M.; Kanagasabai, N.; Nirmal, Mahesh; Ventayen, Randy Joy Magno</t>
  </si>
  <si>
    <t>A Detailed Investigation on the Role of Internet of Things (IOT) for Better Model-Driven Processing System Based on User Defined Constraints</t>
  </si>
  <si>
    <t>2022 2nd International Conference on Advance Computing and Innovative Technologies in Engineering (ICACITE)</t>
  </si>
  <si>
    <t>10.1109/ICACITE53722.2022.9823919</t>
  </si>
  <si>
    <t>332-335</t>
  </si>
  <si>
    <t>Bouquet, Fabrice; Gauthier, Jean-Marie; Hammad, Ahmed; Peureux, Fabien</t>
  </si>
  <si>
    <t>Transformation of SysML Structure Diagrams to VHDL-AMS</t>
  </si>
  <si>
    <t>2012 Second Workshop on Design, Control and Software Implementation for Distributed MEMS</t>
  </si>
  <si>
    <t>10.1109/dMEMS.2012.12</t>
  </si>
  <si>
    <t>74-81</t>
  </si>
  <si>
    <t>Malathy, P.; Shunmugalatha, A.</t>
  </si>
  <si>
    <t>Enhancement of Maximum Loadability during N-1 and N-2 contingencies with multi type FACTS devices and its optimization using MDE algorithm</t>
  </si>
  <si>
    <t>2016 IEEE Uttar Pradesh Section International Conference on Electrical, Computer and Electronics Engineering (UPCON)</t>
  </si>
  <si>
    <t>10.1109/UPCON.2016.7894647</t>
  </si>
  <si>
    <t>173-178</t>
  </si>
  <si>
    <t>Hamdani, Maryum; Butt, Wasi Haider; Anwar, Muhammad Waseem; Ahsan, Imran; Azam, Farooque; Ahmed, Mudassar Adeel</t>
  </si>
  <si>
    <t>A Novel Framework to Automatically Generate IFML Models From Plain Text Requirements</t>
  </si>
  <si>
    <t>10.1109/ACCESS.2019.2959813</t>
  </si>
  <si>
    <t>183489-183513</t>
  </si>
  <si>
    <t>Fernández-Isabel, Alberto; Fuentes-Fernández, Rubén</t>
  </si>
  <si>
    <t>Developing an integrative Modelling Language for enhancing road traffic simulations</t>
  </si>
  <si>
    <t>2015 Federated Conference on Computer Science and Information Systems (FedCSIS)</t>
  </si>
  <si>
    <t>10.15439/2015F248</t>
  </si>
  <si>
    <t>1745-1756</t>
  </si>
  <si>
    <t>Govindasamy, Hari Shankar; Jayaraman, Ramya; Taspinar, Burcu; Lehner, Daniel; Wimmer, Manuel</t>
  </si>
  <si>
    <t>Air Quality Management: An Exemplar for Model-Driven Digital Twin Engineering</t>
  </si>
  <si>
    <t>10.1109/MODELS-C53483.2021.00040</t>
  </si>
  <si>
    <t>229-232</t>
  </si>
  <si>
    <t>Bhattacharjee, Anirban; Barve, Yogesh; Khare, Shweta; Bao, Shunxing; Kang, Zhuangwei; Gokhale, Aniruddha; Damiano, Thomas</t>
  </si>
  <si>
    <t>STRATUM: A BigData-as-a-Service for Lifecycle Management of IoT Analytics Applications</t>
  </si>
  <si>
    <t>2019 IEEE International Conference on Big Data (Big Data)</t>
  </si>
  <si>
    <t>10.1109/BigData47090.2019.9006518</t>
  </si>
  <si>
    <t>1607-1612</t>
  </si>
  <si>
    <t>Ciccozzi, Federico; Cicchetti, Antonio; Sjödin, Mikael</t>
  </si>
  <si>
    <t>On the Generation of Full-Fledged Code from UML Profiles and ALF for Complex Systems</t>
  </si>
  <si>
    <t>2015 12th International Conference on Information Technology - New Generations</t>
  </si>
  <si>
    <t>10.1109/ITNG.2015.19</t>
  </si>
  <si>
    <t>81-88</t>
  </si>
  <si>
    <t>Al-Jamimi, Hamdi A.; Ahmed, Moataz A.</t>
  </si>
  <si>
    <t>Learning requirements analysis to software design transformation rules by examples: Limitations of current ILP systems</t>
  </si>
  <si>
    <t>2014 IEEE 5th International Conference on Software Engineering and Service Science</t>
  </si>
  <si>
    <t>10.1109/ICSESS.2014.6933513</t>
  </si>
  <si>
    <t>54-57</t>
  </si>
  <si>
    <t>Zehnder, Philipp; Riemer, Dominik</t>
  </si>
  <si>
    <t>Modeling self-service machine-learning agents for distributed stream processing</t>
  </si>
  <si>
    <t>2017 IEEE International Conference on Big Data (Big Data)</t>
  </si>
  <si>
    <t>10.1109/BigData.2017.8258170</t>
  </si>
  <si>
    <t>2203-2212</t>
  </si>
  <si>
    <t>Chang, Meng-Fan; Huang, Lie-Yue; Lin, Wen-Zhang; Chiang, Yen-Ning; Kuo, Chia-Chen; Chuang, Ching-Hao; Yang, Keng-Hao; Tsai, Hsiang-Jen; Chen, Tien-Fu; Sheu, Shyh-Shyuan</t>
  </si>
  <si>
    <t>A ReRAM-Based 4T2R Nonvolatile TCAM Using RC-Filtered Stress-Decoupled Scheme for Frequent-OFF Instant-ON Search Engines Used in IoT and Big-Data Processing</t>
  </si>
  <si>
    <t>IEEE Journal of Solid-State Circuits</t>
  </si>
  <si>
    <t>10.1109/JSSC.2016.2602218</t>
  </si>
  <si>
    <t>2786-2798</t>
  </si>
  <si>
    <t>Hudak, P.</t>
  </si>
  <si>
    <t>Modular domain specific languages and tools</t>
  </si>
  <si>
    <t>Proceedings. Fifth International Conference on Software Reuse (Cat. No.98TB100203)</t>
  </si>
  <si>
    <t>10.1109/ICSR.1998.685738</t>
  </si>
  <si>
    <t>1998</t>
  </si>
  <si>
    <t>134-142</t>
  </si>
  <si>
    <t>Galli, S.; Kerpez, K.J.</t>
  </si>
  <si>
    <t>Single-ended loop make-up identification-part I: a method of analyzing TDR measurements</t>
  </si>
  <si>
    <t>IEEE Transactions on Instrumentation and Measurement</t>
  </si>
  <si>
    <t>10.1109/TIM.2006.870134</t>
  </si>
  <si>
    <t>528-537</t>
  </si>
  <si>
    <t>Signal processing for single-ended loop make-up identification</t>
  </si>
  <si>
    <t>IEEE 6th Workshop on Signal Processing Advances in Wireless Communications, 2005.</t>
  </si>
  <si>
    <t>10.1109/SPAWC.2005.1506049</t>
  </si>
  <si>
    <t>2005</t>
  </si>
  <si>
    <t>368-374</t>
  </si>
  <si>
    <t>McNutt, Andrew M.</t>
  </si>
  <si>
    <t>No Grammar to Rule Them All: A Survey of JSON-style DSLs for Visualization</t>
  </si>
  <si>
    <t>10.1109/TVCG.2022.3209460</t>
  </si>
  <si>
    <t>1-11</t>
  </si>
  <si>
    <t>MLCatchUp: Automated Update of Deprecated Machine-Learning APIs in Python</t>
  </si>
  <si>
    <t>10.1109/ICSME52107.2021.00061</t>
  </si>
  <si>
    <t>584-588</t>
  </si>
  <si>
    <t>Narayanankutty, Hrishikesh</t>
  </si>
  <si>
    <t>Self-Adapting Model-Based SDSec For IoT Networks Using Machine Learning</t>
  </si>
  <si>
    <t>2021 IEEE 18th International Conference on Software Architecture Companion (ICSA-C)</t>
  </si>
  <si>
    <t>10.1109/ICSA-C52384.2021.00023</t>
  </si>
  <si>
    <t>92-93</t>
  </si>
  <si>
    <t>Al-Azzoni, Issam</t>
  </si>
  <si>
    <t>Model Driven Approach for Neural Networks</t>
  </si>
  <si>
    <t>2020 International Conference on Intelligent Data Science Technologies and Applications (IDSTA)</t>
  </si>
  <si>
    <t>10.1109/IDSTA50958.2020.9264067</t>
  </si>
  <si>
    <t>87-94</t>
  </si>
  <si>
    <t>Giffard-Roisin, Sophie; Jackson, Thomas; Fovargue, Lauren; Lee, Jack; Delingette, Hervé; Razavi, Reza; Ayache, Nicholas; Sermesant, Maxime</t>
  </si>
  <si>
    <t>Noninvasive Personalization of a Cardiac Electrophysiology Model From Body Surface Potential Mapping</t>
  </si>
  <si>
    <t>IEEE Transactions on Biomedical Engineering</t>
  </si>
  <si>
    <t>10.1109/TBME.2016.2629849</t>
  </si>
  <si>
    <t>2206-2218</t>
  </si>
  <si>
    <t>9</t>
  </si>
  <si>
    <t>Liu, Siping; Li, Renfa; Tu, Xiaohan; Xie, Guoqi; Xu, Cheng</t>
  </si>
  <si>
    <t>Optimized Monocular Depth Estimation With Reparameterization on Embedded Devices</t>
  </si>
  <si>
    <t>2021 IEEE 23rd Int Conf on High Performance Computing &amp; Communications; 7th Int Conf on Data Science &amp; Systems; 19th Int Conf on Smart City; 7th Int Conf on Dependability in Sensor, Cloud &amp; Big Data Systems &amp; Application (HPCC/DSS/SmartCity/DependSys)</t>
  </si>
  <si>
    <t>10.1109/HPCC-DSS-SmartCity-DependSys53884.2021.00101</t>
  </si>
  <si>
    <t>595-602</t>
  </si>
  <si>
    <t>Soria-Ruiz, Jesús; Fernandez-Ordoñez, Yolanda M.; Ambrosio-Ambrosio, Juan P.; Escalona-Maurice, Miguel A.</t>
  </si>
  <si>
    <t>Sentinel-1 SAR and LiDAR to detect extent and depth flood using Random Forests machine learning</t>
  </si>
  <si>
    <t>IGARSS 2022 - 2022 IEEE International Geoscience and Remote Sensing Symposium</t>
  </si>
  <si>
    <t>10.1109/IGARSS46834.2022.9884139</t>
  </si>
  <si>
    <t>5113-5116</t>
  </si>
  <si>
    <t>Dolques, Xavier; Huchard, Marianne; Nebut, Clementine; Reitz, Philippe</t>
  </si>
  <si>
    <t>Learning Transformation Rules from Transformation Examples: An Approach Based on Relational Concept Analysis</t>
  </si>
  <si>
    <t>2010 14th IEEE International Enterprise Distributed Object Computing Conference Workshops</t>
  </si>
  <si>
    <t>10.1109/EDOCW.2010.32</t>
  </si>
  <si>
    <t>27-32</t>
  </si>
  <si>
    <t>Rigou, Yves; Lamontagne, Dany; Khriss, Ismaïl</t>
  </si>
  <si>
    <t>A Sketch of a Deep Learning Approach for Discovering UML Class Diagrams from System’s Textual Specification</t>
  </si>
  <si>
    <t>2020 1st International Conference on Innovative Research in Applied Science, Engineering and Technology (IRASET)</t>
  </si>
  <si>
    <t>10.1109/IRASET48871.2020.9092144</t>
  </si>
  <si>
    <t>Basmer, Maike; Kehrer, Timo</t>
  </si>
  <si>
    <t>Encoding Adaptability of Software Engineering Tools as Algorithm Configuration Problem: A Case Study</t>
  </si>
  <si>
    <t>2019 34th IEEE/ACM International Conference on Automated Software Engineering Workshop (ASEW)</t>
  </si>
  <si>
    <t>10.1109/ASEW.2019.00035</t>
  </si>
  <si>
    <t>86-89</t>
  </si>
  <si>
    <t>Ben Fraj, Imen; BenDaly Hlaoui, Yousra; BenAyed, Leila</t>
  </si>
  <si>
    <t>A reactive system for specifying and running flexible cloud service business processes based on machine learning</t>
  </si>
  <si>
    <t>2021 IEEE 45th Annual Computers, Software, and Applications Conference (COMPSAC)</t>
  </si>
  <si>
    <t>10.1109/COMPSAC51774.2021.00220</t>
  </si>
  <si>
    <t>1483-1489</t>
  </si>
  <si>
    <t>Guest Editorial Special Issue on Computational Intelligence for Software Engineering and Services Computing</t>
  </si>
  <si>
    <t>IEEE Transactions on Emerging Topics in Computational Intelligence</t>
  </si>
  <si>
    <t>10.1109/TETCI.2017.2700659</t>
  </si>
  <si>
    <t>143-144</t>
  </si>
  <si>
    <t>López, Claudio David; Cvetković, Miloš; Palensky, Peter</t>
  </si>
  <si>
    <t>Enhancing PowerFactory Dynamic Models with Python for Rapid Prototyping</t>
  </si>
  <si>
    <t>2019 IEEE 28th International Symposium on Industrial Electronics (ISIE)</t>
  </si>
  <si>
    <t>10.1109/ISIE.2019.8781432</t>
  </si>
  <si>
    <t>93-99</t>
  </si>
  <si>
    <t>Brown, Kevin J.; Sujeeth, Arvind K.; Lee, Hyouk Joong; Rompf, Tiark; Chafi, Hassan; Odersky, Martin; Olukotun, Kunle</t>
  </si>
  <si>
    <t>A Heterogeneous Parallel Framework for Domain-Specific Languages</t>
  </si>
  <si>
    <t>2011 International Conference on Parallel Architectures and Compilation Techniques</t>
  </si>
  <si>
    <t>10.1109/PACT.2011.15</t>
  </si>
  <si>
    <t>89-100</t>
  </si>
  <si>
    <t>Fonseca, José Roberto; Abreu, Jader; Figueredo, Lucas; Neto, José Gomes; Teichrieb, Veronica; Quintino, Jonysberg P.; da Silva, Fabio Q. B.; Santos, Andre L M; Pinho, Helder</t>
  </si>
  <si>
    <t>Ginput: a tool for fast hi-fi prototyping of gestural interactions in virtual reality</t>
  </si>
  <si>
    <t>2020 IEEE International Symposium on Mixed and Augmented Reality Adjunct (ISMAR-Adjunct)</t>
  </si>
  <si>
    <t>10.1109/ISMAR-Adjunct51615.2020.00030</t>
  </si>
  <si>
    <t>63-64</t>
  </si>
  <si>
    <t>Huang, Xiaobing; Zhao, Tian; Cao, Yu</t>
  </si>
  <si>
    <t>PIR: A Domain Specific Language for Multimedia Retrieval</t>
  </si>
  <si>
    <t>2013 IEEE International Symposium on Multimedia</t>
  </si>
  <si>
    <t>10.1109/ISM.2013.68</t>
  </si>
  <si>
    <t>359-363</t>
  </si>
  <si>
    <t>Fernandes, Daniel A. P. L.; Cardoso, Joao M. P.</t>
  </si>
  <si>
    <t>Accelerating Human Activity Recognition Systems on FPGAs through a DSL approach</t>
  </si>
  <si>
    <t>FSP Workshop 2019; Sixth International Workshop on FPGAs for Software Programmers</t>
  </si>
  <si>
    <t>Varykhanov, Sergey S.; Sinelnikov, Dmitry M.; Odintsev, Viktor V.; Rovnyagin, Mikhail M.; Mingazhitdinova, Elza F.</t>
  </si>
  <si>
    <t>Methods for Speeding Up the Retraining of Neural Networks</t>
  </si>
  <si>
    <t>2022 Conference of Russian Young Researchers in Electrical and Electronic Engineering (ElConRus)</t>
  </si>
  <si>
    <t>10.1109/ElConRus54750.2022.9755557</t>
  </si>
  <si>
    <t>478-481</t>
  </si>
  <si>
    <t>George, Nithin; Lee, HyoukJoong; Novo, David; Rompf, Tiark; Brown, Kevin J.; Sujeeth, Arvind K.; Odersky, Martin; Olukotun, Kunle; Ienne, Paolo</t>
  </si>
  <si>
    <t>Hardware system synthesis from Domain-Specific Languages</t>
  </si>
  <si>
    <t>2014 24th International Conference on Field Programmable Logic and Applications (FPL)</t>
  </si>
  <si>
    <t>10.1109/FPL.2014.6927454</t>
  </si>
  <si>
    <t>Bai, Tong; Zhang, Hongming; Zhang, Jiankang; Xu, Chao; Rawi, Anas F. Al; Hanzo, Lajos</t>
  </si>
  <si>
    <t>Impulsive Noise Mitigation in Digital Subscriber Lines: The State-of-the-Art and Research Opportunities</t>
  </si>
  <si>
    <t>IEEE Communications Magazine</t>
  </si>
  <si>
    <t>10.1109/MCOM.2019.1800858</t>
  </si>
  <si>
    <t>145-151</t>
  </si>
  <si>
    <t>5</t>
  </si>
  <si>
    <t>Tian, Ruiqin; Guo, Luanzheng; Li, Jiajia; Ren, Bin; Kestor, Gokcen</t>
  </si>
  <si>
    <t>A High Performance Sparse Tensor Algebra Compiler in MLIR</t>
  </si>
  <si>
    <t>2021 IEEE/ACM 7th Workshop on the LLVM Compiler Infrastructure in HPC (LLVM-HPC)</t>
  </si>
  <si>
    <t>10.1109/LLVMHPC54804.2021.00009</t>
  </si>
  <si>
    <t>27-38</t>
  </si>
  <si>
    <t>Yan, BingHao; Han, GuoDong; Sun, MeiDong; Ye, ShengZhao</t>
  </si>
  <si>
    <t>A novel region adaptive SMOTE algorithm for intrusion detection on imbalanced problem</t>
  </si>
  <si>
    <t>2017 3rd IEEE International Conference on Computer and Communications (ICCC)</t>
  </si>
  <si>
    <t>10.1109/CompComm.2017.8322749</t>
  </si>
  <si>
    <t>1281-1286</t>
  </si>
  <si>
    <t>Cong, Jason</t>
  </si>
  <si>
    <t>From Parallelization to Customization – Challenges and Opportunities</t>
  </si>
  <si>
    <t>2021 IEEE International Parallel and Distributed Processing Symposium (IPDPS)</t>
  </si>
  <si>
    <t>10.1109/IPDPS49936.2021.00077</t>
  </si>
  <si>
    <t>682-682</t>
  </si>
  <si>
    <t>Wu, Jianqing; Wang, Yihui; Du, Bo; Wu, Qiang; Zhai, Yanlong; Shen, Jun; Zhou, Luping; Cai, Chen; Wei, Wei; Zhou, Qingguo</t>
  </si>
  <si>
    <t>The Bounds of Improvements Toward Real-Time Forecast of Multi-Scenario Train Delays</t>
  </si>
  <si>
    <t>IEEE Transactions on Intelligent Transportation Systems</t>
  </si>
  <si>
    <t>10.1109/TITS.2021.3099031</t>
  </si>
  <si>
    <t>2445-2456</t>
  </si>
  <si>
    <t>Mitra, Vikramjit; Nam, Hosung; Espy-Wilson, Carol Y.; Saltzman, Elliot; Goldstein, Louis</t>
  </si>
  <si>
    <t>Retrieving Tract Variables From Acoustics: A Comparison of Different Machine Learning Strategies</t>
  </si>
  <si>
    <t>IEEE Journal of Selected Topics in Signal Processing</t>
  </si>
  <si>
    <t>10.1109/JSTSP.2010.2076013</t>
  </si>
  <si>
    <t>1027-1045</t>
  </si>
  <si>
    <t>Shim, Simon; Patil, Pradnyesh; Yadav, Rajiv Ramesh; Shinde, Anurag; Devale, Venkatesh</t>
  </si>
  <si>
    <t>DeeperCoder: Code Generation Using Machine Learning</t>
  </si>
  <si>
    <t>2020 10th Annual Computing and Communication Workshop and Conference (CCWC)</t>
  </si>
  <si>
    <t>10.1109/CCWC47524.2020.9031149</t>
  </si>
  <si>
    <t>0194-0199</t>
  </si>
  <si>
    <t>Moreno, Carlos; Crimaldi, Eduardo; Verma, Vinod Kumar; Huerta, Mónica</t>
  </si>
  <si>
    <t>Study of the Effect of Security on Quality of Service on a WebRTC Framework for Videocalls</t>
  </si>
  <si>
    <t>2021 International Symposium on Computer Science and Intelligent Controls (ISCSIC)</t>
  </si>
  <si>
    <t>10.1109/ISCSIC54682.2021.00073</t>
  </si>
  <si>
    <t>374-379</t>
  </si>
  <si>
    <t>Shin, Uisub; Ding, Cong; Zhu, Bingzhao; Vyza, Yashwanth; Trouillet, Alix; Revol, Emilie C. M.; Lacour, Stéphanie P.; Shoaran, Mahsa</t>
  </si>
  <si>
    <t>NeuralTree: A 256-Channel 0.227-μJ/Class Versatile Neural Activity Classification and Closed-Loop Neuromodulation SoC</t>
  </si>
  <si>
    <t>10.1109/JSSC.2022.3204508</t>
  </si>
  <si>
    <t>3243-3257</t>
  </si>
  <si>
    <t>Ertan, Halil; Ezgi Küçükbay, Selver; Yavariabdi, Amir; Kangöz, Nuri; Emre Tiryaki, Ali; Berk Özalp, İren</t>
  </si>
  <si>
    <t>Anomaly Detection on Broadband Network Gateway</t>
  </si>
  <si>
    <t>2020 IEEE International Black Sea Conference on Communications and Networking (BlackSeaCom)</t>
  </si>
  <si>
    <t>10.1109/BlackSeaCom48709.2020.9234957</t>
  </si>
  <si>
    <t>Roberts, Richard; Jones, Timothy; Lewis, John</t>
  </si>
  <si>
    <t>Synthesis of incidental detail as composable components in a functional language</t>
  </si>
  <si>
    <t>2013 28th International Conference on Image and Vision Computing New Zealand (IVCNZ 2013)</t>
  </si>
  <si>
    <t>10.1109/IVCNZ.2013.6727034</t>
  </si>
  <si>
    <t>305-310</t>
  </si>
  <si>
    <t>[Title page i]</t>
  </si>
  <si>
    <t>2010 XXIX International Conference of the Chilean Computer Science Society</t>
  </si>
  <si>
    <t>10.1109/SCCC.2010.1</t>
  </si>
  <si>
    <t>i-i</t>
  </si>
  <si>
    <t>Neeraj, K R; Janardhanan, P S; Francis, Anu Bonia; Murali, Reena</t>
  </si>
  <si>
    <t>A domain specific language for business transaction processing</t>
  </si>
  <si>
    <t>2017 IEEE International Conference on Signal Processing, Informatics, Communication and Energy Systems (SPICES)</t>
  </si>
  <si>
    <t>10.1109/SPICES.2017.8091270</t>
  </si>
  <si>
    <t>1-7</t>
  </si>
  <si>
    <t>Lechevalier, David; Narayanan, Anantha; Rachuri, Sudarsan</t>
  </si>
  <si>
    <t>Towards a domain-specific framework for predictive analytics in manufacturing</t>
  </si>
  <si>
    <t>2014 IEEE International Conference on Big Data (Big Data)</t>
  </si>
  <si>
    <t>10.1109/BigData.2014.7004332</t>
  </si>
  <si>
    <t>987-995</t>
  </si>
  <si>
    <t>Nordmann, Arne; Wrede, Sebastian; Steil, Jochen</t>
  </si>
  <si>
    <t>Modeling of movement control architectures based on motion primitives using domain-specific languages</t>
  </si>
  <si>
    <t>2015 IEEE International Conference on Robotics and Automation (ICRA)</t>
  </si>
  <si>
    <t>10.1109/ICRA.2015.7139899</t>
  </si>
  <si>
    <t>5032-5039</t>
  </si>
  <si>
    <t>Mishev, Kostadin; Gjorgjevikj, Ana; Vodenska, Irena; Chitkushev, Lubomir T.; Trajanov, Dimitar</t>
  </si>
  <si>
    <t>Evaluation of Sentiment Analysis in Finance: From Lexicons to Transformers</t>
  </si>
  <si>
    <t>10.1109/ACCESS.2020.3009626</t>
  </si>
  <si>
    <t>131662-131682</t>
  </si>
  <si>
    <t>Batchelor, Oliver; Green, Richard</t>
  </si>
  <si>
    <t>Cloud Haskell: First impressions and applications to processing large image datasets</t>
  </si>
  <si>
    <t>10.1109/IVCNZ.2013.6727050</t>
  </si>
  <si>
    <t>412-417</t>
  </si>
  <si>
    <t>Häser, Florian; Felderer, Michael; Breu, Ruth</t>
  </si>
  <si>
    <t>Test Process Improvement with Documentation Driven Integration Testing</t>
  </si>
  <si>
    <t>2014 9th International Conference on the Quality of Information and Communications Technology</t>
  </si>
  <si>
    <t>10.1109/QUATIC.2014.29</t>
  </si>
  <si>
    <t>156-161</t>
  </si>
  <si>
    <t>Demırcı, Denız; şahın, Nazenın; şirlancis, Melıh; Acarturk, Cengiz</t>
  </si>
  <si>
    <t>Static Malware Detection Using Stacked BiLSTM and GPT-2</t>
  </si>
  <si>
    <t>10.1109/ACCESS.2022.3179384</t>
  </si>
  <si>
    <t>58488-58502</t>
  </si>
  <si>
    <t>Aghababaie Beni, Laleh; Ramanan, Saikiran; Chandramowlishwaran, Aparna</t>
  </si>
  <si>
    <t>Portal: A High-Performance Language and Compiler for Parallel N-Body Problems</t>
  </si>
  <si>
    <t>2019 IEEE International Parallel and Distributed Processing Symposium (IPDPS)</t>
  </si>
  <si>
    <t>10.1109/IPDPS.2019.00106</t>
  </si>
  <si>
    <t>984-995</t>
  </si>
  <si>
    <t>Wang, Qingyu; Nakashima, Takuji; Kanehira, Taiga; Mutsuda, Hidemi</t>
  </si>
  <si>
    <t>A Python Toolbox for Surrogate-based Optimization</t>
  </si>
  <si>
    <t>2022 IEEE 12th International Conference on Electronics Information and Emergency Communication (ICEIEC)</t>
  </si>
  <si>
    <t>10.1109/ICEIEC54567.2022.9835067</t>
  </si>
  <si>
    <t>80-84</t>
  </si>
  <si>
    <t>Toutiaee, Mohammadhossein; Miller, John A.</t>
  </si>
  <si>
    <t>Gaussian Function On Response Surface Estimation</t>
  </si>
  <si>
    <t>2020 IEEE International Conference on Big Data (Big Data)</t>
  </si>
  <si>
    <t>10.1109/BigData50022.2020.9378132</t>
  </si>
  <si>
    <t>1097-1102</t>
  </si>
  <si>
    <t>Neema, Himanshu; Volgyesi, Peter; Koutsoukos, Xenofon; Roth, Thomas; Nguyen, Cuong</t>
  </si>
  <si>
    <t>Online Testbed for Evaluating Vulnerability of Deep Learning Based Power Grid Load Forecasters</t>
  </si>
  <si>
    <t>2020 8th Workshop on Modeling and Simulation of Cyber-Physical Energy Systems</t>
  </si>
  <si>
    <t>10.1109/MSCPES49613.2020.9133701</t>
  </si>
  <si>
    <t>RABBAH, Jalal; RIDOUANI, Mohammed; HASSOUNI, Larbi</t>
  </si>
  <si>
    <t>A New Classification Model Based on Stacknet and Deep Learning for Fast Detection of COVID 19 Through X Rays Images</t>
  </si>
  <si>
    <t>2020 Fourth International Conference On Intelligent Computing in Data Sciences (ICDS)</t>
  </si>
  <si>
    <t>10.1109/ICDS50568.2020.9268777</t>
  </si>
  <si>
    <t>Rangel-Patiño, Francisco Elias; Rayas-Sánchez, José Ernesto; Viveros-Wacher, Andres; Chávez-Hurtado, José Luis; Vega-Ochoa, Edgar Andrei; Hakim, Nagib</t>
  </si>
  <si>
    <t>Post-Silicon Receiver Equalization Metamodeling by Artificial Neural Networks</t>
  </si>
  <si>
    <t>IEEE Transactions on Computer-Aided Design of Integrated Circuits and Systems</t>
  </si>
  <si>
    <t>10.1109/TCAD.2018.2834403</t>
  </si>
  <si>
    <t>733-740</t>
  </si>
  <si>
    <t>Toscano, Gregorio; Deb, Kalyanmoy</t>
  </si>
  <si>
    <t>Study of the approximation of the fitness landscape and the ranking process of scalarizing functions for many-objective problems</t>
  </si>
  <si>
    <t>2016 IEEE Congress on Evolutionary Computation (CEC)</t>
  </si>
  <si>
    <t>10.1109/CEC.2016.7744344</t>
  </si>
  <si>
    <t>4358-4365</t>
  </si>
  <si>
    <t>Lee, Hyun-Suk</t>
  </si>
  <si>
    <t>Channel Metamodeling for Explainable Data-Driven Channel Model</t>
  </si>
  <si>
    <t>IEEE Wireless Communications Letters</t>
  </si>
  <si>
    <t>10.1109/LWC.2021.3111874</t>
  </si>
  <si>
    <t>2678-2682</t>
  </si>
  <si>
    <t>Yoon, Sungho; Kim, Ayoung</t>
  </si>
  <si>
    <t>Balanced Depth Completion between Dense Depth Inference and Sparse Range Measurements via KISS-GP</t>
  </si>
  <si>
    <t>2020 IEEE/RSJ International Conference on Intelligent Robots and Systems (IROS)</t>
  </si>
  <si>
    <t>10.1109/IROS45743.2020.9341769</t>
  </si>
  <si>
    <t>10468-10475</t>
  </si>
  <si>
    <t>Zhang, Heng; Zhang, Zhichao; Zhang, Shunqing; Xu, Shugong; Cao, Shan</t>
  </si>
  <si>
    <t>Fingerprint-Based Localization Using Commercial LTE Signals: A Field-Trial Study</t>
  </si>
  <si>
    <t>2019 IEEE 90th Vehicular Technology Conference (VTC2019-Fall)</t>
  </si>
  <si>
    <t>10.1109/VTCFall.2019.8891257</t>
  </si>
  <si>
    <t>1-5</t>
  </si>
  <si>
    <t>Dao, Thien-Thanh; Pham, Quoc-Viet; Hwang, Won-Joo</t>
  </si>
  <si>
    <t>FastMDE: A Fast CNN Architecture for Monocular Depth Estimation at High Resolution</t>
  </si>
  <si>
    <t>10.1109/ACCESS.2022.3145969</t>
  </si>
  <si>
    <t>16111-16122</t>
  </si>
  <si>
    <t>Sasmal, Pradipta; Paul, Avinash; Bhuyan, M. K.; Iwahori, Yuji; Kasugai, Kunio</t>
  </si>
  <si>
    <t>Extraction of Key-Frames From Endoscopic Videos by Using Depth Information</t>
  </si>
  <si>
    <t>10.1109/ACCESS.2021.3126835</t>
  </si>
  <si>
    <t>153004-153011</t>
  </si>
  <si>
    <t>Miao, Hui; Li, Ang; Davis, Larry S.; Deshpande, Amol</t>
  </si>
  <si>
    <t>Towards Unified Data and Lifecycle Management for Deep Learning</t>
  </si>
  <si>
    <t>2017 IEEE 33rd International Conference on Data Engineering (ICDE)</t>
  </si>
  <si>
    <t>10.1109/ICDE.2017.112</t>
  </si>
  <si>
    <t>571-582</t>
  </si>
  <si>
    <t>Dou, Peng; Shen, Huanfeng; Li, Zhiwei; Guan, Xiaobin; Huang, Wenli</t>
  </si>
  <si>
    <t>Remote Sensing Image Classification Using Deep–Shallow Learning</t>
  </si>
  <si>
    <t>IEEE Journal of Selected Topics in Applied Earth Observations and Remote Sensing</t>
  </si>
  <si>
    <t>10.1109/JSTARS.2021.3062635</t>
  </si>
  <si>
    <t>3070-3083</t>
  </si>
  <si>
    <t>Eda, Takeharu; Muramatsu, Sanae; Enomoto, Shohei; Xu, Shi</t>
  </si>
  <si>
    <t>An Expandable Deep Learning Inference Framework With Adjustability to Workload Requirement</t>
  </si>
  <si>
    <t>2019 IEEE International Conference on Image Processing (ICIP)</t>
  </si>
  <si>
    <t>10.1109/ICIP.2019.8803385</t>
  </si>
  <si>
    <t>2454-2454</t>
  </si>
  <si>
    <t>Behmandpoor, Pourya; Verdyck, Jeroen; Moonen, Marc</t>
  </si>
  <si>
    <t>Deep Learning-Based Cross-Layer Resource Allocation for Wired Communication Systems</t>
  </si>
  <si>
    <t>ICASSP 2021 - 2021 IEEE International Conference on Acoustics, Speech and Signal Processing (ICASSP)</t>
  </si>
  <si>
    <t>10.1109/ICASSP39728.2021.9413777</t>
  </si>
  <si>
    <t>4120-4124</t>
  </si>
  <si>
    <t>Li, Xinxin; Shang, Tianqi; Peng, Dezhong; Shi, Xiaoyu</t>
  </si>
  <si>
    <t>Deep Sentiment Learning Network for Temporal-aware Recommendation Based on User Reviews</t>
  </si>
  <si>
    <t>2021 IEEE 6th International Conference on Big Data Analytics (ICBDA)</t>
  </si>
  <si>
    <t>10.1109/ICBDA51983.2021.9402954</t>
  </si>
  <si>
    <t>339-343</t>
  </si>
  <si>
    <t>Aşiroğlu, Batuhan; Senan, Sibel; Görgel, Pelin; Isenkul, M. Erdem; Ensari, Tolga; Sezen, Alper; Dağtekin, Mustafa</t>
  </si>
  <si>
    <t>A Deep Learning Based Object Detection System for User Interface Code Generation</t>
  </si>
  <si>
    <t>2022 International Congress on Human-Computer Interaction, Optimization and Robotic Applications (HORA)</t>
  </si>
  <si>
    <t>10.1109/HORA55278.2022.9799941</t>
  </si>
  <si>
    <t>Shim, Y.; Lim, H.; Ha, Y.; Kim, S.; Lee, I.; Jeong, S.</t>
  </si>
  <si>
    <t>A JOINT FRAMEWORK FOR DISTILLING THE EXPERTISE IN ELECTRIC POWER UTILITY DOMAIN WITH GENBERT</t>
  </si>
  <si>
    <t>CIRED 2021 - The 26th International Conference and Exhibition on Electricity Distribution</t>
  </si>
  <si>
    <t>10.1049/icp.2021.2165</t>
  </si>
  <si>
    <t>1331-1335</t>
  </si>
  <si>
    <t>ModelHub: Deep Learning Lifecycle Management</t>
  </si>
  <si>
    <t>10.1109/ICDE.2017.192</t>
  </si>
  <si>
    <t>1393-1394</t>
  </si>
  <si>
    <t>Ramachandran, R.; Ramasubramanian, M.; Koirala, P.; Gurung, I.; Maskey, M.</t>
  </si>
  <si>
    <t>Language Model for Earth Science: Exploring Potential Downstream Applications as well as Current Challenges</t>
  </si>
  <si>
    <t>10.1109/IGARSS46834.2022.9883682</t>
  </si>
  <si>
    <t>4015-4018</t>
  </si>
  <si>
    <t>Karam, Ralph; Salomon, Michel; Couturier, Raphaël</t>
  </si>
  <si>
    <t>Supervised ADS-B Anomaly Detection Using a False Data Generator</t>
  </si>
  <si>
    <t>2022 2nd International Conference on Computer, Control and Robotics (ICCCR)</t>
  </si>
  <si>
    <t>10.1109/ICCCR54399.2022.9790149</t>
  </si>
  <si>
    <t>218-223</t>
  </si>
  <si>
    <t>Liu, Zhuang; Huang, Degen; Huang, Kaiyu</t>
  </si>
  <si>
    <t>Pretraining Financial Text Encoder Enhanced by Lifelong Learning</t>
  </si>
  <si>
    <t>10.1109/ACCESS.2020.3027622</t>
  </si>
  <si>
    <t>184036-184044</t>
  </si>
  <si>
    <t>Wang, Yuhong; Li, Xin</t>
  </si>
  <si>
    <t>Neural-Guided Inductive Synthesis of Functional Programs on List Manipulation by Offline Supervised Learning</t>
  </si>
  <si>
    <t>10.1109/ACCESS.2021.3079351</t>
  </si>
  <si>
    <t>71521-71534</t>
  </si>
  <si>
    <t>Ziheng, JI</t>
  </si>
  <si>
    <t>State-of-the-Art survey of deep learning based sketch retrieval</t>
  </si>
  <si>
    <t>2020 International Conference on Artificial Intelligence and Computer Engineering (ICAICE)</t>
  </si>
  <si>
    <t>10.1109/ICAICE51518.2020.00008</t>
  </si>
  <si>
    <t>6-14</t>
  </si>
  <si>
    <t>Ben Romdhane, Lamia; Sleiman, Hassan A.; Mraidha, Chokri; Dhouib, Saadia</t>
  </si>
  <si>
    <t>Multi-agent solutions for energy systems: A model driven approach</t>
  </si>
  <si>
    <t>2017 22nd IEEE International Conference on Emerging Technologies and Factory Automation (ETFA)</t>
  </si>
  <si>
    <t>10.1109/ETFA.2017.8247715</t>
  </si>
  <si>
    <t>1-4</t>
  </si>
  <si>
    <t>Shokooh, Shervin; Nordvik, Geir</t>
  </si>
  <si>
    <t>A Model-Driven Approach for Situational Intelligence &amp; Operational Awareness</t>
  </si>
  <si>
    <t>2019 Petroleum and Chemical Industry Conference Europe (PCIC EUROPE)</t>
  </si>
  <si>
    <t>10.23919/PCICEurope46863.2019.9011632</t>
  </si>
  <si>
    <t>Yague, Agustin; Garbajosa, Juan</t>
  </si>
  <si>
    <t>Applying the Knowledge Stored in Systems Models to Derve Validation Tools and Environments</t>
  </si>
  <si>
    <t>6th IEEE International Conference on Cognitive Informatics</t>
  </si>
  <si>
    <t>10.1109/COGINF.2007.4341915</t>
  </si>
  <si>
    <t>391-400</t>
  </si>
  <si>
    <t>Ziaei, Mahdi; Zamani, Bahman; Bohlooli, Ali</t>
  </si>
  <si>
    <t>A Model-Driven Approach for IoT-Based Monitoring Systems in Industry 4.0</t>
  </si>
  <si>
    <t>2020 4th International Conference on Smart City, Internet of Things and Applications (SCIOT)</t>
  </si>
  <si>
    <t>10.1109/SCIOT50840.2020.9250202</t>
  </si>
  <si>
    <t>99-105</t>
  </si>
  <si>
    <t>Table of contents</t>
  </si>
  <si>
    <t>IEEE 7th International Conference on Research Challenges in Information Science (RCIS)</t>
  </si>
  <si>
    <t>10.1109/RCIS.2013.6577673</t>
  </si>
  <si>
    <t>Farias, F. S.; Borges, G. S.; Rodrigues, Roberto M.; Santana, Á. L.; Costa, J. C. W. A.</t>
  </si>
  <si>
    <t>Real-time noise identification in DSL systems using computational intelligence algorithms</t>
  </si>
  <si>
    <t>2013 International Conference on Advanced Technologies for Communications (ATC 2013)</t>
  </si>
  <si>
    <t>10.1109/ATC.2013.6698116</t>
  </si>
  <si>
    <t>252-255</t>
  </si>
  <si>
    <t>Dharwadkar, S. N.; Masood, Nabegha</t>
  </si>
  <si>
    <t>Next Generation Network</t>
  </si>
  <si>
    <t>2007 IEEE International Symposium on Consumer Electronics</t>
  </si>
  <si>
    <t>10.1109/ISCE.2007.4382215</t>
  </si>
  <si>
    <t>XDAEMNW4</t>
  </si>
  <si>
    <t>AdaptiveVLE: An Integrated Framework for Personalized Online Education Using MPS JetBrains Domain-Specific Modeling Environment</t>
  </si>
  <si>
    <t>10.1109/ACCESS.2020.3029888</t>
  </si>
  <si>
    <t>184621-184632</t>
  </si>
  <si>
    <t>White, S.; Hernandez, R.; Bodzinga, A.; Bocker, G.-J.</t>
  </si>
  <si>
    <t>The intelligent broadband access network</t>
  </si>
  <si>
    <t>11th International Telecommunications Network Strategy and Planning Symposium. NETWORKS 2004,</t>
  </si>
  <si>
    <t>10.1109/NETWKS.2004.241222</t>
  </si>
  <si>
    <t>2004</t>
  </si>
  <si>
    <t>417-422</t>
  </si>
  <si>
    <t>Malila, Bessie; Falowo, Olabisis; Ventura, Neco</t>
  </si>
  <si>
    <t>Performance analysis of NLOS small cell backhaul using 17GHz point-to-point prototype radio</t>
  </si>
  <si>
    <t>2016 18th Mediterranean Electrotechnical Conference (MELECON)</t>
  </si>
  <si>
    <t>10.1109/MELCON.2016.7495387</t>
  </si>
  <si>
    <t>López, V.; Jimenez, R.; de Dios, O. Gonzalez; Contreras, L.M.; Palacios, J.P. Fernandez</t>
  </si>
  <si>
    <t>Open Source Netphony suite: Enabling multi-layer network programmability</t>
  </si>
  <si>
    <t>2017 International Conference on Optical Network Design and Modeling (ONDM)</t>
  </si>
  <si>
    <t>10.23919/ONDM.2017.7958538</t>
  </si>
  <si>
    <t>Heppner, Andrew; Pawar, Atish; Kivi, Daniel; Mago, Vijay</t>
  </si>
  <si>
    <t>Automating Articulation: Applying Natural Language Processing to Post-Secondary Credit Transfer</t>
  </si>
  <si>
    <t>10.1109/ACCESS.2019.2910145</t>
  </si>
  <si>
    <t>48295-48306</t>
  </si>
  <si>
    <t>Harbin, James; Gerasimou, Simos; Matragkas, Nicholas; Zolotas, Athanasios; Calinescu, Radu</t>
  </si>
  <si>
    <t>Model-Driven Simulation-Based Analysis for Multi-Robot Systems</t>
  </si>
  <si>
    <t>10.1109/MODELS50736.2021.00040</t>
  </si>
  <si>
    <t>331-341</t>
  </si>
  <si>
    <t>Xing, Jinjiang; Zhu, Hua; Li, Liang; Zou, Xuemei</t>
  </si>
  <si>
    <t>The unified scheduling language designed for the space mission scheduling platform</t>
  </si>
  <si>
    <t>2016 IEEE Aerospace Conference</t>
  </si>
  <si>
    <t>10.1109/AERO.2016.7500602</t>
  </si>
  <si>
    <t>Bataleblu, Ali A.; Roshanian, J.</t>
  </si>
  <si>
    <t>Robust trajectory optimization of space launch vehicle using computational intelligence</t>
  </si>
  <si>
    <t>2015 IEEE Congress on Evolutionary Computation (CEC)</t>
  </si>
  <si>
    <t>10.1109/CEC.2015.7257318</t>
  </si>
  <si>
    <t>3418-3425</t>
  </si>
  <si>
    <t>Li, S.; Harnefors, L.; Iwasaki, M.</t>
  </si>
  <si>
    <t>Modeling, Analysis, and Advanced Control in Motion Control Systems—Part I</t>
  </si>
  <si>
    <t>IEEE Transactions on Industrial Electronics</t>
  </si>
  <si>
    <t>10.1109/TIE.2016.2589220</t>
  </si>
  <si>
    <t>5709-5711</t>
  </si>
  <si>
    <t>Power, Christopher; Paige, Richard</t>
  </si>
  <si>
    <t>Content Personalization for Inclusive Education through Model-Driven Engineering</t>
  </si>
  <si>
    <t>Universal Access in Human-Computer Interaction. Applications and Services</t>
  </si>
  <si>
    <t>978-3-642-02712-3 978-3-642-02713-0</t>
  </si>
  <si>
    <t>http://link.springer.com/10.1007/978-3-642-02713-0_11</t>
  </si>
  <si>
    <t>102-109</t>
  </si>
  <si>
    <t>Springer Berlin Heidelberg</t>
  </si>
  <si>
    <t>Series Title: Lecture Notes in Computer Science DOI: 10.1007/978-3-642-02713-0_11</t>
  </si>
  <si>
    <t>Laforcade, Pierre; Laghouaouta, Youness</t>
  </si>
  <si>
    <t>Supporting the Adaptive Generation of Learning Game Scenarios with a Model-Driven Engineering Framework</t>
  </si>
  <si>
    <t>Lifelong Technology-Enhanced Learning</t>
  </si>
  <si>
    <t>978-3-319-98571-8 978-3-319-98572-5</t>
  </si>
  <si>
    <t>http://link.springer.com/10.1007/978-3-319-98572-5_12</t>
  </si>
  <si>
    <t>151-165</t>
  </si>
  <si>
    <t>Springer International Publishing</t>
  </si>
  <si>
    <t>Cham</t>
  </si>
  <si>
    <t>Series Title: Lecture Notes in Computer Science DOI: 10.1007/978-3-319-98572-5_12</t>
  </si>
  <si>
    <t>Morales, Sergio; Clarisó, Robert; Cabot, Jordi</t>
  </si>
  <si>
    <t>Towards a DSL for AI Engineering Process Modeling</t>
  </si>
  <si>
    <t>Product-Focused Software Process Improvement</t>
  </si>
  <si>
    <t>https://link.springer.com/10.1007/978-3-031-21388-5_4</t>
  </si>
  <si>
    <t>53-60</t>
  </si>
  <si>
    <t>DOI: 10.1007/978-3-031-21388-5_4 Series Title: Lecture Notes in Computer Science</t>
  </si>
  <si>
    <t>Penserini, Loris; Dignum, Virginia; Staikopoulos, Athanasios; Aldewereld, Huib; Dignum, Frank</t>
  </si>
  <si>
    <t>Balancing Organizational Regulation and Agent Autonomy: An MDE-Based Approach</t>
  </si>
  <si>
    <t>Engineering Societies in the Agents World X</t>
  </si>
  <si>
    <t>978-3-642-10202-8 978-3-642-10203-5</t>
  </si>
  <si>
    <t>http://link.springer.com/10.1007/978-3-642-10203-5_17</t>
  </si>
  <si>
    <t>197-212</t>
  </si>
  <si>
    <t>Series Title: Lecture Notes in Computer Science DOI: 10.1007/978-3-642-10203-5_17</t>
  </si>
  <si>
    <t>Rivas, Juan M.; Gutiérrez, J. Javier; Aldea, Mario; Cuevas, César; González Harbour, Michael; Drake, José María; Medina, Julio L.; Rioux, Laurent; Henia, Rafik; Sordon, Nicolas</t>
  </si>
  <si>
    <t>An Experience Integrating Response-Time Analysis and Optimization with an MDE Strategy</t>
  </si>
  <si>
    <t>Software Technologies: Applications and Foundations</t>
  </si>
  <si>
    <t>978-3-319-50229-8 978-3-319-50230-4</t>
  </si>
  <si>
    <t>http://link.springer.com/10.1007/978-3-319-50230-4_23</t>
  </si>
  <si>
    <t>303-316</t>
  </si>
  <si>
    <t>Series Title: Lecture Notes in Computer Science DOI: 10.1007/978-3-319-50230-4_23</t>
  </si>
  <si>
    <t>do Nascimento, Francisco Assis Moreira; da Silva Oliveira, Marcio Ferreira; Wagner, Flávio Rech</t>
  </si>
  <si>
    <t>Formal Verification for Embedded Systems Design Based on MDE</t>
  </si>
  <si>
    <t>Analysis, Architectures and Modelling of Embedded Systems</t>
  </si>
  <si>
    <t>978-3-642-04283-6 978-3-642-04284-3</t>
  </si>
  <si>
    <t>http://link.springer.com/10.1007/978-3-642-04284-3_15</t>
  </si>
  <si>
    <t>159-170</t>
  </si>
  <si>
    <t>Series Title: IFIP Advances in Information and Communication Technology DOI: 10.1007/978-3-642-04284-3_15</t>
  </si>
  <si>
    <t>Silva, Robson; Mota, Alexandre; Starr, Rodrigo Rizzi</t>
  </si>
  <si>
    <t>Formal MDE-Based Tool Development</t>
  </si>
  <si>
    <t>Integration of Reusable Systems</t>
  </si>
  <si>
    <t>978-3-319-04716-4 978-3-319-04717-1</t>
  </si>
  <si>
    <t>http://link.springer.com/10.1007/978-3-319-04717-1_5</t>
  </si>
  <si>
    <t>105-125</t>
  </si>
  <si>
    <t>Series Title: Advances in Intelligent Systems and Computing DOI: 10.1007/978-3-319-04717-1_5</t>
  </si>
  <si>
    <t>Visconti, Ennio; Tsigkanos, Christos; Hu, Zhenjiang; Ghezzi, Carlo</t>
  </si>
  <si>
    <t>Model-driven engineering city spaces via bidirectional model transformations</t>
  </si>
  <si>
    <t>Software and Systems Modeling</t>
  </si>
  <si>
    <t>1619-1366, 1619-1374</t>
  </si>
  <si>
    <t>10.1007/s10270-020-00851-0</t>
  </si>
  <si>
    <t>https://link.springer.com/10.1007/s10270-020-00851-0</t>
  </si>
  <si>
    <t>2003-2022</t>
  </si>
  <si>
    <t>Moss, Andrew; Muller, Henk</t>
  </si>
  <si>
    <t>Efficient Code Generation for a Domain Specific Language</t>
  </si>
  <si>
    <t>Generative Programming and Component Engineering</t>
  </si>
  <si>
    <t>978-3-540-29138-1 978-3-540-31977-1</t>
  </si>
  <si>
    <t>http://link.springer.com/10.1007/11561347_5</t>
  </si>
  <si>
    <t>47-62</t>
  </si>
  <si>
    <t>Series Title: Lecture Notes in Computer Science DOI: 10.1007/11561347_5</t>
  </si>
  <si>
    <t>Oudart, David; Cantenot, Jérôme; Boulanger, Frédéric; Chabridon, Sophie</t>
  </si>
  <si>
    <t>The Smart Grid Simulation Framework: Model-Driven Engineering Applied to Cyber-Physical Systems</t>
  </si>
  <si>
    <t>Model-Driven Engineering and Software Development</t>
  </si>
  <si>
    <t>978-3-030-67444-1 978-3-030-67445-8</t>
  </si>
  <si>
    <t>http://link.springer.com/10.1007/978-3-030-67445-8_1</t>
  </si>
  <si>
    <t>3-25</t>
  </si>
  <si>
    <t>Series Title: Communications in Computer and Information Science DOI: 10.1007/978-3-030-67445-8_1</t>
  </si>
  <si>
    <t>Heeren, Bastiaan; Jeuring, Johan</t>
  </si>
  <si>
    <t>An Extensible Domain-Specific Language for Describing Problem-Solving Procedures</t>
  </si>
  <si>
    <t>Artificial Intelligence in Education</t>
  </si>
  <si>
    <t>978-3-319-61424-3 978-3-319-61425-0</t>
  </si>
  <si>
    <t>http://link.springer.com/10.1007/978-3-319-61425-0_7</t>
  </si>
  <si>
    <t>77-89</t>
  </si>
  <si>
    <t>Series Title: Lecture Notes in Computer Science DOI: 10.1007/978-3-319-61425-0_7</t>
  </si>
  <si>
    <t>Bucchiarone, Antonio; Cabot, Jordi; Paige, Richard F.; Pierantonio, Alfonso</t>
  </si>
  <si>
    <t>Grand challenges in model-driven engineering: an analysis of the state of the research</t>
  </si>
  <si>
    <t>10.1007/s10270-019-00773-6</t>
  </si>
  <si>
    <t>http://link.springer.com/10.1007/s10270-019-00773-6</t>
  </si>
  <si>
    <t>2020-01</t>
  </si>
  <si>
    <t>5-13</t>
  </si>
  <si>
    <t>Maschotta, R.; Silatsa, N.; Jungebloud, T.; Hammer, M.; Zimmermann, A.</t>
  </si>
  <si>
    <t>An OCL Implementation for Model-Driven Engineering of C++</t>
  </si>
  <si>
    <t>Software Engineering Research, Management and Applications</t>
  </si>
  <si>
    <t>978-3-031-09144-5 978-3-031-09145-2</t>
  </si>
  <si>
    <t>https://link.springer.com/10.1007/978-3-031-09145-2_10</t>
  </si>
  <si>
    <t>151-168</t>
  </si>
  <si>
    <t>Series Title: Studies in Computational Intelligence DOI: 10.1007/978-3-031-09145-2_10</t>
  </si>
  <si>
    <t>Burgueño, Lola; Cabot, Jordi; Wimmer, Manuel; Zschaler, Steffen</t>
  </si>
  <si>
    <t>Guest editorial to the theme section on AI-enhanced model-driven engineering</t>
  </si>
  <si>
    <t>10.1007/s10270-022-00988-0</t>
  </si>
  <si>
    <t>https://link.springer.com/10.1007/s10270-022-00988-0</t>
  </si>
  <si>
    <t>2022-06</t>
  </si>
  <si>
    <t>963-965</t>
  </si>
  <si>
    <t>Stinstra, Erwin; Rennen, Gijs; Teeuwen, Geert</t>
  </si>
  <si>
    <t>Metamodeling by symbolic regression and Pareto simulated annealing</t>
  </si>
  <si>
    <t>Structural and Multidisciplinary Optimization</t>
  </si>
  <si>
    <t>1615-147X, 1615-1488</t>
  </si>
  <si>
    <t>10.1007/s00158-007-0132-4</t>
  </si>
  <si>
    <t>https://link.springer.com/10.1007/s00158-007-0132-4</t>
  </si>
  <si>
    <t>2008-04</t>
  </si>
  <si>
    <t>315-326</t>
  </si>
  <si>
    <t>Hoyos, José R.; Preuveneers, Davy; García-Molina, Jesús J.; Berbers, Yolande</t>
  </si>
  <si>
    <t>A DSL for Context Quality Modeling in Context-Aware Applications</t>
  </si>
  <si>
    <t>Ambient Intelligence - Software and Applications</t>
  </si>
  <si>
    <t>978-3-642-19936-3 978-3-642-19937-0</t>
  </si>
  <si>
    <t>http://link.springer.com/10.1007/978-3-642-19937-0_6</t>
  </si>
  <si>
    <t>41-49</t>
  </si>
  <si>
    <t>Series Title: Advances in Intelligent and Soft Computing DOI: 10.1007/978-3-642-19937-0_6</t>
  </si>
  <si>
    <t>Tiller, Michael</t>
  </si>
  <si>
    <t>Multi-Domain Modeling</t>
  </si>
  <si>
    <t>Introduction to Physical Modeling with Modelica</t>
  </si>
  <si>
    <t>978-1-4613-5615-8 978-1-4615-1561-6</t>
  </si>
  <si>
    <t>http://link.springer.com/10.1007/978-1-4615-1561-6_10</t>
  </si>
  <si>
    <t>231-253</t>
  </si>
  <si>
    <t>Springer US</t>
  </si>
  <si>
    <t>Boston, MA</t>
  </si>
  <si>
    <t>DOI: 10.1007/978-1-4615-1561-6_10</t>
  </si>
  <si>
    <t>Boussaïd, Ilhem; Siarry, Patrick; Ahmed-Nacer, Mohamed</t>
  </si>
  <si>
    <t>A survey on search-based model-driven engineering</t>
  </si>
  <si>
    <t>Automated Software Engineering</t>
  </si>
  <si>
    <t>0928-8910, 1573-7535</t>
  </si>
  <si>
    <t>10.1007/s10515-017-0215-4</t>
  </si>
  <si>
    <t>http://link.springer.com/10.1007/s10515-017-0215-4</t>
  </si>
  <si>
    <t>2017-06</t>
  </si>
  <si>
    <t>233-294</t>
  </si>
  <si>
    <t>Maazouz, Hamid El; Wachsmuth, Guido; Sevenich, Martin; Chiadmi, Dalila; Hong, Sungpack; Chafi, Hassan</t>
  </si>
  <si>
    <t>A DSL-Based Framework for Performance Assessment</t>
  </si>
  <si>
    <t>Innovation in Information Systems and Technologies to Support Learning Research</t>
  </si>
  <si>
    <t>978-3-030-36777-0 978-3-030-36778-7</t>
  </si>
  <si>
    <t>http://link.springer.com/10.1007/978-3-030-36778-7_28</t>
  </si>
  <si>
    <t>260-270</t>
  </si>
  <si>
    <t>Series Title: Learning and Analytics in Intelligent Systems DOI: 10.1007/978-3-030-36778-7_28</t>
  </si>
  <si>
    <t>Glimm, Birte; Rudolph, Sebastian; Völker, Johanna</t>
  </si>
  <si>
    <t>Integrated Metamodeling and Diagnosis in OWL 2</t>
  </si>
  <si>
    <t>The Semantic Web – ISWC 2010</t>
  </si>
  <si>
    <t>978-3-642-17745-3 978-3-642-17746-0</t>
  </si>
  <si>
    <t>https://link.springer.com/10.1007/978-3-642-17746-0_17</t>
  </si>
  <si>
    <t>257-272</t>
  </si>
  <si>
    <t>Series Title: Lecture Notes in Computer Science DOI: 10.1007/978-3-642-17746-0_17</t>
  </si>
  <si>
    <t>Liao, Wanbin; Huang, Hulin; Wang, Xinyao</t>
  </si>
  <si>
    <t>Requirement Analysis of Complex System Based on DSL</t>
  </si>
  <si>
    <t>Proceedings of 2021 International Conference on Autonomous Unmanned Systems (ICAUS 2021)</t>
  </si>
  <si>
    <t>9789811694912 9789811694929</t>
  </si>
  <si>
    <t>https://link.springer.com/10.1007/978-981-16-9492-9_329</t>
  </si>
  <si>
    <t>3351-3359</t>
  </si>
  <si>
    <t>Springer Singapore</t>
  </si>
  <si>
    <t>Singapore</t>
  </si>
  <si>
    <t>Series Title: Lecture Notes in Electrical Engineering DOI: 10.1007/978-981-16-9492-9_329</t>
  </si>
  <si>
    <t>Zhu, Meng; Wang, Alf Inge</t>
  </si>
  <si>
    <t>RAIL: A Domain-Specific Language for Generating NPC Behaviors in Action/Adventure Game</t>
  </si>
  <si>
    <t>Advances in Computer Entertainment Technology</t>
  </si>
  <si>
    <t>978-3-319-76269-2 978-3-319-76270-8</t>
  </si>
  <si>
    <t>http://link.springer.com/10.1007/978-3-319-76270-8_58</t>
  </si>
  <si>
    <t>868-881</t>
  </si>
  <si>
    <t>Series Title: Lecture Notes in Computer Science DOI: 10.1007/978-3-319-76270-8_58</t>
  </si>
  <si>
    <t>Kalnins, Audris; Lace, Lelde; Kalnina, Elina; Sostaks, Agris</t>
  </si>
  <si>
    <t>DSL Based Platform for Business Process Management</t>
  </si>
  <si>
    <t>SOFSEM 2014: Theory and Practice of Computer Science</t>
  </si>
  <si>
    <t>978-3-319-04297-8 978-3-319-04298-5</t>
  </si>
  <si>
    <t>http://link.springer.com/10.1007/978-3-319-04298-5_31</t>
  </si>
  <si>
    <t>351-362</t>
  </si>
  <si>
    <t>Series Title: Lecture Notes in Computer Science DOI: 10.1007/978-3-319-04298-5_31</t>
  </si>
  <si>
    <t>Sabbadini, Letizia</t>
  </si>
  <si>
    <t>Il DSL con DSM, DCM, disprassia e deficit delle FE</t>
  </si>
  <si>
    <t>Disturbi specifici del linguaggio, disprassie e funzioni esecutive</t>
  </si>
  <si>
    <t>978-88-470-5348-9 978-88-470-5349-6</t>
  </si>
  <si>
    <t>http://link.springer.com/10.1007/978-88-470-5349-6_6</t>
  </si>
  <si>
    <t>107-111</t>
  </si>
  <si>
    <t>Springer Milan</t>
  </si>
  <si>
    <t>Milano</t>
  </si>
  <si>
    <t>DOI: 10.1007/978-88-470-5349-6_6</t>
  </si>
  <si>
    <t>Widl, Magdalena</t>
  </si>
  <si>
    <t>Test Case Generation by Grammar-Based Fuzzing for Model-Driven Engineering</t>
  </si>
  <si>
    <t>Hardware and Software: Verification and Testing</t>
  </si>
  <si>
    <t>978-3-642-39610-6 978-3-642-39611-3</t>
  </si>
  <si>
    <t>http://link.springer.com/10.1007/978-3-642-39611-3_28</t>
  </si>
  <si>
    <t>278-279</t>
  </si>
  <si>
    <t>Series Title: Lecture Notes in Computer Science DOI: 10.1007/978-3-642-39611-3_28</t>
  </si>
  <si>
    <t>Feltus, Christophe; Ma, Qin; Proper, Henderik A.; Kelsen, Pierre</t>
  </si>
  <si>
    <t>Towards AI Assisted Domain Modeling</t>
  </si>
  <si>
    <t>Advances in Conceptual Modeling</t>
  </si>
  <si>
    <t>978-3-030-88357-7 978-3-030-88358-4</t>
  </si>
  <si>
    <t>https://link.springer.com/10.1007/978-3-030-88358-4_7</t>
  </si>
  <si>
    <t>75-89</t>
  </si>
  <si>
    <t>DOI: 10.1007/978-3-030-88358-4_7 Series Title: Lecture Notes in Computer Science</t>
  </si>
  <si>
    <t>Naganarayana, B P; Huang, B Z</t>
  </si>
  <si>
    <t>Multi-Domain Modeling of Delaminated Stiffened Composite Shells</t>
  </si>
  <si>
    <t>Contemporary Research in Engineering Science</t>
  </si>
  <si>
    <t>978-3-642-80003-0 978-3-642-80001-6</t>
  </si>
  <si>
    <t>http://link.springer.com/10.1007/978-3-642-80001-6_22</t>
  </si>
  <si>
    <t>368-392</t>
  </si>
  <si>
    <t>DOI: 10.1007/978-3-642-80001-6_22</t>
  </si>
  <si>
    <t>Liu, Haitao; Ong, Yew-Soon; Cai, Jianfei</t>
  </si>
  <si>
    <t>A survey of adaptive sampling for global metamodeling in support of simulation-based complex engineering design</t>
  </si>
  <si>
    <t>10.1007/s00158-017-1739-8</t>
  </si>
  <si>
    <t>http://link.springer.com/10.1007/s00158-017-1739-8</t>
  </si>
  <si>
    <t>2018-01</t>
  </si>
  <si>
    <t>393-416</t>
  </si>
  <si>
    <t>Ochieng, W. Y.; Sheridan, K. F.; Sauer, K.; Han, X.; Cross, P. A.; Lannelongue, S.; Ammour, N.; Petit, K.</t>
  </si>
  <si>
    <t>An Assessment of the RAIM Performance of a Combined Galileo/GPS Navigation System Using the Marginally Detectable Errors (MDE) Algorithm</t>
  </si>
  <si>
    <t>GPS Solutions</t>
  </si>
  <si>
    <t>1080-5370, 1521-1886</t>
  </si>
  <si>
    <t>10.1007/PL00012898</t>
  </si>
  <si>
    <t>http://link.springer.com/10.1007/PL00012898</t>
  </si>
  <si>
    <t>2002-01</t>
  </si>
  <si>
    <t>42-51</t>
  </si>
  <si>
    <t>Rosa, André; Amaral, Vasco; Barroca, Bruno</t>
  </si>
  <si>
    <t>Designing a DSL Solution for the Domain of Augmented Reality Software Applications Specification</t>
  </si>
  <si>
    <t>Learning by Playing. Game-based Education System Design and Development</t>
  </si>
  <si>
    <t>978-3-642-03363-6 978-3-642-03364-3</t>
  </si>
  <si>
    <t>http://link.springer.com/10.1007/978-3-642-03364-3_51</t>
  </si>
  <si>
    <t>423-434</t>
  </si>
  <si>
    <t>Series Title: Lecture Notes in Computer Science DOI: 10.1007/978-3-642-03364-3_51</t>
  </si>
  <si>
    <t>Ahmed, Iftikhar; Khoo, Eng Huat; Li, Erping</t>
  </si>
  <si>
    <t>Time Domain Modeling and Simulation from Nanoelectronics to Nanophotonics</t>
  </si>
  <si>
    <t>Computational Electromagnetics—Retrospective and Outlook</t>
  </si>
  <si>
    <t>978-981-287-094-0 978-981-287-095-7</t>
  </si>
  <si>
    <t>http://link.springer.com/10.1007/978-981-287-095-7_8</t>
  </si>
  <si>
    <t>185-223</t>
  </si>
  <si>
    <t>DOI: 10.1007/978-981-287-095-7_8</t>
  </si>
  <si>
    <t>Bouchelligua, Wided; Mezhoudi, Nesrine; Mahfoudhi, Adel; Daassi, Olfa; Abed, Mourad</t>
  </si>
  <si>
    <t>An MDE Parameterized Transformation for Adaptive User Interfaces</t>
  </si>
  <si>
    <t>Intelligent Interactive Multimedia Systems and Services</t>
  </si>
  <si>
    <t>978-3-642-14618-3 978-3-642-14619-0</t>
  </si>
  <si>
    <t>http://link.springer.com/10.1007/978-3-642-14619-0_26</t>
  </si>
  <si>
    <t>275-286</t>
  </si>
  <si>
    <t>Series Title: Smart Innovation, Systems and Technologies DOI: 10.1007/978-3-642-14619-0_26</t>
  </si>
  <si>
    <t>Ayala, Inmaculada; Amor, Mercedes; Fuentes, Lidia</t>
  </si>
  <si>
    <t>Towards the Automatic Derivation of Malaca Agents Using MDE</t>
  </si>
  <si>
    <t>Agent-Oriented Software Engineering XI</t>
  </si>
  <si>
    <t>978-3-642-22635-9 978-3-642-22636-6</t>
  </si>
  <si>
    <t>http://link.springer.com/10.1007/978-3-642-22636-6_8</t>
  </si>
  <si>
    <t>128-147</t>
  </si>
  <si>
    <t>Series Title: Lecture Notes in Computer Science DOI: 10.1007/978-3-642-22636-6_8</t>
  </si>
  <si>
    <t>Batot, Edouard R.; Sahraoui, Houari</t>
  </si>
  <si>
    <t>Promoting social diversity for the automated learning of complex MDE artifacts</t>
  </si>
  <si>
    <t>10.1007/s10270-021-00969-9</t>
  </si>
  <si>
    <t>https://link.springer.com/10.1007/s10270-021-00969-9</t>
  </si>
  <si>
    <t>1159-1178</t>
  </si>
  <si>
    <t>Poltronieri, Ildevana; Pedroso, Allan Christopher; Zorzo, Avelino Francisco; Bernardino, Maicon; de Borba Campos, Marcia</t>
  </si>
  <si>
    <t>Is Usability Evaluation of DSL Still a Trending Topic?</t>
  </si>
  <si>
    <t>Human-Computer Interaction. Theory, Methods and Tools</t>
  </si>
  <si>
    <t>978-3-030-78461-4 978-3-030-78462-1</t>
  </si>
  <si>
    <t>https://link.springer.com/10.1007/978-3-030-78462-1_23</t>
  </si>
  <si>
    <t>299-317</t>
  </si>
  <si>
    <t>Series Title: Lecture Notes in Computer Science DOI: 10.1007/978-3-030-78462-1_23</t>
  </si>
  <si>
    <t>227PU6N9</t>
  </si>
  <si>
    <t>García-Díaz, Vicente; Tolosa, Jose Barranquero; G-Bustelo, B. Cristina Pelayo; Palacios-González, Elías; Sanjuan-Martínez, Óscar; Crespo, Rubén González</t>
  </si>
  <si>
    <t>TALISMAN MDE Framework: An Architecture for Intelligent Model-Driven Engineering</t>
  </si>
  <si>
    <t>Distributed Computing, Artificial Intelligence, Bioinformatics, Soft Computing, and Ambient Assisted Living</t>
  </si>
  <si>
    <t>978-3-642-02480-1 978-3-642-02481-8</t>
  </si>
  <si>
    <t>http://link.springer.com/10.1007/978-3-642-02481-8_43</t>
  </si>
  <si>
    <t>299-306</t>
  </si>
  <si>
    <t>Series Title: Lecture Notes in Computer Science DOI: 10.1007/978-3-642-02481-8_43</t>
  </si>
  <si>
    <t>Rastogi, Aseem; Swamy, Nikhil; Hicks, Michael</t>
  </si>
  <si>
    <t>$$\textsc {Wys}^\star $$ : A DSL for Verified Secure Multi-party Computations</t>
  </si>
  <si>
    <t>Principles of Security and Trust</t>
  </si>
  <si>
    <t>978-3-030-17137-7 978-3-030-17138-4</t>
  </si>
  <si>
    <t>http://link.springer.com/10.1007/978-3-030-17138-4_5</t>
  </si>
  <si>
    <t>99-122</t>
  </si>
  <si>
    <t>Series Title: Lecture Notes in Computer Science DOI: 10.1007/978-3-030-17138-4_5</t>
  </si>
  <si>
    <t>Di Rocco, Juri; Di Ruscio, Davide; Härtel, Johannes; Iovino, Ludovico; Lämmel, Ralf; Pierantonio, Alfonso</t>
  </si>
  <si>
    <t>Understanding MDE projects: megamodels to the rescue for architecture recovery</t>
  </si>
  <si>
    <t>10.1007/s10270-019-00748-7</t>
  </si>
  <si>
    <t>http://link.springer.com/10.1007/s10270-019-00748-7</t>
  </si>
  <si>
    <t>2020-03</t>
  </si>
  <si>
    <t>401-423</t>
  </si>
  <si>
    <t>Romani, Zaid; Draoui, Abdeslam; Allard, Francis</t>
  </si>
  <si>
    <t>Metamodeling and multicriteria analysis for sustainable and passive residential building refurbishment: A case study of French housing stock</t>
  </si>
  <si>
    <t>Building Simulation</t>
  </si>
  <si>
    <t>1996-3599, 1996-8744</t>
  </si>
  <si>
    <t>10.1007/s12273-021-0806-7</t>
  </si>
  <si>
    <t>https://link.springer.com/10.1007/s12273-021-0806-7</t>
  </si>
  <si>
    <t>2022-03</t>
  </si>
  <si>
    <t>453-472</t>
  </si>
  <si>
    <t>Coutaz, J.; Balme, L.; Alvaro, X.; Calvary, G.; Demeure, A.; Sottet, J. -S.</t>
  </si>
  <si>
    <t>An MDE-SOA Approach to Support Plastic User Interfaces in Ambient Spaces</t>
  </si>
  <si>
    <t>Universal Access in Human-Computer Interaction. Ambient Interaction</t>
  </si>
  <si>
    <t>978-3-540-73280-8 978-3-540-73281-5</t>
  </si>
  <si>
    <t>http://link.springer.com/10.1007/978-3-540-73281-5_7</t>
  </si>
  <si>
    <t>63-72</t>
  </si>
  <si>
    <t>Series Title: Lecture Notes in Computer Science DOI: 10.1007/978-3-540-73281-5_7</t>
  </si>
  <si>
    <t>Baker, Paul; Loh, Shiou; Weil, Frank</t>
  </si>
  <si>
    <t>Model-Driven Engineering in a Large Industrial Context — Motorola Case Study</t>
  </si>
  <si>
    <t>Model Driven Engineering Languages and Systems</t>
  </si>
  <si>
    <t>978-3-540-29010-0 978-3-540-32057-9</t>
  </si>
  <si>
    <t>http://link.springer.com/10.1007/11557432_36</t>
  </si>
  <si>
    <t>476-491</t>
  </si>
  <si>
    <t>Series Title: Lecture Notes in Computer Science DOI: 10.1007/11557432_36</t>
  </si>
  <si>
    <t>Choi, Joonwon; Chlipala, Adam; Arvind</t>
  </si>
  <si>
    <t>Hemiola: A DSL and Verification Tools to Guide Design and Proof of Hierarchical Cache-Coherence Protocols</t>
  </si>
  <si>
    <t>Computer Aided Verification</t>
  </si>
  <si>
    <t>978-3-031-13187-5 978-3-031-13188-2</t>
  </si>
  <si>
    <t>https://link.springer.com/10.1007/978-3-031-13188-2_16</t>
  </si>
  <si>
    <t>317-339</t>
  </si>
  <si>
    <t>Series Title: Lecture Notes in Computer Science DOI: 10.1007/978-3-031-13188-2_16</t>
  </si>
  <si>
    <t>Kezadri Hamiaz, Mounira; Pantel, Marc; Thirioux, Xavier; Combemale, Benoit</t>
  </si>
  <si>
    <t>Correct-by-construction model driven engineering composition operators</t>
  </si>
  <si>
    <t>Formal Aspects of Computing</t>
  </si>
  <si>
    <t>0934-5043, 1433-299X</t>
  </si>
  <si>
    <t>10.1007/s00165-016-0354-6</t>
  </si>
  <si>
    <t>https://dl.acm.org/doi/10.1007/s00165-016-0354-6</t>
  </si>
  <si>
    <t>2016-05</t>
  </si>
  <si>
    <t>409-440</t>
  </si>
  <si>
    <t>Menet, Ludovic; Lamolle, Myriam</t>
  </si>
  <si>
    <t>A Model Driven Engineering Approach Applied to Master Data Management</t>
  </si>
  <si>
    <t>On the Move to Meaningful Internet Systems: OTM 2009 Workshops</t>
  </si>
  <si>
    <t>978-3-642-05289-7 978-3-642-05290-3</t>
  </si>
  <si>
    <t>http://link.springer.com/10.1007/978-3-642-05290-3_10</t>
  </si>
  <si>
    <t>19-28</t>
  </si>
  <si>
    <t>Series Title: Lecture Notes in Computer Science DOI: 10.1007/978-3-642-05290-3_10</t>
  </si>
  <si>
    <t>Staab, Steffen; Walter, Tobias; Gröner, Gerd; Parreiras, Fernando Silva</t>
  </si>
  <si>
    <t>Model Driven Engineering with Ontology Technologies</t>
  </si>
  <si>
    <t>Reasoning Web. Semantic Technologies for Software Engineering</t>
  </si>
  <si>
    <t>978-3-642-15542-0 978-3-642-15543-7</t>
  </si>
  <si>
    <t>http://link.springer.com/10.1007/978-3-642-15543-7_3</t>
  </si>
  <si>
    <t>62-98</t>
  </si>
  <si>
    <t>Series Title: Lecture Notes in Computer Science DOI: 10.1007/978-3-642-15543-7_3</t>
  </si>
  <si>
    <t>Kaewchinporn, Chinnapat; Limpiyakorn, Yachai</t>
  </si>
  <si>
    <t>Semantic Approach to Verifying Activity Diagrams with a Domain Specific Language</t>
  </si>
  <si>
    <t>Computer Applications for Software Engineering, Disaster Recovery, and Business Continuity</t>
  </si>
  <si>
    <t>978-3-642-35266-9 978-3-642-35267-6</t>
  </si>
  <si>
    <t>http://link.springer.com/10.1007/978-3-642-35267-6_62</t>
  </si>
  <si>
    <t>466-473</t>
  </si>
  <si>
    <t>Series Title: Communications in Computer and Information Science DOI: 10.1007/978-3-642-35267-6_62</t>
  </si>
  <si>
    <t>Vieira, Marcos Alves; Carvalho, Sergio T.</t>
  </si>
  <si>
    <t>Building Models for Ubiquitous Application Development in a Model-Driven Engineering Approach</t>
  </si>
  <si>
    <t>Special Topics in Multimedia, IoT and Web Technologies</t>
  </si>
  <si>
    <t>978-3-030-35101-4 978-3-030-35102-1</t>
  </si>
  <si>
    <t>http://link.springer.com/10.1007/978-3-030-35102-1_5</t>
  </si>
  <si>
    <t>115-147</t>
  </si>
  <si>
    <t>DOI: 10.1007/978-3-030-35102-1_5</t>
  </si>
  <si>
    <t>Grosser, V.; Kranz, H.-W.; Seide, K.; Wolter, D.</t>
  </si>
  <si>
    <t>Die Einschätzung der MdE nach Fersenbeinbrüchen — Qualitätsspiegel für Therapeuten oder Gutachter?</t>
  </si>
  <si>
    <t>Gutachtenkolloquium 15</t>
  </si>
  <si>
    <t>978-3-540-41009-6 978-3-642-56746-9</t>
  </si>
  <si>
    <t>http://link.springer.com/10.1007/978-3-642-56746-9_21</t>
  </si>
  <si>
    <t>139-146</t>
  </si>
  <si>
    <t>DOI: 10.1007/978-3-642-56746-9_21</t>
  </si>
  <si>
    <t>Santos, Alexandre Beraldi; Calado, Robisom Damasceno; Chaves, Sandra Maria do Amaral; Nascimento, Stephanie D’Amato; Silva, Messias Borges; Bourguignon, Saulo Cabral</t>
  </si>
  <si>
    <t>MDE-S: A Case Study of the Health Company Diagnostic Method Applied in Three Health Units</t>
  </si>
  <si>
    <t>Advances in Production Management Systems. Artificial Intelligence for Sustainable and Resilient Production Systems</t>
  </si>
  <si>
    <t>978-3-030-85901-5 978-3-030-85902-2</t>
  </si>
  <si>
    <t>https://link.springer.com/10.1007/978-3-030-85902-2_33</t>
  </si>
  <si>
    <t>305-313</t>
  </si>
  <si>
    <t>Series Title: IFIP Advances in Information and Communication Technology DOI: 10.1007/978-3-030-85902-2_33</t>
  </si>
  <si>
    <t>Bodenbenner, M.; Sanders, M. P.; Montavon, B.; Schmitt, R. H.</t>
  </si>
  <si>
    <t>Domain-Specific Language for Sensors in the Internet of Production</t>
  </si>
  <si>
    <t>Production at the leading edge of technology</t>
  </si>
  <si>
    <t>978-3-662-62137-0 978-3-662-62138-7</t>
  </si>
  <si>
    <t>http://link.springer.com/10.1007/978-3-662-62138-7_45</t>
  </si>
  <si>
    <t>448-456</t>
  </si>
  <si>
    <t>Series Title: Lecture Notes in Production Engineering DOI: 10.1007/978-3-662-62138-7_45</t>
  </si>
  <si>
    <t>Drave, Imke; Michael, Judith; Müller, Erik; Rumpe, Bernhard; Varga, Simon</t>
  </si>
  <si>
    <t>Model-Driven Engineering of Process-Aware Information Systems</t>
  </si>
  <si>
    <t>SN Computer Science</t>
  </si>
  <si>
    <t>2661-8907</t>
  </si>
  <si>
    <t>10.1007/s42979-022-01334-3</t>
  </si>
  <si>
    <t>https://link.springer.com/10.1007/s42979-022-01334-3</t>
  </si>
  <si>
    <t>2022-09-14</t>
  </si>
  <si>
    <t>479</t>
  </si>
  <si>
    <t>Vazquez, Miguel; Chagoyen, Monica; Pascual-Montano, Alberto</t>
  </si>
  <si>
    <t>Named Entity Recognition and Normalization: A Domain-Specific Language Approach</t>
  </si>
  <si>
    <t>2nd International Workshop on Practical Applications of Computational Biology and Bioinformatics (IWPACBB 2008)</t>
  </si>
  <si>
    <t>978-3-540-85860-7 978-3-540-85861-4</t>
  </si>
  <si>
    <t>http://link.springer.com/10.1007/978-3-540-85861-4_18</t>
  </si>
  <si>
    <t>147-155</t>
  </si>
  <si>
    <t>ISSN: 1615-3871, 1860-0794 Series Title: Advances in Soft Computing DOI: 10.1007/978-3-540-85861-4_18</t>
  </si>
  <si>
    <t>Chenouard, Raphael; Hartmann, Chris; Bernard, Alain; Mermoz, Emmanuel</t>
  </si>
  <si>
    <t>Computational Design Synthesis Using Model-Driven Engineering and Constraint Programming</t>
  </si>
  <si>
    <t>http://link.springer.com/10.1007/978-3-319-50230-4_20</t>
  </si>
  <si>
    <t>265-273</t>
  </si>
  <si>
    <t>Series Title: Lecture Notes in Computer Science DOI: 10.1007/978-3-319-50230-4_20</t>
  </si>
  <si>
    <t>Ahamed, Syed V.; Lawrence, Victor B.</t>
  </si>
  <si>
    <t>Data Bases and Their Management for DSL Design Studies</t>
  </si>
  <si>
    <t>Design and Engineering of Intelligent Communication Systems</t>
  </si>
  <si>
    <t>978-1-4613-7888-4 978-1-4615-6291-7</t>
  </si>
  <si>
    <t>http://link.springer.com/10.1007/978-1-4615-6291-7_8</t>
  </si>
  <si>
    <t>1997</t>
  </si>
  <si>
    <t>319-335</t>
  </si>
  <si>
    <t>DOI: 10.1007/978-1-4615-6291-7_8</t>
  </si>
  <si>
    <t>Criado, Javier; Iribarne, Luis; Padilla, Nicolás</t>
  </si>
  <si>
    <t>Resolving Platform Specific Models at Runtime Using an MDE-Based Trading Approach</t>
  </si>
  <si>
    <t>On the Move to Meaningful Internet Systems: OTM 2013 Workshops</t>
  </si>
  <si>
    <t>978-3-642-41032-1 978-3-642-41033-8</t>
  </si>
  <si>
    <t>http://link.springer.com/10.1007/978-3-642-41033-8_36</t>
  </si>
  <si>
    <t>274-283</t>
  </si>
  <si>
    <t>Series Title: Lecture Notes in Computer Science DOI: 10.1007/978-3-642-41033-8_36</t>
  </si>
  <si>
    <t>Zolotas, Athanasios; Matragkas, Nicholas; Devlin, Sam; Kolovos, Dimitrios S.; Paige, Richard F.</t>
  </si>
  <si>
    <t>Type inference in flexible model-driven engineering using classification algorithms</t>
  </si>
  <si>
    <t>Software &amp; Systems Modeling</t>
  </si>
  <si>
    <t>10.1007/s10270-018-0658-5</t>
  </si>
  <si>
    <t>http://link.springer.com/10.1007/s10270-018-0658-5</t>
  </si>
  <si>
    <t>2019-02</t>
  </si>
  <si>
    <t>345-366</t>
  </si>
  <si>
    <t>Tanev, Stoyan; Tuchin, Valery V.; Paddon, Paul</t>
  </si>
  <si>
    <t>FINITE-DIFFERENCE TIME-DOMAIN MODELING OF LIGHT SCATTERING FROM BIOLOGICAL CELLS CONTAINING GOLD NANOPARTICLES</t>
  </si>
  <si>
    <t>Photon-based Nanoscience and Nanobiotechnology</t>
  </si>
  <si>
    <t>978-1-4020-5521-8</t>
  </si>
  <si>
    <t>http://link.springer.com/10.1007/978-1-4020-5523-2_5</t>
  </si>
  <si>
    <t>97-119</t>
  </si>
  <si>
    <t>Springer Netherlands</t>
  </si>
  <si>
    <t>Dordrecht</t>
  </si>
  <si>
    <t>Series Title: NATO Science Series DOI: 10.1007/978-1-4020-5523-2_5</t>
  </si>
  <si>
    <t>Reinhart, Zachary T.; Suram, Sunil; Bryden, Kenneth M.</t>
  </si>
  <si>
    <t>A Domain Specific Language to Simplify the Creation of Large Scale Federated Model Sets</t>
  </si>
  <si>
    <t>Environmental Software Systems. Computer Science for Environmental Protection</t>
  </si>
  <si>
    <t>978-3-319-89934-3 978-3-319-89935-0</t>
  </si>
  <si>
    <t>https://link.springer.com/10.1007/978-3-319-89935-0_35</t>
  </si>
  <si>
    <t>420-432</t>
  </si>
  <si>
    <t>Series Title: IFIP Advances in Information and Communication Technology DOI: 10.1007/978-3-319-89935-0_35</t>
  </si>
  <si>
    <t>Pineda, Israel; Zhunio, Cristopher; Camacho, Franklin; Fonseca-Delgado, Rigoberto</t>
  </si>
  <si>
    <t>RAPL: A Domain Specific Language for Resource Allocation of Indivisible Goods</t>
  </si>
  <si>
    <t>Information and Communication Technologies</t>
  </si>
  <si>
    <t>978-3-030-62832-1 978-3-030-62833-8</t>
  </si>
  <si>
    <t>https://link.springer.com/10.1007/978-3-030-62833-8_35</t>
  </si>
  <si>
    <t>479-492</t>
  </si>
  <si>
    <t>Series Title: Communications in Computer and Information Science DOI: 10.1007/978-3-030-62833-8_35</t>
  </si>
  <si>
    <t>Sikri, Monika</t>
  </si>
  <si>
    <t>Design of Domain Specific Language for Web Services QoS Constraints Definition</t>
  </si>
  <si>
    <t>Information Technology and Mobile Communication</t>
  </si>
  <si>
    <t>978-3-642-20572-9 978-3-642-20573-6</t>
  </si>
  <si>
    <t>http://link.springer.com/10.1007/978-3-642-20573-6_73</t>
  </si>
  <si>
    <t>411-416</t>
  </si>
  <si>
    <t>Series Title: Communications in Computer and Information Science DOI: 10.1007/978-3-642-20573-6_73</t>
  </si>
  <si>
    <t>Kachi, Fatma; Bouanaka, Chafia</t>
  </si>
  <si>
    <t>Aster: A DSL for Engineering Self-Adaptive Systems</t>
  </si>
  <si>
    <t>Advances in Computing Systems and Applications</t>
  </si>
  <si>
    <t>978-3-031-12096-1 978-3-031-12097-8</t>
  </si>
  <si>
    <t>https://link.springer.com/10.1007/978-3-031-12097-8_4</t>
  </si>
  <si>
    <t>39-49</t>
  </si>
  <si>
    <t>Series Title: Lecture Notes in Networks and Systems DOI: 10.1007/978-3-031-12097-8_4</t>
  </si>
  <si>
    <t>Bergenti, Federico; Iotti, Eleonora; Poggi, Agostino</t>
  </si>
  <si>
    <t>Core Features of an Agent-Oriented Domain-Specific Language for JADE Agents</t>
  </si>
  <si>
    <t>Trends in Practical Applications of Scalable Multi-Agent Systems, the PAAMS Collection</t>
  </si>
  <si>
    <t>978-3-319-40158-4 978-3-319-40159-1</t>
  </si>
  <si>
    <t>http://link.springer.com/10.1007/978-3-319-40159-1_18</t>
  </si>
  <si>
    <t>213-224</t>
  </si>
  <si>
    <t>Series Title: Advances in Intelligent Systems and Computing DOI: 10.1007/978-3-319-40159-1_18</t>
  </si>
  <si>
    <t>Chang, Harry</t>
  </si>
  <si>
    <t>Enriching Domain-Specific Language Models Using Domain Independent WWW N-Gram Corpus</t>
  </si>
  <si>
    <t>Artificial Intelligence and Soft Computing</t>
  </si>
  <si>
    <t>978-3-642-29349-8 978-3-642-29350-4</t>
  </si>
  <si>
    <t>http://link.springer.com/10.1007/978-3-642-29350-4_5</t>
  </si>
  <si>
    <t>38-46</t>
  </si>
  <si>
    <t>Series Title: Lecture Notes in Computer Science DOI: 10.1007/978-3-642-29350-4_5</t>
  </si>
  <si>
    <t>Kumar, Amruth N.</t>
  </si>
  <si>
    <t>Model-Based Reasoning for Domain Modeling in a Web-Based Intelligent Tutoring System to Help Students Learn to Debug C++ Programs</t>
  </si>
  <si>
    <t>Intelligent Tutoring Systems</t>
  </si>
  <si>
    <t>978-3-540-43750-5 978-3-540-47987-1</t>
  </si>
  <si>
    <t>http://link.springer.com/10.1007/3-540-47987-2_79</t>
  </si>
  <si>
    <t>2002</t>
  </si>
  <si>
    <t>792-801</t>
  </si>
  <si>
    <t>Series Title: Lecture Notes in Computer Science DOI: 10.1007/3-540-47987-2_79</t>
  </si>
  <si>
    <t>Takano, Keisuke; Oda, Tetsuya; Kohata, Masaki</t>
  </si>
  <si>
    <t>Design of a DSL for Converting Rust Programming Language into RTL</t>
  </si>
  <si>
    <t>Advances in Internet, Data and Web Technologies</t>
  </si>
  <si>
    <t>978-3-030-39745-6 978-3-030-39746-3</t>
  </si>
  <si>
    <t>http://link.springer.com/10.1007/978-3-030-39746-3_36</t>
  </si>
  <si>
    <t>342-350</t>
  </si>
  <si>
    <t>Series Title: Lecture Notes on Data Engineering and Communications Technologies DOI: 10.1007/978-3-030-39746-3_36</t>
  </si>
  <si>
    <t>Cendrillon, Raphael; Liming, Fang; Chou, James; Long, Guozhu; Wei, Dong</t>
  </si>
  <si>
    <t>Challenges and Solutions in Vectored DSL</t>
  </si>
  <si>
    <t>Access Networks</t>
  </si>
  <si>
    <t>978-3-642-11663-6 978-3-642-11664-3</t>
  </si>
  <si>
    <t>http://link.springer.com/10.1007/978-3-642-11664-3_15</t>
  </si>
  <si>
    <t>192-203</t>
  </si>
  <si>
    <t>Series Title: Lecture Notes of the Institute for Computer Sciences, Social Informatics and Telecommunications Engineering DOI: 10.1007/978-3-642-11664-3_15</t>
  </si>
  <si>
    <t>Jouault, Frédéric; Bézivin, Jean; Barbero, Mikaël</t>
  </si>
  <si>
    <t>Towards an advanced model-driven engineering toolbox</t>
  </si>
  <si>
    <t>Innovations in Systems and Software Engineering</t>
  </si>
  <si>
    <t>1614-5046, 1614-5054</t>
  </si>
  <si>
    <t>10.1007/s11334-009-0082-7</t>
  </si>
  <si>
    <t>http://link.springer.com/10.1007/s11334-009-0082-7</t>
  </si>
  <si>
    <t>2009-03</t>
  </si>
  <si>
    <t>5-12</t>
  </si>
  <si>
    <t>Álvarez, Manuel Álvarez; G-Bustelo, B. Cristina Pelayo; Sanjuán-Martínez, Oscar; Lovelle, Juan Manuel Cueva</t>
  </si>
  <si>
    <t>Bridging together Semantic Web and Model-Driven Engineering</t>
  </si>
  <si>
    <t>Distributed Computing and Artificial Intelligence</t>
  </si>
  <si>
    <t>978-3-642-14882-8 978-3-642-14883-5</t>
  </si>
  <si>
    <t>http://link.springer.com/10.1007/978-3-642-14883-5_76</t>
  </si>
  <si>
    <t>601-604</t>
  </si>
  <si>
    <t>Series Title: Advances in Intelligent and Soft Computing DOI: 10.1007/978-3-642-14883-5_76</t>
  </si>
  <si>
    <t>Shen, Liming; Chen, Xueyi; Liu, Richen; Wang, Hailong; Ji, Genlin</t>
  </si>
  <si>
    <t>Domain-Specific Language Techniques for Visual Computing: A Comprehensive Study</t>
  </si>
  <si>
    <t>Archives of Computational Methods in Engineering</t>
  </si>
  <si>
    <t>1134-3060, 1886-1784</t>
  </si>
  <si>
    <t>10.1007/s11831-020-09492-4</t>
  </si>
  <si>
    <t>https://link.springer.com/10.1007/s11831-020-09492-4</t>
  </si>
  <si>
    <t>2021-06</t>
  </si>
  <si>
    <t>3113-3134</t>
  </si>
  <si>
    <t>Li, Xuan-Song; Tao, Xian-Ping; Song, Wei; Dong, Kai</t>
  </si>
  <si>
    <t>AocML: A Domain-Specific Language for Model-Driven Development of Activity-Oriented Context-Aware Applications</t>
  </si>
  <si>
    <t>Journal of Computer Science and Technology</t>
  </si>
  <si>
    <t>1000-9000, 1860-4749</t>
  </si>
  <si>
    <t>10.1007/s11390-018-1865-9</t>
  </si>
  <si>
    <t>http://link.springer.com/10.1007/s11390-018-1865-9</t>
  </si>
  <si>
    <t>2018-09</t>
  </si>
  <si>
    <t>900-917</t>
  </si>
  <si>
    <t>Giorgidze, George; Nilsson, Henrik</t>
  </si>
  <si>
    <t>Mixed-Level Embedding and JIT Compilation for an Iteratively Staged DSL</t>
  </si>
  <si>
    <t>Functional and Constraint Logic Programming</t>
  </si>
  <si>
    <t>978-3-642-20774-7 978-3-642-20775-4</t>
  </si>
  <si>
    <t>http://link.springer.com/10.1007/978-3-642-20775-4_3</t>
  </si>
  <si>
    <t>48-65</t>
  </si>
  <si>
    <t>Series Title: Lecture Notes in Computer Science DOI: 10.1007/978-3-642-20775-4_3</t>
  </si>
  <si>
    <t>Alulema, Darwin; Criado, Javier; Iribarne, Luis; Fernández-García, Antonio Jesús; Ayala, Rosa</t>
  </si>
  <si>
    <t>A model-driven engineering approach for the service integration of IoT systems</t>
  </si>
  <si>
    <t>Cluster Computing</t>
  </si>
  <si>
    <t>1386-7857, 1573-7543</t>
  </si>
  <si>
    <t>10.1007/s10586-020-03150-x</t>
  </si>
  <si>
    <t>https://link.springer.com/10.1007/s10586-020-03150-x</t>
  </si>
  <si>
    <t>2020-09</t>
  </si>
  <si>
    <t>1937-1954</t>
  </si>
  <si>
    <t>Brandt, Felix; Brandt, Eric; Ghofrani, Javad; Heik, David; Reichelt, Dirk</t>
  </si>
  <si>
    <t>Asset Administration Shell: Domain Specific Language Approach to Integrate Heterogeneous Device Endpoints</t>
  </si>
  <si>
    <t>Proceedings of the Future Technologies Conference (FTC) 2020, Volume 3</t>
  </si>
  <si>
    <t>978-3-030-63091-1 978-3-030-63092-8</t>
  </si>
  <si>
    <t>http://link.springer.com/10.1007/978-3-030-63092-8_72</t>
  </si>
  <si>
    <t>1044-1052</t>
  </si>
  <si>
    <t>Series Title: Advances in Intelligent Systems and Computing DOI: 10.1007/978-3-030-63092-8_72</t>
  </si>
  <si>
    <t>Sedlmajer, Nicolas; Buchs, Didier; Hostettler, Steve; Linard, Alban; López Bóbeda, Edmundo; Marechal, Alexis</t>
  </si>
  <si>
    <t>A Domain Specific Language Approach for Genetic Regulatory Mechanisms Analysis</t>
  </si>
  <si>
    <t>Transactions on Petri Nets and Other Models of Concurrency VI</t>
  </si>
  <si>
    <t>978-3-642-35178-5 978-3-642-35179-2</t>
  </si>
  <si>
    <t>http://link.springer.com/10.1007/978-3-642-35179-2_6</t>
  </si>
  <si>
    <t>123-145</t>
  </si>
  <si>
    <t>Series Title: Lecture Notes in Computer Science DOI: 10.1007/978-3-642-35179-2_6</t>
  </si>
  <si>
    <t>Glennane, Eoin; Geraghty, John</t>
  </si>
  <si>
    <t>Metamodeling of Deteriorating Reusable Articles in a Closed Loop Supply Chain</t>
  </si>
  <si>
    <t>978-3-030-85873-5 978-3-030-85874-2</t>
  </si>
  <si>
    <t>https://link.springer.com/10.1007/978-3-030-85874-2_21</t>
  </si>
  <si>
    <t>198-207</t>
  </si>
  <si>
    <t>Series Title: IFIP Advances in Information and Communication Technology DOI: 10.1007/978-3-030-85874-2_21</t>
  </si>
  <si>
    <t>Saouma, Victor E.; Hariri-Ardebili, M. Amin; Saouma, Victor E.; Hariri-Ardebili, M. Amin</t>
  </si>
  <si>
    <t>Metamodeling and Machine Learning</t>
  </si>
  <si>
    <t>Aging, Shaking, and Cracking of Infrastructures</t>
  </si>
  <si>
    <t>978-3-030-57433-8 978-3-030-57434-5</t>
  </si>
  <si>
    <t>https://link.springer.com/10.1007/978-3-030-57434-5_20</t>
  </si>
  <si>
    <t>485-515</t>
  </si>
  <si>
    <t>DOI: 10.1007/978-3-030-57434-5_20</t>
  </si>
  <si>
    <t>Vijayakumar, Aadheeshwar; Abhishek, D.; Chandrasekaran, K.</t>
  </si>
  <si>
    <t>DSL Approach for Development of Gaming Applications</t>
  </si>
  <si>
    <t>Information Systems Design and Intelligent Applications</t>
  </si>
  <si>
    <t>978-81-322-2753-3 978-81-322-2755-7</t>
  </si>
  <si>
    <t>http://link.springer.com/10.1007/978-81-322-2755-7_21</t>
  </si>
  <si>
    <t>199-211</t>
  </si>
  <si>
    <t>Springer India</t>
  </si>
  <si>
    <t>New Delhi</t>
  </si>
  <si>
    <t>Series Title: Advances in Intelligent Systems and Computing DOI: 10.1007/978-81-322-2755-7_21</t>
  </si>
  <si>
    <t>Gorissen, Dirk; Couckuyt, Ivo; Laermans, Eric; Dhaene, Tom</t>
  </si>
  <si>
    <t>Pareto-Based Multi-output Metamodeling with Active Learning</t>
  </si>
  <si>
    <t>Engineering Applications of Neural Networks</t>
  </si>
  <si>
    <t>978-3-642-03968-3 978-3-642-03969-0</t>
  </si>
  <si>
    <t>http://link.springer.com/10.1007/978-3-642-03969-0_36</t>
  </si>
  <si>
    <t>389-400</t>
  </si>
  <si>
    <t>Series Title: Communications in Computer and Information Science DOI: 10.1007/978-3-642-03969-0_36</t>
  </si>
  <si>
    <t>Vu, Linh H.; Haxthausen, Anne E.; Peleska, Jan</t>
  </si>
  <si>
    <t>A Domain-Specific Language for Generic Interlocking Models and Their Properties</t>
  </si>
  <si>
    <t>Reliability, Safety, and Security of Railway Systems. Modelling, Analysis, Verification, and Certification</t>
  </si>
  <si>
    <t>978-3-319-68498-7 978-3-319-68499-4</t>
  </si>
  <si>
    <t>http://link.springer.com/10.1007/978-3-319-68499-4_7</t>
  </si>
  <si>
    <t>99-115</t>
  </si>
  <si>
    <t>Series Title: Lecture Notes in Computer Science DOI: 10.1007/978-3-319-68499-4_7</t>
  </si>
  <si>
    <t>Lee, Jin-Kook; Eastman, Charles M.; Lee, Yong Cheol</t>
  </si>
  <si>
    <t>Implementation of a BIM Domain-specific Language for the Building Environment Rule and Analysis</t>
  </si>
  <si>
    <t>Journal of Intelligent &amp; Robotic Systems</t>
  </si>
  <si>
    <t>0921-0296, 1573-0409</t>
  </si>
  <si>
    <t>10.1007/s10846-014-0117-7</t>
  </si>
  <si>
    <t>http://link.springer.com/10.1007/s10846-014-0117-7</t>
  </si>
  <si>
    <t>2015-08</t>
  </si>
  <si>
    <t>507-522</t>
  </si>
  <si>
    <t>3-4</t>
  </si>
  <si>
    <t>Gómez, Abel; Cabot, Jordi; Wimmer, Manuel</t>
  </si>
  <si>
    <t>TemporalEMF: A Temporal Metamodeling Framework</t>
  </si>
  <si>
    <t>Conceptual Modeling</t>
  </si>
  <si>
    <t>978-3-030-00846-8 978-3-030-00847-5</t>
  </si>
  <si>
    <t>http://link.springer.com/10.1007/978-3-030-00847-5_26</t>
  </si>
  <si>
    <t>365-381</t>
  </si>
  <si>
    <t>Series Title: Lecture Notes in Computer Science DOI: 10.1007/978-3-030-00847-5_26</t>
  </si>
  <si>
    <t>Lu, Ruqian; Jin, Zhi</t>
  </si>
  <si>
    <t>Domain Modeling-Based Software Engineering</t>
  </si>
  <si>
    <t>978-1-4613-7022-2 978-1-4615-4487-6</t>
  </si>
  <si>
    <t>http://link.springer.com/10.1007/978-1-4615-4487-6</t>
  </si>
  <si>
    <t>2000</t>
  </si>
  <si>
    <t>DOI: 10.1007/978-1-4615-4487-6</t>
  </si>
  <si>
    <t>Zhu, Zhi; Zhu, Ning; Lei, Yongling; Li, Qun; Wang, Huabing</t>
  </si>
  <si>
    <t>Engineering Semantic Composability Based on Ontological Metamodeling</t>
  </si>
  <si>
    <t>Simulation Tools and Techniques</t>
  </si>
  <si>
    <t>978-3-030-72791-8 978-3-030-72792-5</t>
  </si>
  <si>
    <t>https://link.springer.com/10.1007/978-3-030-72792-5_46</t>
  </si>
  <si>
    <t>582-592</t>
  </si>
  <si>
    <t>Series Title: Lecture Notes of the Institute for Computer Sciences, Social Informatics and Telecommunications Engineering DOI: 10.1007/978-3-030-72792-5_46</t>
  </si>
  <si>
    <t>Bender, Darlam Fabio; Combemale, Benoît; Crégut, Xavier; Farines, Jean Marie; Berthomieu, Bernard; Vernadat, François</t>
  </si>
  <si>
    <t>Ladder Metamodeling and PLC Program Validation through Time Petri Nets</t>
  </si>
  <si>
    <t>Model Driven Architecture – Foundations and Applications</t>
  </si>
  <si>
    <t>978-3-540-69095-5 978-3-540-69100-6</t>
  </si>
  <si>
    <t>http://link.springer.com/10.1007/978-3-540-69100-6_9</t>
  </si>
  <si>
    <t>121-136</t>
  </si>
  <si>
    <t>Series Title: Lecture Notes in Computer Science DOI: 10.1007/978-3-540-69100-6_9</t>
  </si>
  <si>
    <t>Savić, Srđan Ž.; Gnjatović, Milan; Stefanović, Darko; Lalić, Bojan; Maček, Nemanja</t>
  </si>
  <si>
    <t>Automatic domain modeling for human–robot interaction</t>
  </si>
  <si>
    <t>Intelligent Service Robotics</t>
  </si>
  <si>
    <t>1861-2776, 1861-2784</t>
  </si>
  <si>
    <t>10.1007/s11370-019-00303-9</t>
  </si>
  <si>
    <t>http://link.springer.com/10.1007/s11370-019-00303-9</t>
  </si>
  <si>
    <t>99-111</t>
  </si>
  <si>
    <t>Combemale, Benoît; Hardebolle, Cécile; Jacquet, Christophe; Boulanger, Frédéric; Baudry, Benoit</t>
  </si>
  <si>
    <t>Bridging the Chasm between Executable Metamodeling and Models of Computation</t>
  </si>
  <si>
    <t>Software Language Engineering</t>
  </si>
  <si>
    <t>978-3-642-36088-6 978-3-642-36089-3</t>
  </si>
  <si>
    <t>http://link.springer.com/10.1007/978-3-642-36089-3_11</t>
  </si>
  <si>
    <t>184-203</t>
  </si>
  <si>
    <t>Series Title: Lecture Notes in Computer Science DOI: 10.1007/978-3-642-36089-3_11</t>
  </si>
  <si>
    <t>Torres, Victoria; Giner, Pau; Pelechano, Vicente</t>
  </si>
  <si>
    <t>Developing BP-driven web applications through the use of MDE techniques</t>
  </si>
  <si>
    <t>10.1007/s10270-010-0177-5</t>
  </si>
  <si>
    <t>http://link.springer.com/10.1007/s10270-010-0177-5</t>
  </si>
  <si>
    <t>2012-10</t>
  </si>
  <si>
    <t>609-631</t>
  </si>
  <si>
    <t>MacRae, A. F.; Clegg, M. T.</t>
  </si>
  <si>
    <t>Evolution of Ac and Dsl elements in select grasses (Poaceae)</t>
  </si>
  <si>
    <t>Genetica</t>
  </si>
  <si>
    <t>0016-6707, 1573-6857</t>
  </si>
  <si>
    <t>10.1007/BF00133711</t>
  </si>
  <si>
    <t>http://link.springer.com/10.1007/BF00133711</t>
  </si>
  <si>
    <t>1992</t>
  </si>
  <si>
    <t>55-66</t>
  </si>
  <si>
    <t>1-3</t>
  </si>
  <si>
    <t>Domingo, África; Echeverría, Jorge; Pastor, Óscar; Cetina, Carlos</t>
  </si>
  <si>
    <t>Comparing UML-Based and DSL-Based Modeling from Subjective and Objective Perspectives</t>
  </si>
  <si>
    <t>Advanced Information Systems Engineering</t>
  </si>
  <si>
    <t>978-3-030-79381-4 978-3-030-79382-1</t>
  </si>
  <si>
    <t>https://link.springer.com/10.1007/978-3-030-79382-1_29</t>
  </si>
  <si>
    <t>483-498</t>
  </si>
  <si>
    <t>Series Title: Lecture Notes in Computer Science DOI: 10.1007/978-3-030-79382-1_29</t>
  </si>
  <si>
    <t>Li, Jing; Zhang, Yunqing; Chen, Wei</t>
  </si>
  <si>
    <t>Multi-Domain Modeling and Simulation of Automotive Air Conditioning System Based On Modelica</t>
  </si>
  <si>
    <t>Proceedings of the FISITA 2012 World Automotive Congress</t>
  </si>
  <si>
    <t>978-3-642-33737-6 978-3-642-33738-3</t>
  </si>
  <si>
    <t>http://link.springer.com/10.1007/978-3-642-33738-3_34</t>
  </si>
  <si>
    <t>1337-1350</t>
  </si>
  <si>
    <t>Series Title: Lecture Notes in Electrical Engineering DOI: 10.1007/978-3-642-33738-3_34</t>
  </si>
  <si>
    <t>El Hamlaoui, Mahmoud; Fissaa, Tarik; Laghouaouta, Youness; Nassar, Mahmoud</t>
  </si>
  <si>
    <t>Support Cloud SLA Establishment Using MDE</t>
  </si>
  <si>
    <t>Cloud Computing and Big Data: Technologies, Applications and Security</t>
  </si>
  <si>
    <t>978-3-319-97718-8 978-3-319-97719-5</t>
  </si>
  <si>
    <t>http://link.springer.com/10.1007/978-3-319-97719-5_12</t>
  </si>
  <si>
    <t>167-184</t>
  </si>
  <si>
    <t>Series Title: Lecture Notes in Networks and Systems DOI: 10.1007/978-3-319-97719-5_12</t>
  </si>
  <si>
    <t>Xu, Hao</t>
  </si>
  <si>
    <t>EriLex: An Embedded Domain Specific Language Generator</t>
  </si>
  <si>
    <t>Objects, Models, Components, Patterns</t>
  </si>
  <si>
    <t>978-3-642-13952-9 978-3-642-13953-6</t>
  </si>
  <si>
    <t>http://link.springer.com/10.1007/978-3-642-13953-6_11</t>
  </si>
  <si>
    <t>192-212</t>
  </si>
  <si>
    <t>Series Title: Lecture Notes in Computer Science DOI: 10.1007/978-3-642-13953-6_11</t>
  </si>
  <si>
    <t>Caramujo, João; Rodrigues da Silva, Alberto; Monfared, Shaghayegh; Ribeiro, André; Calado, Pável; Breaux, Travis</t>
  </si>
  <si>
    <t>RSL-IL4Privacy: a domain-specific language for the rigorous specification of privacy policies</t>
  </si>
  <si>
    <t>Requirements Engineering</t>
  </si>
  <si>
    <t>0947-3602, 1432-010X</t>
  </si>
  <si>
    <t>10.1007/s00766-018-0305-2</t>
  </si>
  <si>
    <t>http://link.springer.com/10.1007/s00766-018-0305-2</t>
  </si>
  <si>
    <t>2019-03</t>
  </si>
  <si>
    <t>1-26</t>
  </si>
  <si>
    <t>Khatouri, Hanane; Benamara, Tariq; Breitkopf, Piotr; Demange, Jean</t>
  </si>
  <si>
    <t>Metamodeling techniques for CPU-intensive simulation-based design optimization: a survey</t>
  </si>
  <si>
    <t>Advanced Modeling and Simulation in Engineering Sciences</t>
  </si>
  <si>
    <t>2213-7467</t>
  </si>
  <si>
    <t>10.1186/s40323-022-00214-y</t>
  </si>
  <si>
    <t>https://amses-journal.springeropen.com/articles/10.1186/s40323-022-00214-y</t>
  </si>
  <si>
    <t>2022-12</t>
  </si>
  <si>
    <t>Ecker, Wolfgang; Schreiner, Johannes</t>
  </si>
  <si>
    <t>Metamodeling and Code Generation in the Springer Science+Business Media Dordrecht</t>
  </si>
  <si>
    <t>Handbook of Hardware/Software Codesign</t>
  </si>
  <si>
    <t>978-94-017-7358-4</t>
  </si>
  <si>
    <t>http://link.springer.com/10.1007/978-94-017-7358-4_32-1</t>
  </si>
  <si>
    <t>1-41</t>
  </si>
  <si>
    <t>DOI: 10.1007/978-94-017-7358-4_32-1</t>
  </si>
  <si>
    <t>Cordasco, Gennaro; D’Auria, Matteo; Negro, Alberto; Scarano, Vittorio; Spagnuolo, Carmine</t>
  </si>
  <si>
    <t>FLY: A Domain-Specific Language for Scientific Computing on FaaS</t>
  </si>
  <si>
    <t>Euro-Par 2019: Parallel Processing Workshops</t>
  </si>
  <si>
    <t>978-3-030-48339-5 978-3-030-48340-1</t>
  </si>
  <si>
    <t>http://link.springer.com/10.1007/978-3-030-48340-1_41</t>
  </si>
  <si>
    <t>531-544</t>
  </si>
  <si>
    <t>Series Title: Lecture Notes in Computer Science DOI: 10.1007/978-3-030-48340-1_41</t>
  </si>
  <si>
    <t>Fritzsche, Mathias; Gilani, Wasif; Fritzsche, Christoph; Spence, Ivor; Kilpatrick, Peter; Brown, John</t>
  </si>
  <si>
    <t>Towards Utilizing Model-Driven Engineering of Composite Applications for Business Performance Analysis</t>
  </si>
  <si>
    <t>http://link.springer.com/10.1007/978-3-540-69100-6_26</t>
  </si>
  <si>
    <t>369-380</t>
  </si>
  <si>
    <t>Series Title: Lecture Notes in Computer Science DOI: 10.1007/978-3-540-69100-6_26</t>
  </si>
  <si>
    <t>Ripp, Matthias</t>
  </si>
  <si>
    <t>Epistemology and Integrating Metamodeling Theory into the Research Design</t>
  </si>
  <si>
    <t>A Metamodel for Heritage-based Urban Development</t>
  </si>
  <si>
    <t>978-3-031-08237-5 978-3-031-08238-2</t>
  </si>
  <si>
    <t>https://link.springer.com/10.1007/978-3-031-08238-2_6</t>
  </si>
  <si>
    <t>73-92</t>
  </si>
  <si>
    <t>DOI: 10.1007/978-3-031-08238-2_6</t>
  </si>
  <si>
    <t>Liu, Yan-fang; Dai, Zhen-kun; Xu, Xiang-yang; Tian, Liang</t>
  </si>
  <si>
    <t>Multi-domain modeling and simulation of proportional solenoid valve</t>
  </si>
  <si>
    <t>Journal of Central South University</t>
  </si>
  <si>
    <t>2095-2899, 2227-5223</t>
  </si>
  <si>
    <t>10.1007/s11771-011-0876-2</t>
  </si>
  <si>
    <t>http://link.springer.com/10.1007/s11771-011-0876-2</t>
  </si>
  <si>
    <t>2011-10</t>
  </si>
  <si>
    <t>1589-1594</t>
  </si>
  <si>
    <t>Mezei, Gergely; Levendovszky, Tihamér; Charaf, Hassan</t>
  </si>
  <si>
    <t>An optimizing OCL Compiler for Metamodeling and Model Transformation Environments</t>
  </si>
  <si>
    <t>Software Engineering Techniques: Design for Quality</t>
  </si>
  <si>
    <t>978-0-387-39387-2</t>
  </si>
  <si>
    <t>http://link.springer.com/10.1007/978-0-387-39388-9_6</t>
  </si>
  <si>
    <t>61-71</t>
  </si>
  <si>
    <t>Series Title: IFIP International Federation for Information Processing DOI: 10.1007/978-0-387-39388-9_6</t>
  </si>
  <si>
    <t>Sgirka, Rünno; Eessaar, Erki</t>
  </si>
  <si>
    <t>A Quality Model of Metamodeling Systems</t>
  </si>
  <si>
    <t>Emerging Trends in Computing, Informatics, Systems Sciences, and Engineering</t>
  </si>
  <si>
    <t>978-1-4614-3557-0 978-1-4614-3558-7</t>
  </si>
  <si>
    <t>http://link.springer.com/10.1007/978-1-4614-3558-7_46</t>
  </si>
  <si>
    <t>543-555</t>
  </si>
  <si>
    <t>Springer New York</t>
  </si>
  <si>
    <t>New York, NY</t>
  </si>
  <si>
    <t>Series Title: Lecture Notes in Electrical Engineering DOI: 10.1007/978-1-4614-3558-7_46</t>
  </si>
  <si>
    <t>Gigch, John P.</t>
  </si>
  <si>
    <t>Diagnosis and metamodeling of systems failures</t>
  </si>
  <si>
    <t>Systems Practice</t>
  </si>
  <si>
    <t>0894-9859, 1573-9295</t>
  </si>
  <si>
    <t>10.1007/BF01059887</t>
  </si>
  <si>
    <t>http://link.springer.com/10.1007/BF01059887</t>
  </si>
  <si>
    <t>1988-03</t>
  </si>
  <si>
    <t>31-45</t>
  </si>
  <si>
    <t>Hinkelmann, Knut; Laurenzi, Emanuele; Martin, Andreas; Thönssen, Barbara</t>
  </si>
  <si>
    <t>Ontology-Based Metamodeling</t>
  </si>
  <si>
    <t>Business Information Systems and Technology 4.0</t>
  </si>
  <si>
    <t>978-3-319-74321-9 978-3-319-74322-6</t>
  </si>
  <si>
    <t>http://link.springer.com/10.1007/978-3-319-74322-6_12</t>
  </si>
  <si>
    <t>177-194</t>
  </si>
  <si>
    <t>Series Title: Studies in Systems, Decision and Control DOI: 10.1007/978-3-319-74322-6_12</t>
  </si>
  <si>
    <t>Consel, Charles; Latry, Fabien; Réveillère, Laurent; Cointe, Pierre</t>
  </si>
  <si>
    <t>A Generative Programming Approach to Developing DSL Compilers</t>
  </si>
  <si>
    <t>http://link.springer.com/10.1007/11561347_4</t>
  </si>
  <si>
    <t>29-46</t>
  </si>
  <si>
    <t>Series Title: Lecture Notes in Computer Science DOI: 10.1007/11561347_4</t>
  </si>
  <si>
    <t>Kovse, Jernej; Härder, Theo</t>
  </si>
  <si>
    <t>DSL-DIA – An Environment for Domain-Specific Languages for Database-Intensive Applications</t>
  </si>
  <si>
    <t>Object-Oriented Information Systems</t>
  </si>
  <si>
    <t>978-3-540-40860-4 978-3-540-45242-3</t>
  </si>
  <si>
    <t>http://link.springer.com/10.1007/978-3-540-45242-3_31</t>
  </si>
  <si>
    <t>304-310</t>
  </si>
  <si>
    <t>Series Title: Lecture Notes in Computer Science DOI: 10.1007/978-3-540-45242-3_31</t>
  </si>
  <si>
    <t>Type Inference in Flexible Model-Driven Engineering</t>
  </si>
  <si>
    <t>Modelling Foundations and Applications</t>
  </si>
  <si>
    <t>978-3-319-21150-3 978-3-319-21151-0</t>
  </si>
  <si>
    <t>http://link.springer.com/10.1007/978-3-319-21151-0_6</t>
  </si>
  <si>
    <t>75-91</t>
  </si>
  <si>
    <t>Series Title: Lecture Notes in Computer Science DOI: 10.1007/978-3-319-21151-0_6</t>
  </si>
  <si>
    <t>Floch, Antoine; Yuki, Tomofumi; Guy, Clement; Derrien, Steven; Combemale, Benoit; Rajopadhye, Sanjay; France, Robert B.</t>
  </si>
  <si>
    <t>Model-Driven Engineering and Optimizing Compilers: A Bridge Too Far?</t>
  </si>
  <si>
    <t>978-3-642-24484-1 978-3-642-24485-8</t>
  </si>
  <si>
    <t>http://link.springer.com/10.1007/978-3-642-24485-8_45</t>
  </si>
  <si>
    <t>608-622</t>
  </si>
  <si>
    <t>Series Title: Lecture Notes in Computer Science DOI: 10.1007/978-3-642-24485-8_45</t>
  </si>
  <si>
    <t>Zhao, Huan; Gao, Zhenghong; Xu, Fang; Xia, Lu</t>
  </si>
  <si>
    <t>Adaptive multi-fidelity sparse polynomial chaos-Kriging metamodeling for global approximation of aerodynamic data</t>
  </si>
  <si>
    <t>10.1007/s00158-021-02895-2</t>
  </si>
  <si>
    <t>https://link.springer.com/10.1007/s00158-021-02895-2</t>
  </si>
  <si>
    <t>2021-08</t>
  </si>
  <si>
    <t>829-858</t>
  </si>
  <si>
    <t>Stappers, Frank P. M.; Weber, Sven; Reniers, Michel A.; Andova, Suzana; Nagy, Istvan</t>
  </si>
  <si>
    <t>Formalizing a Domain Specific Language Using SOS: An Industrial Case Study</t>
  </si>
  <si>
    <t>978-3-642-28829-6 978-3-642-28830-2</t>
  </si>
  <si>
    <t>http://link.springer.com/10.1007/978-3-642-28830-2_13</t>
  </si>
  <si>
    <t>223-242</t>
  </si>
  <si>
    <t>Series Title: Lecture Notes in Computer Science DOI: 10.1007/978-3-642-28830-2_13</t>
  </si>
  <si>
    <t>Topçu, Okan; Durak, Umut; Oğuztüzün, Halit; Yilmaz, Levent</t>
  </si>
  <si>
    <t>Synergies of MDE, Simulation, and Agent Technology</t>
  </si>
  <si>
    <t>Distributed Simulation</t>
  </si>
  <si>
    <t>978-3-319-03049-4 978-3-319-03050-0</t>
  </si>
  <si>
    <t>http://link.springer.com/10.1007/978-3-319-03050-0_11</t>
  </si>
  <si>
    <t>251-270</t>
  </si>
  <si>
    <t>Series Title: Simulation Foundations, Methods and Applications DOI: 10.1007/978-3-319-03050-0_11</t>
  </si>
  <si>
    <t>Sannier, Nicolas; Baudry, Benoit</t>
  </si>
  <si>
    <t>INCREMENT: A Mixed MDE-IR Approach for Regulatory Requirements Modeling and Analysis</t>
  </si>
  <si>
    <t>Requirements Engineering: Foundation for Software Quality</t>
  </si>
  <si>
    <t>978-3-319-05842-9 978-3-319-05843-6</t>
  </si>
  <si>
    <t>http://link.springer.com/10.1007/978-3-319-05843-6_11</t>
  </si>
  <si>
    <t>135-151</t>
  </si>
  <si>
    <t>Series Title: Lecture Notes in Computer Science DOI: 10.1007/978-3-319-05843-6_11</t>
  </si>
  <si>
    <t>Idani, Akram</t>
  </si>
  <si>
    <t>The B Method Meets MDE: Review, Progress and Future: Review, Progress and Future</t>
  </si>
  <si>
    <t>Research Challenges in Information Science</t>
  </si>
  <si>
    <t>978-3-031-05759-5 978-3-031-05760-1</t>
  </si>
  <si>
    <t>https://link.springer.com/10.1007/978-3-031-05760-1_29</t>
  </si>
  <si>
    <t>495-512</t>
  </si>
  <si>
    <t>Series Title: Lecture Notes in Business Information Processing DOI: 10.1007/978-3-031-05760-1_29</t>
  </si>
  <si>
    <t>Harrison, William L.; Procter, Adam M.; Agron, Jason; Kimmell, Garrin; Allwein, Gerard</t>
  </si>
  <si>
    <t>Model-Driven Engineering from Modular Monadic Semantics: Implementation Techniques Targeting Hardware and Software</t>
  </si>
  <si>
    <t>Domain-Specific Languages</t>
  </si>
  <si>
    <t>978-3-642-03033-8 978-3-642-03034-5</t>
  </si>
  <si>
    <t>http://link.springer.com/10.1007/978-3-642-03034-5_2</t>
  </si>
  <si>
    <t>20-44</t>
  </si>
  <si>
    <t>Series Title: Lecture Notes in Computer Science DOI: 10.1007/978-3-642-03034-5_2</t>
  </si>
  <si>
    <t>Gerbé, Olivier; Mineau, Guy W.; Keller, Rudolf K.</t>
  </si>
  <si>
    <t>Conceptual Graphs, Metamodeling, and Notation of Concepts</t>
  </si>
  <si>
    <t>Conceptual Structures: Logical, Linguistic, and Computational Issues</t>
  </si>
  <si>
    <t>978-3-540-67859-5 978-3-540-44663-7</t>
  </si>
  <si>
    <t>http://link.springer.com/10.1007/10722280_11</t>
  </si>
  <si>
    <t>157-171</t>
  </si>
  <si>
    <t>Series Title: Lecture Notes in Computer Science DOI: 10.1007/10722280_11</t>
  </si>
  <si>
    <t>Metamodeling and Code Generation in the Hardware/Software Interface Domain</t>
  </si>
  <si>
    <t>978-94-017-7266-2 978-94-017-7267-9</t>
  </si>
  <si>
    <t>http://link.springer.com/10.1007/978-94-017-7267-9_32</t>
  </si>
  <si>
    <t>1051-1091</t>
  </si>
  <si>
    <t>DOI: 10.1007/978-94-017-7267-9_32</t>
  </si>
  <si>
    <t>Singh, Ninni; Gunjan, Vinit Kumar; Zurada, Jacek M.</t>
  </si>
  <si>
    <t>Cognitive Tutor</t>
  </si>
  <si>
    <t>978-981-19519-6-1 978-981-19519-7-8</t>
  </si>
  <si>
    <t>https://link.springer.com/10.1007/978-981-19-5197-8_2</t>
  </si>
  <si>
    <t>31-50</t>
  </si>
  <si>
    <t>Springer Nature Singapore</t>
  </si>
  <si>
    <t>Series Title: Advanced Technologies and Societal Change DOI: 10.1007/978-981-19-5197-8_2</t>
  </si>
  <si>
    <t>Pelánek, Radek</t>
  </si>
  <si>
    <t>Managing items and knowledge components: domain modeling in practice</t>
  </si>
  <si>
    <t>Educational Technology Research and Development</t>
  </si>
  <si>
    <t>1042-1629, 1556-6501</t>
  </si>
  <si>
    <t>10.1007/s11423-019-09716-w</t>
  </si>
  <si>
    <t>http://link.springer.com/10.1007/s11423-019-09716-w</t>
  </si>
  <si>
    <t>2020-02</t>
  </si>
  <si>
    <t>529-550</t>
  </si>
  <si>
    <t>Tecuci, Gheorghe</t>
  </si>
  <si>
    <t>A multistrategy learning approach to domain modeling and knowledge acquisition</t>
  </si>
  <si>
    <t>Machine Learning — EWSL-91</t>
  </si>
  <si>
    <t>978-3-540-53816-5 978-3-540-46308-5</t>
  </si>
  <si>
    <t>https://link.springer.com/10.1007/BFb0017001</t>
  </si>
  <si>
    <t>1991</t>
  </si>
  <si>
    <t>14-32</t>
  </si>
  <si>
    <t>Series Title: Lecture Notes in Computer Science DOI: 10.1007/BFb0017001</t>
  </si>
  <si>
    <t>Garcia, I.; Pacheco, C.; Arcilla, M.; Sanchez, N.</t>
  </si>
  <si>
    <t>Project Management in Small-Sized Software Enterprises: A Metamodeling-Based Approach</t>
  </si>
  <si>
    <t>Trends and Applications in Software Engineering</t>
  </si>
  <si>
    <t>978-3-319-26283-3 978-3-319-26285-7</t>
  </si>
  <si>
    <t>http://link.springer.com/10.1007/978-3-319-26285-7_1</t>
  </si>
  <si>
    <t>3-13</t>
  </si>
  <si>
    <t>Series Title: Advances in Intelligent Systems and Computing DOI: 10.1007/978-3-319-26285-7_1</t>
  </si>
  <si>
    <t>Combemale, Benoît; De Antoni, Julien; Larsen, Matias Vara; Mallet, Frédéric; Barais, Olivier; Baudry, Benoit; France, Robert B.</t>
  </si>
  <si>
    <t>Reifying Concurrency for Executable Metamodeling</t>
  </si>
  <si>
    <t>978-3-319-02653-4 978-3-319-02654-1</t>
  </si>
  <si>
    <t>http://link.springer.com/10.1007/978-3-319-02654-1_20</t>
  </si>
  <si>
    <t>365-384</t>
  </si>
  <si>
    <t>Series Title: Lecture Notes in Computer Science DOI: 10.1007/978-3-319-02654-1_20</t>
  </si>
  <si>
    <t>Araujo, Pedro; Rodríguez, Sebastián; Hilaire, Vincent</t>
  </si>
  <si>
    <t>A metamodeling approach for the identification of organizational smells in multi-agent systems: application to ASPECS</t>
  </si>
  <si>
    <t>Artificial Intelligence Review</t>
  </si>
  <si>
    <t>0269-2821, 1573-7462</t>
  </si>
  <si>
    <t>10.1007/s10462-016-9521-7</t>
  </si>
  <si>
    <t>http://link.springer.com/10.1007/s10462-016-9521-7</t>
  </si>
  <si>
    <t>2018-02</t>
  </si>
  <si>
    <t>183-210</t>
  </si>
  <si>
    <t>Metamodeling: The epistemology of system science</t>
  </si>
  <si>
    <t>10.1007/BF01059724</t>
  </si>
  <si>
    <t>http://link.springer.com/10.1007/BF01059724</t>
  </si>
  <si>
    <t>1993-06</t>
  </si>
  <si>
    <t>251-258</t>
  </si>
  <si>
    <t>Deb, Kalyanmoy; Hussein, Rayan; Roy, Proteek; Toscano, Gregorio</t>
  </si>
  <si>
    <t>Classifying Metamodeling Methods for Evolutionary Multi-objective Optimization: First Results</t>
  </si>
  <si>
    <t>Evolutionary Multi-Criterion Optimization</t>
  </si>
  <si>
    <t>978-3-319-54156-3 978-3-319-54157-0</t>
  </si>
  <si>
    <t>http://link.springer.com/10.1007/978-3-319-54157-0_12</t>
  </si>
  <si>
    <t>160-175</t>
  </si>
  <si>
    <t>Series Title: Lecture Notes in Computer Science DOI: 10.1007/978-3-319-54157-0_12</t>
  </si>
  <si>
    <t>Al Khawli, Toufik; Eppelt, Urs; Schulz, Wolfgang</t>
  </si>
  <si>
    <t>Advanced Metamodeling Techniques Applied to Multidimensional Applications with Piecewise Responses</t>
  </si>
  <si>
    <t>Machine Learning, Optimization, and Big Data</t>
  </si>
  <si>
    <t>978-3-319-27925-1 978-3-319-27926-8</t>
  </si>
  <si>
    <t>http://link.springer.com/10.1007/978-3-319-27926-8_9</t>
  </si>
  <si>
    <t>93-104</t>
  </si>
  <si>
    <t>Series Title: Lecture Notes in Computer Science DOI: 10.1007/978-3-319-27926-8_9</t>
  </si>
  <si>
    <t>Lai, Kin Keung; Yu, Lean; Zhou, Ligang; Wang, Shouyang</t>
  </si>
  <si>
    <t>Self-Organizing-Map-Based Metamodeling for Massive Text Data Exploration</t>
  </si>
  <si>
    <t>Advances in Neural Networks - ISNN 2006</t>
  </si>
  <si>
    <t>978-3-540-34439-1 978-3-540-34440-7</t>
  </si>
  <si>
    <t>http://link.springer.com/10.1007/11759966_187</t>
  </si>
  <si>
    <t>1261-1266</t>
  </si>
  <si>
    <t>Series Title: Lecture Notes in Computer Science DOI: 10.1007/11759966_187</t>
  </si>
  <si>
    <t>Clees, Tanja; Nikitin, Igor; Nikitina, Lialia; Pott, Sabine</t>
  </si>
  <si>
    <t>Quasi-Monte Carlo and RBF Metamodeling for Quantile Estimation in River Bed Morphodynamics</t>
  </si>
  <si>
    <t>Simulation and Modeling Methodologies, Technologies and Applications</t>
  </si>
  <si>
    <t>978-3-319-11456-9 978-3-319-11457-6</t>
  </si>
  <si>
    <t>http://link.springer.com/10.1007/978-3-319-11457-6_15</t>
  </si>
  <si>
    <t>211-222</t>
  </si>
  <si>
    <t>Series Title: Advances in Intelligent Systems and Computing DOI: 10.1007/978-3-319-11457-6_15</t>
  </si>
  <si>
    <t>Tan, Chee Keong; Chuah, Teong Chee; Bahri, Mohd Saiful</t>
  </si>
  <si>
    <t>Crosstalk-aware dynamic spectrum management algorithm for green DSL systems</t>
  </si>
  <si>
    <t>Telecommunication Systems</t>
  </si>
  <si>
    <t>1018-4864, 1572-9451</t>
  </si>
  <si>
    <t>10.1007/s11235-017-0366-4</t>
  </si>
  <si>
    <t>http://link.springer.com/10.1007/s11235-017-0366-4</t>
  </si>
  <si>
    <t>2018-04</t>
  </si>
  <si>
    <t>717-732</t>
  </si>
  <si>
    <t>Wada, Yasutaka; He, Yuan; Cao, Thang; Kondo, Masaaki</t>
  </si>
  <si>
    <t>A Power Management Framework with Simple DSL for Automatic Power-Performance Optimization on Power-Constrained HPC Systems</t>
  </si>
  <si>
    <t>Supercomputing Frontiers</t>
  </si>
  <si>
    <t>978-3-319-69952-3 978-3-319-69953-0</t>
  </si>
  <si>
    <t>http://link.springer.com/10.1007/978-3-319-69953-0_12</t>
  </si>
  <si>
    <t>199-218</t>
  </si>
  <si>
    <t>Series Title: Lecture Notes in Computer Science DOI: 10.1007/978-3-319-69953-0_12</t>
  </si>
  <si>
    <t>de Azevedo, Renato Preigschadt; Pereira, Maria João Varanda; Henriques, Pedro Rangel</t>
  </si>
  <si>
    <t>DSL Based Automatic Generation of Q&amp;A Systems</t>
  </si>
  <si>
    <t>New Knowledge in Information Systems and Technologies</t>
  </si>
  <si>
    <t>978-3-030-16180-4 978-3-030-16181-1</t>
  </si>
  <si>
    <t>http://link.springer.com/10.1007/978-3-030-16181-1_44</t>
  </si>
  <si>
    <t>460-471</t>
  </si>
  <si>
    <t>Series Title: Advances in Intelligent Systems and Computing DOI: 10.1007/978-3-030-16181-1_44</t>
  </si>
  <si>
    <t>Mussbacher, Gunter; Amyot, Daniel; Breu, Ruth; Bruel, Jean-Michel; Cheng, Betty H. C.; Collet, Philippe; Combemale, Benoit; France, Robert B.; Heldal, Rogardt; Hill, James; Kienzle, Jörg; Schöttle, Matthias; Steimann, Friedrich; Stikkolorum, Dave; Whittle, Jon</t>
  </si>
  <si>
    <t>The Relevance of Model-Driven Engineering Thirty Years from Now</t>
  </si>
  <si>
    <t>Model-Driven Engineering Languages and Systems</t>
  </si>
  <si>
    <t>978-3-319-11652-5 978-3-319-11653-2</t>
  </si>
  <si>
    <t>http://link.springer.com/10.1007/978-3-319-11653-2_12</t>
  </si>
  <si>
    <t>183-200</t>
  </si>
  <si>
    <t>Series Title: Lecture Notes in Computer Science DOI: 10.1007/978-3-319-11653-2_12</t>
  </si>
  <si>
    <t>Nugent, Tim; Stelea, Nicole; Leidner, Jochen L.</t>
  </si>
  <si>
    <t>Detecting Environmental, Social and Governance (ESG) Topics Using Domain-Specific Language Models and Data Augmentation</t>
  </si>
  <si>
    <t>Flexible Query Answering Systems</t>
  </si>
  <si>
    <t>978-3-030-86966-3 978-3-030-86967-0</t>
  </si>
  <si>
    <t>https://link.springer.com/10.1007/978-3-030-86967-0_12</t>
  </si>
  <si>
    <t>157-169</t>
  </si>
  <si>
    <t>Series Title: Lecture Notes in Computer Science DOI: 10.1007/978-3-030-86967-0_12</t>
  </si>
  <si>
    <t>Pereira, Ricardo B.; Brito, Miguel A.; Machado, Ricardo J.</t>
  </si>
  <si>
    <t>Architecture Based on Keyword Driven Testing with Domain Specific Language for a Testing System</t>
  </si>
  <si>
    <t>Testing Software and Systems</t>
  </si>
  <si>
    <t>978-3-030-64880-0 978-3-030-64881-7</t>
  </si>
  <si>
    <t>https://link.springer.com/10.1007/978-3-030-64881-7_21</t>
  </si>
  <si>
    <t>310-316</t>
  </si>
  <si>
    <t>Series Title: Lecture Notes in Computer Science DOI: 10.1007/978-3-030-64881-7_21</t>
  </si>
  <si>
    <t>Truong, Lenny; Herbst, Steven; Setaluri, Rajsekhar; Mann, Makai; Daly, Ross; Zhang, Keyi; Donovick, Caleb; Stanley, Daniel; Horowitz, Mark; Barrett, Clark; Hanrahan, Pat</t>
  </si>
  <si>
    <t>fault: A Python Embedded Domain-Specific Language for Metaprogramming Portable Hardware Verification Components</t>
  </si>
  <si>
    <t>978-3-030-53287-1 978-3-030-53288-8</t>
  </si>
  <si>
    <t>http://link.springer.com/10.1007/978-3-030-53288-8_19</t>
  </si>
  <si>
    <t>403-414</t>
  </si>
  <si>
    <t>Series Title: Lecture Notes in Computer Science DOI: 10.1007/978-3-030-53288-8_19</t>
  </si>
  <si>
    <t>Celms, Edgars; Barzdins, Janis; Kalnins, Audris; Sprogis, Arturs; Grasmanis, Mikus; Rikacovs, Sergejs; Barzdins, Paulis</t>
  </si>
  <si>
    <t>Towards DSL for DL Lifecycle Data Management</t>
  </si>
  <si>
    <t>Databases and Information Systems</t>
  </si>
  <si>
    <t>978-3-030-57671-4 978-3-030-57672-1</t>
  </si>
  <si>
    <t>https://link.springer.com/10.1007/978-3-030-57672-1_16</t>
  </si>
  <si>
    <t>205-218</t>
  </si>
  <si>
    <t>Series Title: Communications in Computer and Information Science DOI: 10.1007/978-3-030-57672-1_16</t>
  </si>
  <si>
    <t>Jaffal, Issa</t>
  </si>
  <si>
    <t>Physics-informed machine learning for metamodeling thermal comfort in non-air-conditioned buildings</t>
  </si>
  <si>
    <t>10.1007/s12273-022-0931-y</t>
  </si>
  <si>
    <t>https://link.springer.com/10.1007/s12273-022-0931-y</t>
  </si>
  <si>
    <t>2022-09-30</t>
  </si>
  <si>
    <t>Kalnins, Audris; Barzdins, Janis</t>
  </si>
  <si>
    <t>Metamodel Specialization for DSL Tool Building</t>
  </si>
  <si>
    <t>978-3-319-40179-9 978-3-319-40180-5</t>
  </si>
  <si>
    <t>http://link.springer.com/10.1007/978-3-319-40180-5_5</t>
  </si>
  <si>
    <t>68-82</t>
  </si>
  <si>
    <t>Series Title: Communications in Computer and Information Science DOI: 10.1007/978-3-319-40180-5_5</t>
  </si>
  <si>
    <t>Sottet, Jean-Sébastien; Calvary, Gaëlle; Coutaz, Joëlle; Favre, Jean-Marie</t>
  </si>
  <si>
    <t>A Model-Driven Engineering Approach for the Usability of Plastic User Interfaces</t>
  </si>
  <si>
    <t>Engineering Interactive Systems</t>
  </si>
  <si>
    <t>978-3-540-92697-9 978-3-540-92698-6</t>
  </si>
  <si>
    <t>http://link.springer.com/10.1007/978-3-540-92698-6_9</t>
  </si>
  <si>
    <t>140-157</t>
  </si>
  <si>
    <t>Series Title: Lecture Notes in Computer Science DOI: 10.1007/978-3-540-92698-6_9</t>
  </si>
  <si>
    <t>Tang, Wei; Zou, Dongsheng; Yang, Su; Shi, Jing</t>
  </si>
  <si>
    <t>DSL: Automatic Liver Segmentation with Faster R-CNN and DeepLab</t>
  </si>
  <si>
    <t>Artificial Neural Networks and Machine Learning – ICANN 2018</t>
  </si>
  <si>
    <t>978-3-030-01420-9 978-3-030-01421-6</t>
  </si>
  <si>
    <t>http://link.springer.com/10.1007/978-3-030-01421-6_14</t>
  </si>
  <si>
    <t>Series Title: Lecture Notes in Computer Science DOI: 10.1007/978-3-030-01421-6_14</t>
  </si>
  <si>
    <t>Vernotte, Alexandre; Cretin, Aymeric; Legeard, Bruno; Peureux, Fabien</t>
  </si>
  <si>
    <t>A domain-specific language to design false data injection tests for air traffic control systems</t>
  </si>
  <si>
    <t>International Journal on Software Tools for Technology Transfer</t>
  </si>
  <si>
    <t>1433-2779, 1433-2787</t>
  </si>
  <si>
    <t>10.1007/s10009-021-00604-4</t>
  </si>
  <si>
    <t>https://link.springer.com/10.1007/s10009-021-00604-4</t>
  </si>
  <si>
    <t>2022-04</t>
  </si>
  <si>
    <t>127-158</t>
  </si>
  <si>
    <t>A model driven engineering process of platform neutral agents for ambient intelligence devices</t>
  </si>
  <si>
    <t>Autonomous Agents and Multi-Agent Systems</t>
  </si>
  <si>
    <t>1387-2532, 1573-7454</t>
  </si>
  <si>
    <t>10.1007/s10458-013-9223-3</t>
  </si>
  <si>
    <t>http://link.springer.com/10.1007/s10458-013-9223-3</t>
  </si>
  <si>
    <t>2014-03</t>
  </si>
  <si>
    <t>214-255</t>
  </si>
  <si>
    <t>Yatracos, Yannis G.</t>
  </si>
  <si>
    <t>Limitations of the Wasserstein MDE for univariate data</t>
  </si>
  <si>
    <t>Statistics and Computing</t>
  </si>
  <si>
    <t>0960-3174, 1573-1375</t>
  </si>
  <si>
    <t>10.1007/s11222-022-10146-7</t>
  </si>
  <si>
    <t>https://link.springer.com/10.1007/s11222-022-10146-7</t>
  </si>
  <si>
    <t>95</t>
  </si>
  <si>
    <t>Sovetov, P. N.</t>
  </si>
  <si>
    <t>Development of DSL Compilers for Specialized Processors</t>
  </si>
  <si>
    <t>Programming and Computer Software</t>
  </si>
  <si>
    <t>0361-7688, 1608-3261</t>
  </si>
  <si>
    <t>10.1134/S0361768821070082</t>
  </si>
  <si>
    <t>https://link.springer.com/10.1134/S0361768821070082</t>
  </si>
  <si>
    <t>541-554</t>
  </si>
  <si>
    <t>7</t>
  </si>
  <si>
    <t>Elaasar, Maged; Badreddin, Omar</t>
  </si>
  <si>
    <t>Modeling Meets Programming: A Comparative Study in Model Driven Engineering Action Languages</t>
  </si>
  <si>
    <t>Leveraging Applications of Formal Methods, Verification and Validation: Discussion, Dissemination, Applications</t>
  </si>
  <si>
    <t>978-3-319-47168-6 978-3-319-47169-3</t>
  </si>
  <si>
    <t>http://link.springer.com/10.1007/978-3-319-47169-3_5</t>
  </si>
  <si>
    <t>50-67</t>
  </si>
  <si>
    <t>Series Title: Lecture Notes in Computer Science DOI: 10.1007/978-3-319-47169-3_5</t>
  </si>
  <si>
    <t>Laarman, Alfons; Kurtev, Ivan</t>
  </si>
  <si>
    <t>Ontological Metamodeling with Explicit Instantiation</t>
  </si>
  <si>
    <t>978-3-642-12106-7 978-3-642-12107-4</t>
  </si>
  <si>
    <t>http://link.springer.com/10.1007/978-3-642-12107-4_14</t>
  </si>
  <si>
    <t>174-183</t>
  </si>
  <si>
    <t>Series Title: Lecture Notes in Computer Science DOI: 10.1007/978-3-642-12107-4_14</t>
  </si>
  <si>
    <t>Idani, Akram; Ledru, Yves; Vega, German</t>
  </si>
  <si>
    <t>Alliance of model-driven engineering with a proof-based formal approach</t>
  </si>
  <si>
    <t>10.1007/s11334-020-00366-3</t>
  </si>
  <si>
    <t>https://link.springer.com/10.1007/s11334-020-00366-3</t>
  </si>
  <si>
    <t>2020-12</t>
  </si>
  <si>
    <t>289-307</t>
  </si>
  <si>
    <t>Weigert, Thomas; Weil, Frank; Marth, Kevin; Baker, Paul; Jervis, Clive; Dietz, Paul; Gui, Yexuan; van den Berg, Aswin; Fleer, Kim; Nelson, David; Wells, Michael; Mastenbrook, Brian</t>
  </si>
  <si>
    <t>Experiences in Deploying Model-Driven Engineering</t>
  </si>
  <si>
    <t>SDL 2007: Design for Dependable Systems</t>
  </si>
  <si>
    <t>978-3-540-74983-7 978-3-540-74984-4</t>
  </si>
  <si>
    <t>http://link.springer.com/10.1007/978-3-540-74984-4_3</t>
  </si>
  <si>
    <t>35-53</t>
  </si>
  <si>
    <t>Series Title: Lecture Notes in Computer Science DOI: 10.1007/978-3-540-74984-4_3</t>
  </si>
  <si>
    <t>Bézivin, Jean</t>
  </si>
  <si>
    <t>Model Driven Engineering: An Emerging Technical Space</t>
  </si>
  <si>
    <t>Generative and Transformational Techniques in Software Engineering</t>
  </si>
  <si>
    <t>978-3-540-45778-7 978-3-540-46235-4</t>
  </si>
  <si>
    <t>http://link.springer.com/10.1007/11877028_2</t>
  </si>
  <si>
    <t>36-64</t>
  </si>
  <si>
    <t>Series Title: Lecture Notes in Computer Science DOI: 10.1007/11877028_2</t>
  </si>
  <si>
    <t>Williams, James R.; Poulding, Simon; Rose, Louis M.; Paige, Richard F.; Polack, Fiona A. C.</t>
  </si>
  <si>
    <t>Identifying Desirable Game Character Behaviours through the Application of Evolutionary Algorithms to Model-Driven Engineering Metamodels</t>
  </si>
  <si>
    <t>Search Based Software Engineering</t>
  </si>
  <si>
    <t>978-3-642-23715-7 978-3-642-23716-4</t>
  </si>
  <si>
    <t>http://link.springer.com/10.1007/978-3-642-23716-4_13</t>
  </si>
  <si>
    <t>112-126</t>
  </si>
  <si>
    <t>Series Title: Lecture Notes in Computer Science DOI: 10.1007/978-3-642-23716-4_13</t>
  </si>
  <si>
    <t>DSL semantico-pragmatico</t>
  </si>
  <si>
    <t>http://link.springer.com/10.1007/978-88-470-5349-6_10</t>
  </si>
  <si>
    <t>143-151</t>
  </si>
  <si>
    <t>DOI: 10.1007/978-88-470-5349-6_10</t>
  </si>
  <si>
    <t>Zhu, Zhi; Lei, Yongling; Li, Qun; Zhu, Yifan</t>
  </si>
  <si>
    <t>Formalizing Model Transformations Within MDE</t>
  </si>
  <si>
    <t>978-3-030-32215-1 978-3-030-32216-8</t>
  </si>
  <si>
    <t>http://link.springer.com/10.1007/978-3-030-32216-8_3</t>
  </si>
  <si>
    <t>25-42</t>
  </si>
  <si>
    <t>Series Title: Lecture Notes of the Institute for Computer Sciences, Social Informatics and Telecommunications Engineering DOI: 10.1007/978-3-030-32216-8_3</t>
  </si>
  <si>
    <t>Eriksson, Johannes; Parsa, Masoumeh</t>
  </si>
  <si>
    <t>A DSL for Integer Range Reasoning: Partition, Interval and Mapping Diagrams</t>
  </si>
  <si>
    <t>Practical Aspects of Declarative Languages</t>
  </si>
  <si>
    <t>978-3-030-39196-6 978-3-030-39197-3</t>
  </si>
  <si>
    <t>http://link.springer.com/10.1007/978-3-030-39197-3_13</t>
  </si>
  <si>
    <t>196-212</t>
  </si>
  <si>
    <t>Series Title: Lecture Notes in Computer Science DOI: 10.1007/978-3-030-39197-3_13</t>
  </si>
  <si>
    <t>Casalaro, Giuseppina Lucia; Cattivera, Giulio; Ciccozzi, Federico; Malavolta, Ivano; Wortmann, Andreas; Pelliccione, Patrizio</t>
  </si>
  <si>
    <t>Model-driven engineering for mobile robotic systems: a systematic mapping study</t>
  </si>
  <si>
    <t>10.1007/s10270-021-00908-8</t>
  </si>
  <si>
    <t>https://link.springer.com/10.1007/s10270-021-00908-8</t>
  </si>
  <si>
    <t>2022-02</t>
  </si>
  <si>
    <t>19-49</t>
  </si>
  <si>
    <t>White, Jules; Schmidt, Douglas C.; Gokhale, Aniruddha</t>
  </si>
  <si>
    <t>Simplifying autonomic enterprise Java Bean applications via model-driven engineering and simulation</t>
  </si>
  <si>
    <t>10.1007/s10270-007-0057-9</t>
  </si>
  <si>
    <t>http://link.springer.com/10.1007/s10270-007-0057-9</t>
  </si>
  <si>
    <t>2007-11-21</t>
  </si>
  <si>
    <t>3-23</t>
  </si>
  <si>
    <t>Sanchez, Daniel; Florez, Hector</t>
  </si>
  <si>
    <t>Model Driven Engineering Approach to Manage Peripherals in Mobile Devices</t>
  </si>
  <si>
    <t>Computational Science and Its Applications – ICCSA 2018</t>
  </si>
  <si>
    <t>978-3-319-95170-6 978-3-319-95171-3</t>
  </si>
  <si>
    <t>http://link.springer.com/10.1007/978-3-319-95171-3_28</t>
  </si>
  <si>
    <t>353-364</t>
  </si>
  <si>
    <t>Series Title: Lecture Notes in Computer Science DOI: 10.1007/978-3-319-95171-3_28</t>
  </si>
  <si>
    <t>Toksoy, Macit; İlken, B. Zafer</t>
  </si>
  <si>
    <t>Phase Change Heat Transfer in Cylindrical Domain: Modeling and its Importance in the Thermal Energy Storage</t>
  </si>
  <si>
    <t>Energy Storage Systems</t>
  </si>
  <si>
    <t>978-94-010-7558-9 978-94-009-2350-8</t>
  </si>
  <si>
    <t>http://link.springer.com/10.1007/978-94-009-2350-8_9</t>
  </si>
  <si>
    <t>1989</t>
  </si>
  <si>
    <t>191-229</t>
  </si>
  <si>
    <t>DOI: 10.1007/978-94-009-2350-8_9</t>
  </si>
  <si>
    <t>Maitrehenry, Sébastien; Metge, Sylvain; Aït-Ameur, Yamine; Bieber, Pierre</t>
  </si>
  <si>
    <t>An MDE-Based Synthesis of Aircraft Safety Models</t>
  </si>
  <si>
    <t>Model and Data Engineering</t>
  </si>
  <si>
    <t>978-3-642-33608-9 978-3-642-33609-6</t>
  </si>
  <si>
    <t>http://link.springer.com/10.1007/978-3-642-33609-6_6</t>
  </si>
  <si>
    <t>43-54</t>
  </si>
  <si>
    <t>DOI: 10.1007/978-3-642-33609-6_6 Series Title: Lecture Notes in Computer Science</t>
  </si>
  <si>
    <t>Yoo, Yeongmin; Park, Chang-Kyu; Lee, Jongsoo</t>
  </si>
  <si>
    <t>Deep learning-based efficient metamodeling via domain knowledge-integrated designable data augmentation with transfer learning: application to vehicle crash safety</t>
  </si>
  <si>
    <t>10.1007/s00158-022-03290-1</t>
  </si>
  <si>
    <t>https://link.springer.com/10.1007/s00158-022-03290-1</t>
  </si>
  <si>
    <t>2022-07</t>
  </si>
  <si>
    <t>189</t>
  </si>
  <si>
    <t>van den Berg, Freek; Hooman, Jozef; Haverkort, Boudewijn R.</t>
  </si>
  <si>
    <t>A Domain-Specific Language and Toolchain for Performance Evaluation Based on Measurements</t>
  </si>
  <si>
    <t>Measurement, Modelling and Evaluation of Computing Systems</t>
  </si>
  <si>
    <t>978-3-319-74946-4 978-3-319-74947-1</t>
  </si>
  <si>
    <t>http://link.springer.com/10.1007/978-3-319-74947-1_21</t>
  </si>
  <si>
    <t>295-301</t>
  </si>
  <si>
    <t>Series Title: Lecture Notes in Computer Science DOI: 10.1007/978-3-319-74947-1_21</t>
  </si>
  <si>
    <t>Zhang, Tian; Jouault, Frédéric; Bézivin, Jean; Li, Xuandong</t>
  </si>
  <si>
    <t>An MDE-based method for bridging different design notations</t>
  </si>
  <si>
    <t>10.1007/s11334-008-0052-5</t>
  </si>
  <si>
    <t>http://link.springer.com/10.1007/s11334-008-0052-5</t>
  </si>
  <si>
    <t>2008-10</t>
  </si>
  <si>
    <t>203-213</t>
  </si>
  <si>
    <t>Credit Risk Analysis with a SVM-based Metamodeling Ensemble Approach</t>
  </si>
  <si>
    <t>Bio-Inspired Credit Risk Analysis</t>
  </si>
  <si>
    <t>978-3-540-77802-8 978-3-540-77803-5</t>
  </si>
  <si>
    <t>http://link.springer.com/10.1007/978-3-540-77803-5_9</t>
  </si>
  <si>
    <t>157-177</t>
  </si>
  <si>
    <t>DOI: 10.1007/978-3-540-77803-5_9</t>
  </si>
  <si>
    <t>Sonnenberg, Christian; Huemer, Christian; Hofreiter, Birgit; Mayrhofer, Dieter; Braccini, Alessio</t>
  </si>
  <si>
    <t>The REA-DSL: A Domain Specific Modeling Language for Business Models</t>
  </si>
  <si>
    <t>Active Flow and Combustion Control 2018</t>
  </si>
  <si>
    <t>978-3-319-98176-5 978-3-319-98177-2</t>
  </si>
  <si>
    <t>http://link.springer.com/10.1007/978-3-642-21640-4_20</t>
  </si>
  <si>
    <t>252-266</t>
  </si>
  <si>
    <t>Series Title: Notes on Numerical Fluid Mechanics and Multidisciplinary Design DOI: 10.1007/978-3-642-21640-4_20</t>
  </si>
  <si>
    <t>Salon, S. J.</t>
  </si>
  <si>
    <t>Time Domain Modeling of Induction Machines</t>
  </si>
  <si>
    <t>Finite Element Analysis of Electrical Machines</t>
  </si>
  <si>
    <t>978-1-4613-5996-8 978-1-4615-2349-9</t>
  </si>
  <si>
    <t>http://link.springer.com/10.1007/978-1-4615-2349-9_9</t>
  </si>
  <si>
    <t>169-196</t>
  </si>
  <si>
    <t>Series Title: Power Electronics and Power Systems DOI: 10.1007/978-1-4615-2349-9_9</t>
  </si>
  <si>
    <t>Özkan, M. Akif; Ok, Burak; Qiao, Bo; Teich, Jürgen; Hannig, Frank</t>
  </si>
  <si>
    <t>HipaccVX: wedding of OpenVX and DSL-based code generation</t>
  </si>
  <si>
    <t>Journal of Real-Time Image Processing</t>
  </si>
  <si>
    <t>1861-8200, 1861-8219</t>
  </si>
  <si>
    <t>10.1007/s11554-020-01015-5</t>
  </si>
  <si>
    <t>https://link.springer.com/10.1007/s11554-020-01015-5</t>
  </si>
  <si>
    <t>765-777</t>
  </si>
  <si>
    <t>Forouzan, Amir R.; Garth, Lee M.</t>
  </si>
  <si>
    <t>Computationally Efficient Partial Crosstalk Cancellation in Fast Time-Varying DSL Crosstalk Environments</t>
  </si>
  <si>
    <t>EURASIP Journal on Advances in Signal Processing</t>
  </si>
  <si>
    <t>1687-6180</t>
  </si>
  <si>
    <t>10.1155/2007/72041</t>
  </si>
  <si>
    <t>https://asp-eurasipjournals.springeropen.com/articles/10.1155/2007/72041</t>
  </si>
  <si>
    <t>2007-12</t>
  </si>
  <si>
    <t>072041</t>
  </si>
  <si>
    <t>Deved¿ic, Vladan; Djuric, Dragan; Ga¿evic, Dragan</t>
  </si>
  <si>
    <t>Model Driven Engineering and Ontology Development</t>
  </si>
  <si>
    <t>978-3-642-00281-6 978-3-642-00282-3</t>
  </si>
  <si>
    <t>http://link.springer.com/10.1007/978-3-642-00282-3</t>
  </si>
  <si>
    <t>DOI: 10.1007/978-3-642-00282-3</t>
  </si>
  <si>
    <t>Menet, Ludovic; Lamolle, Myiam; Le Dc, Chan</t>
  </si>
  <si>
    <t>Incremental Validation of Models in a MDE Approach Applied to the Modeling of Complex Data Structures</t>
  </si>
  <si>
    <t>On the Move to Meaningful Internet Systems: OTM 2010 Workshops</t>
  </si>
  <si>
    <t>978-3-642-16960-1 978-3-642-16961-8</t>
  </si>
  <si>
    <t>http://link.springer.com/10.1007/978-3-642-16961-8_28</t>
  </si>
  <si>
    <t>120-129</t>
  </si>
  <si>
    <t>Series Title: Lecture Notes in Computer Science DOI: 10.1007/978-3-642-16961-8_28</t>
  </si>
  <si>
    <t>Valutazione e terapia di casi clinici nelle diverse tipologie dei DSL</t>
  </si>
  <si>
    <t>http://link.springer.com/10.1007/978-88-470-5349-6_13</t>
  </si>
  <si>
    <t>169-194</t>
  </si>
  <si>
    <t>DOI: 10.1007/978-88-470-5349-6_13</t>
  </si>
  <si>
    <t>Golasowski, Martin; Bispo, João; Martinovič, Jan; Slaninová, Kateřina; Cardoso, João M. P.</t>
  </si>
  <si>
    <t>Expressing and Applying C++ Code Transformations for the HDF5 API Through a DSL</t>
  </si>
  <si>
    <t>Computer Information Systems and Industrial Management</t>
  </si>
  <si>
    <t>978-3-319-59104-9 978-3-319-59105-6</t>
  </si>
  <si>
    <t>https://link.springer.com/10.1007/978-3-319-59105-6_26</t>
  </si>
  <si>
    <t>303-314</t>
  </si>
  <si>
    <t>Series Title: Lecture Notes in Computer Science DOI: 10.1007/978-3-319-59105-6_26</t>
  </si>
  <si>
    <t>Emoto, Kento; Sadahira, Fumihisa</t>
  </si>
  <si>
    <t>A DSL for graph parallel programming with vertex subsets</t>
  </si>
  <si>
    <t>The Journal of Supercomputing</t>
  </si>
  <si>
    <t>0920-8542, 1573-0484</t>
  </si>
  <si>
    <t>10.1007/s11227-019-02821-w</t>
  </si>
  <si>
    <t>http://link.springer.com/10.1007/s11227-019-02821-w</t>
  </si>
  <si>
    <t>2020-07</t>
  </si>
  <si>
    <t>4998-5015</t>
  </si>
  <si>
    <t>Bačíková, Michaela; Porubän, Jaroslav</t>
  </si>
  <si>
    <t>DSL-driven generation of Graphical User Interfaces</t>
  </si>
  <si>
    <t>Open Computer Science</t>
  </si>
  <si>
    <t>2299-1093</t>
  </si>
  <si>
    <t>10.2478/s13537-014-0210-9</t>
  </si>
  <si>
    <t>https://www.degruyter.com/document/doi/10.2478/s13537-014-0210-9/html</t>
  </si>
  <si>
    <t>2014-01-01</t>
  </si>
  <si>
    <t>Arnold, Bob; Shadnam, Mohammad Reza</t>
  </si>
  <si>
    <t>Analysis of Industrial Challenges and Capabilities in Computer Science and Software Development Sector: Model Driven Engineering</t>
  </si>
  <si>
    <t>Recent Advances in Computer Science and Information Engineering</t>
  </si>
  <si>
    <t>978-3-642-25777-3 978-3-642-25778-0</t>
  </si>
  <si>
    <t>http://link.springer.com/10.1007/978-3-642-25778-0_69</t>
  </si>
  <si>
    <t>499-505</t>
  </si>
  <si>
    <t>Series Title: Lecture Notes in Electrical Engineering DOI: 10.1007/978-3-642-25778-0_69</t>
  </si>
  <si>
    <t>Truşcan, Dragoş; Lundkvist, Torbjörn; Alanen, Marcus; Sandström, Kim; Porres, Ivan; Lilius, Johan</t>
  </si>
  <si>
    <t>MDE for SoC design</t>
  </si>
  <si>
    <t>10.1007/s11334-009-0077-4</t>
  </si>
  <si>
    <t>http://link.springer.com/10.1007/s11334-009-0077-4</t>
  </si>
  <si>
    <t>49-64</t>
  </si>
  <si>
    <t>Liu, Ya; Xue, Jinyun; Zhang, Zhiheng; Liu, Yang; Hu, Hongwen</t>
  </si>
  <si>
    <t>Research on the Model Transformation Method and Application of Formal Model Driven Engineering (FMDE)</t>
  </si>
  <si>
    <t>Theoretical Computer Science</t>
  </si>
  <si>
    <t>9789811674426 9789811674433</t>
  </si>
  <si>
    <t>https://link.springer.com/10.1007/978-981-16-7443-3_14</t>
  </si>
  <si>
    <t>234-254</t>
  </si>
  <si>
    <t>Series Title: Communications in Computer and Information Science DOI: 10.1007/978-981-16-7443-3_14</t>
  </si>
  <si>
    <t>Evans, Riley; Frohlich, Samantha; Wang, Meng</t>
  </si>
  <si>
    <t>$$\textsf {CircuitFlow}$$: A Domain Specific Language for Dataflow Programming</t>
  </si>
  <si>
    <t>978-3-030-94478-0 978-3-030-94479-7</t>
  </si>
  <si>
    <t>https://link.springer.com/10.1007/978-3-030-94479-7_6</t>
  </si>
  <si>
    <t>79-98</t>
  </si>
  <si>
    <t>Series Title: Lecture Notes in Computer Science DOI: 10.1007/978-3-030-94479-7_6</t>
  </si>
  <si>
    <t>Wuille, Pieter; Schrijvers, Tom; Samulowitz, Horst; Tack, Guido; Stuckey, Peter</t>
  </si>
  <si>
    <t>Memoizing a Monadic Mixin DSL</t>
  </si>
  <si>
    <t>978-3-642-22530-7 978-3-642-22531-4</t>
  </si>
  <si>
    <t>http://link.springer.com/10.1007/978-3-642-22531-4_5</t>
  </si>
  <si>
    <t>68-85</t>
  </si>
  <si>
    <t>Series Title: Lecture Notes in Computer Science DOI: 10.1007/978-3-642-22531-4_5</t>
  </si>
  <si>
    <t>Componenti disprattiche nei DSL</t>
  </si>
  <si>
    <t>La disprassia in età evolutiva: criteri di valutazione ed intervento</t>
  </si>
  <si>
    <t>978-88-470-0328-6</t>
  </si>
  <si>
    <t>http://link.springer.com/10.1007/88-470-0398-9_7</t>
  </si>
  <si>
    <t>109-124</t>
  </si>
  <si>
    <t>Milan</t>
  </si>
  <si>
    <t>DOI: 10.1007/88-470-0398-9_7</t>
  </si>
  <si>
    <t>Sabbadini, Letizia; Michelazzo, Letizia</t>
  </si>
  <si>
    <t>Metodologia di intervento nelle diverse tipologie di DSL</t>
  </si>
  <si>
    <t>http://link.springer.com/10.1007/978-88-470-5349-6_9</t>
  </si>
  <si>
    <t>135-142</t>
  </si>
  <si>
    <t>DOI: 10.1007/978-88-470-5349-6_9</t>
  </si>
  <si>
    <t>Zolotas, Christoforos; Diamantopoulos, Themistoklis; Chatzidimitriou, Kyriakos C.; Symeonidis, Andreas L.</t>
  </si>
  <si>
    <t>From requirements to source code: a Model-Driven Engineering approach for RESTful web services</t>
  </si>
  <si>
    <t>10.1007/s10515-016-0206-x</t>
  </si>
  <si>
    <t>http://link.springer.com/10.1007/s10515-016-0206-x</t>
  </si>
  <si>
    <t>2017-12</t>
  </si>
  <si>
    <t>791-838</t>
  </si>
  <si>
    <t>Arronategui, Unai; Bañares, José Ángel; Colom, José Manuel</t>
  </si>
  <si>
    <t>A MDE Approach for Modelling and Distributed Simulation of Health Systems</t>
  </si>
  <si>
    <t>Economics of Grids, Clouds, Systems, and Services</t>
  </si>
  <si>
    <t>978-3-030-63057-7 978-3-030-63058-4</t>
  </si>
  <si>
    <t>https://link.springer.com/10.1007/978-3-030-63058-4_9</t>
  </si>
  <si>
    <t>89-103</t>
  </si>
  <si>
    <t>Series Title: Lecture Notes in Computer Science DOI: 10.1007/978-3-030-63058-4_9</t>
  </si>
  <si>
    <t>Havelund, Klaus</t>
  </si>
  <si>
    <t>A Scala DSL for Rete-Based Runtime Verification</t>
  </si>
  <si>
    <t>Runtime Verification</t>
  </si>
  <si>
    <t>978-3-642-40786-4 978-3-642-40787-1</t>
  </si>
  <si>
    <t>http://link.springer.com/10.1007/978-3-642-40787-1_19</t>
  </si>
  <si>
    <t>322-327</t>
  </si>
  <si>
    <t>Series Title: Lecture Notes in Computer Science DOI: 10.1007/978-3-642-40787-1_19</t>
  </si>
  <si>
    <t>Morgan, Rebecca; Grossmann, Georg; Schrefl, Michael; Stumptner, Markus; Payne, Timothy</t>
  </si>
  <si>
    <t>VizDSL: A Visual DSL for Interactive Information Visualization</t>
  </si>
  <si>
    <t>978-3-319-91562-3 978-3-319-91563-0</t>
  </si>
  <si>
    <t>http://link.springer.com/10.1007/978-3-319-91563-0_27</t>
  </si>
  <si>
    <t>440-455</t>
  </si>
  <si>
    <t>Series Title: Lecture Notes in Computer Science DOI: 10.1007/978-3-319-91563-0_27</t>
  </si>
  <si>
    <t>Oliveira, Bruno; Belo, Orlando</t>
  </si>
  <si>
    <t>A Domain-Specific Language for ETL Patterns Specification in Data Warehousing Systems</t>
  </si>
  <si>
    <t>Progress in Artificial Intelligence</t>
  </si>
  <si>
    <t>978-3-319-23484-7 978-3-319-23485-4</t>
  </si>
  <si>
    <t>http://link.springer.com/10.1007/978-3-319-23485-4_60</t>
  </si>
  <si>
    <t>597-602</t>
  </si>
  <si>
    <t>Series Title: Lecture Notes in Computer Science DOI: 10.1007/978-3-319-23485-4_60</t>
  </si>
  <si>
    <t>Gamboa, Miguel Andrés; Syriani, Eugene</t>
  </si>
  <si>
    <t>Using Workflows to Automate Activities in MDE Tools</t>
  </si>
  <si>
    <t>978-3-319-66301-2 978-3-319-66302-9</t>
  </si>
  <si>
    <t>http://link.springer.com/10.1007/978-3-319-66302-9_2</t>
  </si>
  <si>
    <t>25-45</t>
  </si>
  <si>
    <t>Series Title: Communications in Computer and Information Science DOI: 10.1007/978-3-319-66302-9_2</t>
  </si>
  <si>
    <t>Bihlmaier, Andreas; Schreiter, Luzie; Raczkowsky, Jörg; Wörn, Heinz</t>
  </si>
  <si>
    <t>Hierarchical Task Networks as Domain-Specific Language for Planning Surgical Interventions</t>
  </si>
  <si>
    <t>Intelligent Autonomous Systems 13</t>
  </si>
  <si>
    <t>978-3-319-08337-7 978-3-319-08338-4</t>
  </si>
  <si>
    <t>http://link.springer.com/10.1007/978-3-319-08338-4_79</t>
  </si>
  <si>
    <t>1095-1105</t>
  </si>
  <si>
    <t>Series Title: Advances in Intelligent Systems and Computing DOI: 10.1007/978-3-319-08338-4_79</t>
  </si>
  <si>
    <t>Derezińska, Anna; Redosz, Karol</t>
  </si>
  <si>
    <t>A Model-Driven Engineering Approach to the Evaluation of a Remote Controller of a Movement Assistant System</t>
  </si>
  <si>
    <t>Man–Machine Interactions 4</t>
  </si>
  <si>
    <t>978-3-319-23436-6 978-3-319-23437-3</t>
  </si>
  <si>
    <t>http://link.springer.com/10.1007/978-3-319-23437-3_7</t>
  </si>
  <si>
    <t>93-102</t>
  </si>
  <si>
    <t>Series Title: Advances in Intelligent Systems and Computing DOI: 10.1007/978-3-319-23437-3_7</t>
  </si>
  <si>
    <t>Kutter, Philipp W.; Schweizer, Daniel; Thiele, Lothar</t>
  </si>
  <si>
    <t>Integrating Domain Specific Language Design in the Software Life Cycle</t>
  </si>
  <si>
    <t>Applied Formal Methods — FM-Trends 98</t>
  </si>
  <si>
    <t>978-3-540-66462-8 978-3-540-48257-4</t>
  </si>
  <si>
    <t>http://link.springer.com/10.1007/3-540-48257-1_12</t>
  </si>
  <si>
    <t>1999</t>
  </si>
  <si>
    <t>Series Title: Lecture Notes in Computer Science DOI: 10.1007/3-540-48257-1_12</t>
  </si>
  <si>
    <t>Osis, Janis; Asnina, Erika; Grave, Andrejs</t>
  </si>
  <si>
    <t>Formal Problem Domain Modeling within MDA</t>
  </si>
  <si>
    <t>Software and Data Technologies</t>
  </si>
  <si>
    <t>978-3-540-88654-9 978-3-540-88655-6</t>
  </si>
  <si>
    <t>http://link.springer.com/10.1007/978-3-540-88655-6_29</t>
  </si>
  <si>
    <t>387-398</t>
  </si>
  <si>
    <t>Series Title: Communications in Computer and Information Science DOI: 10.1007/978-3-540-88655-6_29</t>
  </si>
  <si>
    <t>Generation of Adapted Learning Game Scenarios: A Model-Driven Engineering Approach</t>
  </si>
  <si>
    <t>Computer Supported Education</t>
  </si>
  <si>
    <t>978-3-030-21150-9 978-3-030-21151-6</t>
  </si>
  <si>
    <t>http://link.springer.com/10.1007/978-3-030-21151-6_6</t>
  </si>
  <si>
    <t>95-116</t>
  </si>
  <si>
    <t>Series Title: Communications in Computer and Information Science DOI: 10.1007/978-3-030-21151-6_6</t>
  </si>
  <si>
    <t>Sinlapalun, Sakon; Limpiyakorn, Yachai</t>
  </si>
  <si>
    <t>ARSL: A Domain Specific Language for Aircraft Separation Minima Determination</t>
  </si>
  <si>
    <t>http://link.springer.com/10.1007/978-3-642-35267-6_11</t>
  </si>
  <si>
    <t>80-87</t>
  </si>
  <si>
    <t>Series Title: Communications in Computer and Information Science DOI: 10.1007/978-3-642-35267-6_11</t>
  </si>
  <si>
    <t>Mathaikutty, Deepak A.; Shukla, Sandeep K.</t>
  </si>
  <si>
    <t>MCF: A Metamodeling-based Visual Component Composition Framework</t>
  </si>
  <si>
    <t>Advances in Design and Specification Languages for Embedded Systems</t>
  </si>
  <si>
    <t>978-1-4020-6147-9</t>
  </si>
  <si>
    <t>http://link.springer.com/10.1007/978-1-4020-6149-3_19</t>
  </si>
  <si>
    <t>319-337</t>
  </si>
  <si>
    <t>DOI: 10.1007/978-1-4020-6149-3_19</t>
  </si>
  <si>
    <t>Giallorenzo, Saverio; Montesi, Fabrizio; Peressotti, Marco; Rademacher, Florian; Sachweh, Sabine</t>
  </si>
  <si>
    <t>Jolie and LEMMA: Model-Driven Engineering and Programming Languages Meet on Microservices</t>
  </si>
  <si>
    <t>Coordination Models and Languages</t>
  </si>
  <si>
    <t>978-3-030-78141-5 978-3-030-78142-2</t>
  </si>
  <si>
    <t>https://link.springer.com/10.1007/978-3-030-78142-2_17</t>
  </si>
  <si>
    <t>276-284</t>
  </si>
  <si>
    <t>Series Title: Lecture Notes in Computer Science DOI: 10.1007/978-3-030-78142-2_17</t>
  </si>
  <si>
    <t>Kalgin, Konstantin</t>
  </si>
  <si>
    <t>Domain Specific Language and Translator for Cellular Automata Models of Physico-Chemical Processes</t>
  </si>
  <si>
    <t>Parallel Computing Technologies</t>
  </si>
  <si>
    <t>978-3-642-23177-3 978-3-642-23178-0</t>
  </si>
  <si>
    <t>http://link.springer.com/10.1007/978-3-642-23178-0_14</t>
  </si>
  <si>
    <t>166-174</t>
  </si>
  <si>
    <t>Series Title: Lecture Notes in Computer Science DOI: 10.1007/978-3-642-23178-0_14</t>
  </si>
  <si>
    <t>Pederiva, Inés; Vanderdonckt, Jean; España, Sergio; Panach, Ignacio; Pastor, Oscar</t>
  </si>
  <si>
    <t>The Beautification Process in Model-Driven Engineering of User Interfaces</t>
  </si>
  <si>
    <t>Human-Computer Interaction – INTERACT 2007</t>
  </si>
  <si>
    <t>978-3-540-74794-9 978-3-540-74796-3</t>
  </si>
  <si>
    <t>http://link.springer.com/10.1007/978-3-540-74796-3_39</t>
  </si>
  <si>
    <t>411-425</t>
  </si>
  <si>
    <t>Series Title: Lecture Notes in Computer Science DOI: 10.1007/978-3-540-74796-3_39</t>
  </si>
  <si>
    <t>Süß, Jörn Guy; Swift, Samantha; Escott, Eban</t>
  </si>
  <si>
    <t>Using DevOps toolchains in Agile model-driven engineering</t>
  </si>
  <si>
    <t>10.1007/s10270-022-01003-2</t>
  </si>
  <si>
    <t>https://link.springer.com/10.1007/s10270-022-01003-2</t>
  </si>
  <si>
    <t>2022-08</t>
  </si>
  <si>
    <t>1495-1510</t>
  </si>
  <si>
    <t>Nguyen Phuoc Bao, Hoang; Clavel, Manuel</t>
  </si>
  <si>
    <t>OCL2PSQL: An OCL-to-SQL Code-Generator for Model-Driven Engineering</t>
  </si>
  <si>
    <t>Future Data and Security Engineering</t>
  </si>
  <si>
    <t>978-3-030-35652-1 978-3-030-35653-8</t>
  </si>
  <si>
    <t>http://link.springer.com/10.1007/978-3-030-35653-8_13</t>
  </si>
  <si>
    <t>185-203</t>
  </si>
  <si>
    <t>Series Title: Lecture Notes in Computer Science DOI: 10.1007/978-3-030-35653-8_13</t>
  </si>
  <si>
    <t>Butakov, Nikolay; Petrov, Maxim; Mukhina, Ksenia; Nasonov, Denis; Kovalchuk, Sergey</t>
  </si>
  <si>
    <t>Unified domain-specific language for collecting and processing data of social media</t>
  </si>
  <si>
    <t>Journal of Intelligent Information Systems</t>
  </si>
  <si>
    <t>0925-9902, 1573-7675</t>
  </si>
  <si>
    <t>10.1007/s10844-018-0508-5</t>
  </si>
  <si>
    <t>http://link.springer.com/10.1007/s10844-018-0508-5</t>
  </si>
  <si>
    <t>2018-10</t>
  </si>
  <si>
    <t>389-414</t>
  </si>
  <si>
    <t>Glöckner, Michael; Mutke, Stefan; Augenstein, Christoph; Ludwig, André</t>
  </si>
  <si>
    <t>Planning of Composite Logistics Services: Model-Driven Engineering and Evaluation</t>
  </si>
  <si>
    <t>Enterprise Information Systems</t>
  </si>
  <si>
    <t>978-3-319-29132-1 978-3-319-29133-8</t>
  </si>
  <si>
    <t>http://link.springer.com/10.1007/978-3-319-29133-8_18</t>
  </si>
  <si>
    <t>364-384</t>
  </si>
  <si>
    <t>Series Title: Lecture Notes in Business Information Processing DOI: 10.1007/978-3-319-29133-8_18</t>
  </si>
  <si>
    <t>Vacchi, Edoardo; Cazzola, Walter; Pillay, Suresh; Combemale, Benoît</t>
  </si>
  <si>
    <t>Variability Support in Domain-Specific Language Development</t>
  </si>
  <si>
    <t>http://link.springer.com/10.1007/978-3-319-02654-1_5</t>
  </si>
  <si>
    <t>76-95</t>
  </si>
  <si>
    <t>Series Title: Lecture Notes in Computer Science DOI: 10.1007/978-3-319-02654-1_5</t>
  </si>
  <si>
    <t>Model-Driven Engineering and Software Development: 8th International Conference, MODELSWARD 2020, Valletta, Malta, February 25–27, 2020, Revised Selected Papers</t>
  </si>
  <si>
    <t>http://link.springer.com/10.1007/978-3-030-67445-8</t>
  </si>
  <si>
    <t>DOI: 10.1007/978-3-030-67445-8</t>
  </si>
  <si>
    <t>Rougemaille, Sylvain; Migeon, Frédéric; Maurel, Christine; Gleizes, Marie-Pierre</t>
  </si>
  <si>
    <t>Model Driven Engineering for Designing Adaptive Multi-Agents Systems</t>
  </si>
  <si>
    <t>Engineering Societies in the Agents World VIII</t>
  </si>
  <si>
    <t>978-3-540-87653-3 978-3-540-87654-0</t>
  </si>
  <si>
    <t>http://link.springer.com/10.1007/978-3-540-87654-0_18</t>
  </si>
  <si>
    <t>318-332</t>
  </si>
  <si>
    <t>ISSN: 0302-9743, 1611-3349 Series Title: Lecture Notes in Computer Science DOI: 10.1007/978-3-540-87654-0_18</t>
  </si>
  <si>
    <t>Cosenza, Biagio; Popov, Nikita; Juurlink, Ben; Richmond, Paul; Chimeh, Mozhgan Kabiri; Spagnuolo, Carmine; Cordasco, Gennaro; Scarano, Vittorio</t>
  </si>
  <si>
    <t>OpenABL: A Domain-Specific Language for Parallel and Distributed Agent-Based Simulations</t>
  </si>
  <si>
    <t>Euro-Par 2018: Parallel Processing</t>
  </si>
  <si>
    <t>978-3-319-96982-4 978-3-319-96983-1</t>
  </si>
  <si>
    <t>https://link.springer.com/10.1007/978-3-319-96983-1_36</t>
  </si>
  <si>
    <t>505-518</t>
  </si>
  <si>
    <t>Series Title: Lecture Notes in Computer Science DOI: 10.1007/978-3-319-96983-1_36</t>
  </si>
  <si>
    <t>http://link.springer.com/10.1007/978-3-319-66302-9</t>
  </si>
  <si>
    <t>DOI: 10.1007/978-3-319-66302-9</t>
  </si>
  <si>
    <t>He, Ruan; Lacoste, Marc; Pulou, Jacques; Leneutre, Jean</t>
  </si>
  <si>
    <t>A DSL for Specifying Autonomic Security Management Strategies</t>
  </si>
  <si>
    <t>Data Privacy Management and Autonomous Spontaneous Security</t>
  </si>
  <si>
    <t>978-3-642-19347-7 978-3-642-19348-4</t>
  </si>
  <si>
    <t>http://link.springer.com/10.1007/978-3-642-19348-4_16</t>
  </si>
  <si>
    <t>216-230</t>
  </si>
  <si>
    <t>Series Title: Lecture Notes in Computer Science DOI: 10.1007/978-3-642-19348-4_16</t>
  </si>
  <si>
    <t>Noël, Frédéric; Azli, Mohd Azwan</t>
  </si>
  <si>
    <t>Experimenting New Metaphors for PDM through a Model Driven Engineering Scheme</t>
  </si>
  <si>
    <t>Product Lifecycle Management for Society</t>
  </si>
  <si>
    <t>978-3-642-41500-5 978-3-642-41501-2</t>
  </si>
  <si>
    <t>http://link.springer.com/10.1007/978-3-642-41501-2_57</t>
  </si>
  <si>
    <t>570-583</t>
  </si>
  <si>
    <t>Series Title: IFIP Advances in Information and Communication Technology DOI: 10.1007/978-3-642-41501-2_57</t>
  </si>
  <si>
    <t>Almonte, Lissette; Guerra, Esther; Cantador, Iván; de Lara, Juan</t>
  </si>
  <si>
    <t>Recommender systems in model-driven engineering: A systematic mapping review</t>
  </si>
  <si>
    <t>10.1007/s10270-021-00905-x</t>
  </si>
  <si>
    <t>https://link.springer.com/10.1007/s10270-021-00905-x</t>
  </si>
  <si>
    <t>249-280</t>
  </si>
  <si>
    <t>Yar, Asfand; Idani, Akram; Collart-Dutilleul, Simon</t>
  </si>
  <si>
    <t>Merging Railway Standard Notations in a Formal DSL-Based Framework</t>
  </si>
  <si>
    <t>Software Architecture</t>
  </si>
  <si>
    <t>978-3-030-59154-0 978-3-030-59155-7</t>
  </si>
  <si>
    <t>http://link.springer.com/10.1007/978-3-030-59155-7_30</t>
  </si>
  <si>
    <t>411-419</t>
  </si>
  <si>
    <t>Series Title: Communications in Computer and Information Science DOI: 10.1007/978-3-030-59155-7_30</t>
  </si>
  <si>
    <t>Parfieniuk, Marek; Kazberuk, Marcin; Kowalewski, Kamil</t>
  </si>
  <si>
    <t>A Compiler for a Domain-Specific Language for Rapid Implementation of DSP Transforms and Filter Banks</t>
  </si>
  <si>
    <t>Towards Modern Collaborative Knowledge Sharing Systems</t>
  </si>
  <si>
    <t>978-3-642-27445-9 978-3-642-27446-6</t>
  </si>
  <si>
    <t>http://link.springer.com/10.1007/978-3-642-27446-6_8</t>
  </si>
  <si>
    <t>83-100</t>
  </si>
  <si>
    <t>Series Title: Studies in Computational Intelligence DOI: 10.1007/978-3-642-27446-6_8</t>
  </si>
  <si>
    <t>Mayrhofer, Dieter; Huemer, Christian</t>
  </si>
  <si>
    <t>Extending the REA-DSL by the Planning Layer of the REA Ontology</t>
  </si>
  <si>
    <t>Advanced Information Systems Engineering Workshops</t>
  </si>
  <si>
    <t>978-3-642-31068-3 978-3-642-31069-0</t>
  </si>
  <si>
    <t>http://link.springer.com/10.1007/978-3-642-31069-0_45</t>
  </si>
  <si>
    <t>543-554</t>
  </si>
  <si>
    <t>Series Title: Lecture Notes in Business Information Processing DOI: 10.1007/978-3-642-31069-0_45</t>
  </si>
  <si>
    <t>Rabiser, Rick; Thanhofer-Pilisch, Jürgen; Vierhauser, Michael; Grünbacher, Paul; Egyed, Alexander</t>
  </si>
  <si>
    <t>Developing and evolving a DSL-based approach for runtime monitoring of systems of systems</t>
  </si>
  <si>
    <t>10.1007/s10515-018-0241-x</t>
  </si>
  <si>
    <t>http://link.springer.com/10.1007/s10515-018-0241-x</t>
  </si>
  <si>
    <t>875-915</t>
  </si>
  <si>
    <t>Ciccozzi, Federico; Spalazzese, Romina</t>
  </si>
  <si>
    <t>MDE4IoT: Supporting the Internet of Things with Model-Driven Engineering</t>
  </si>
  <si>
    <t>Intelligent Distributed Computing X</t>
  </si>
  <si>
    <t>978-3-319-48828-8 978-3-319-48829-5</t>
  </si>
  <si>
    <t>http://link.springer.com/10.1007/978-3-319-48829-5_7</t>
  </si>
  <si>
    <t>67-76</t>
  </si>
  <si>
    <t>Series Title: Studies in Computational Intelligence DOI: 10.1007/978-3-319-48829-5_7</t>
  </si>
  <si>
    <t>Heisler, Eric; Deshmukh, Aadesh; Sundar, Hari</t>
  </si>
  <si>
    <t>Finch: Domain Specific Language and Code Generation for Finite Element and Finite Volume in Julia</t>
  </si>
  <si>
    <t>Computational Science – ICCS 2022</t>
  </si>
  <si>
    <t>978-3-031-08750-9 978-3-031-08751-6</t>
  </si>
  <si>
    <t>https://link.springer.com/10.1007/978-3-031-08751-6_9</t>
  </si>
  <si>
    <t>118-132</t>
  </si>
  <si>
    <t>Series Title: Lecture Notes in Computer Science DOI: 10.1007/978-3-031-08751-6_9</t>
  </si>
  <si>
    <t>Alhijazi, Mohamad; Safaei, Babak; Zeeshan, Qasim; Asmael, Mohammed; Harb, Mohammad; Qin, Zhaoye</t>
  </si>
  <si>
    <t>An Experimental and Metamodeling Approach to Tensile Properties of Natural Fibers Composites</t>
  </si>
  <si>
    <t>Journal of Polymers and the Environment</t>
  </si>
  <si>
    <t>1566-2543, 1572-8919</t>
  </si>
  <si>
    <t>10.1007/s10924-022-02514-1</t>
  </si>
  <si>
    <t>https://link.springer.com/10.1007/s10924-022-02514-1</t>
  </si>
  <si>
    <t>2022-10</t>
  </si>
  <si>
    <t>4377-4393</t>
  </si>
  <si>
    <t>10</t>
  </si>
  <si>
    <t>Aarab, Zineb; Saidi, Rajaa; Rahmani, Moulay Driss</t>
  </si>
  <si>
    <t>Context Modeling and Metamodeling: A State of the Art</t>
  </si>
  <si>
    <t>Proceedings of the Mediterranean Conference on Information &amp; Communication Technologies 2015</t>
  </si>
  <si>
    <t>978-3-319-30296-6 978-3-319-30298-0</t>
  </si>
  <si>
    <t>http://link.springer.com/10.1007/978-3-319-30298-0_30</t>
  </si>
  <si>
    <t>287-295</t>
  </si>
  <si>
    <t>Series Title: Lecture Notes in Electrical Engineering DOI: 10.1007/978-3-319-30298-0_30</t>
  </si>
  <si>
    <t>Kopernik, Magdalena; Stanisławczyk, Andrzej; Kusiak, Jan; Pietrzyk, Maciej</t>
  </si>
  <si>
    <t>Identification of Material Models of Nanocoatings System Using the Metamodeling Approach</t>
  </si>
  <si>
    <t>System Modeling and Optimization</t>
  </si>
  <si>
    <t>978-3-642-04801-2 978-3-642-04802-9</t>
  </si>
  <si>
    <t>http://link.springer.com/10.1007/978-3-642-04802-9_18</t>
  </si>
  <si>
    <t>319-330</t>
  </si>
  <si>
    <t>Series Title: IFIP Advances in Information and Communication Technology DOI: 10.1007/978-3-642-04802-9_18</t>
  </si>
  <si>
    <t>Amaral de Sousa, Victor; Burnay, Corentin; Snoeck, Monique</t>
  </si>
  <si>
    <t>B-MERODE: A Model-Driven Engineering and Artifact-Centric Approach to Generate Blockchain-Based Information Systems</t>
  </si>
  <si>
    <t>978-3-030-49434-6 978-3-030-49435-3</t>
  </si>
  <si>
    <t>http://link.springer.com/10.1007/978-3-030-49435-3_8</t>
  </si>
  <si>
    <t>117-133</t>
  </si>
  <si>
    <t>Series Title: Lecture Notes in Computer Science DOI: 10.1007/978-3-030-49435-3_8</t>
  </si>
  <si>
    <t>Farwick, Matthias; Agreiter, Berthold; White, Jules; Forster, Simon; Lanzanasto, Norbert; Breu, Ruth</t>
  </si>
  <si>
    <t>A Web-Based Collaborative Metamodeling Environment with Secure Remote Model Access</t>
  </si>
  <si>
    <t>Web Engineering</t>
  </si>
  <si>
    <t>978-3-642-13910-9 978-3-642-13911-6</t>
  </si>
  <si>
    <t>http://link.springer.com/10.1007/978-3-642-13911-6_19</t>
  </si>
  <si>
    <t>278-291</t>
  </si>
  <si>
    <t>Series Title: Lecture Notes in Computer Science DOI: 10.1007/978-3-642-13911-6_19</t>
  </si>
  <si>
    <t>Rouquette, Nicolas F.</t>
  </si>
  <si>
    <t>Simplifying OMG MOF-Based Metamodeling</t>
  </si>
  <si>
    <t>http://link.springer.com/10.1007/978-3-319-47169-3_8</t>
  </si>
  <si>
    <t>97-118</t>
  </si>
  <si>
    <t>Series Title: Lecture Notes in Computer Science DOI: 10.1007/978-3-319-47169-3_8</t>
  </si>
  <si>
    <t>Mainland, Geoffrey</t>
  </si>
  <si>
    <t>A Domain-Specific Language for Software-Defined Radio</t>
  </si>
  <si>
    <t>978-3-319-51675-2 978-3-319-51676-9</t>
  </si>
  <si>
    <t>http://link.springer.com/10.1007/978-3-319-51676-9_12</t>
  </si>
  <si>
    <t>173-188</t>
  </si>
  <si>
    <t>Series Title: Lecture Notes in Computer Science DOI: 10.1007/978-3-319-51676-9_12</t>
  </si>
  <si>
    <t>Otter, Martin</t>
  </si>
  <si>
    <t>Multi-domain Modeling and Simulation</t>
  </si>
  <si>
    <t>Encyclopedia of Systems and Control</t>
  </si>
  <si>
    <t>978-1-4471-5102-9</t>
  </si>
  <si>
    <t>http://link.springer.com/10.1007/978-1-4471-5102-9_140-2</t>
  </si>
  <si>
    <t>1-13</t>
  </si>
  <si>
    <t>Springer London</t>
  </si>
  <si>
    <t>London</t>
  </si>
  <si>
    <t>DOI: 10.1007/978-1-4471-5102-9_140-2</t>
  </si>
  <si>
    <t>Steel, Jim; Jézéquel, Jean-Marc</t>
  </si>
  <si>
    <t>Model Typing for Improving Reuse in Model-Driven Engineering</t>
  </si>
  <si>
    <t>http://link.springer.com/10.1007/11557432_7</t>
  </si>
  <si>
    <t>84-96</t>
  </si>
  <si>
    <t>Series Title: Lecture Notes in Computer Science DOI: 10.1007/11557432_7</t>
  </si>
  <si>
    <t>Zielenski, Julian; Aznarez, Isabel; Onay, Tuncer; Tzounzouris, John; Markiewicz, Danuta; Tsui, Lap-Chee</t>
  </si>
  <si>
    <t>CFTR Mutation Detection by Multiplex Heteroduplex (mHET) Analysis on MDE Gel</t>
  </si>
  <si>
    <t>Cystic Fibrosis Methods and Protocols</t>
  </si>
  <si>
    <t>978-1-59259-187-9</t>
  </si>
  <si>
    <t>http://link.springer.com/10.1385/1-59259-187-6:03</t>
  </si>
  <si>
    <t>2002-03-04</t>
  </si>
  <si>
    <t>03-20</t>
  </si>
  <si>
    <t>Humana Press</t>
  </si>
  <si>
    <t>New Jersey</t>
  </si>
  <si>
    <t>DOI: 10.1385/1-59259-187-6:03 DOI: 10.1385/1-59259-187-6:03</t>
  </si>
  <si>
    <t>Yang, Qian; Cai, Shu; Dong, Shaowei; Chen, Lulu; Chen, Jifei; Cai, Tianming</t>
  </si>
  <si>
    <t>Biodegradation of 3-methyldiphenylether (MDE) by Hydrogenophaga atypical strain QY7-2 and cloning of the methy-oxidation gene mdeABCD</t>
  </si>
  <si>
    <t>Scientific Reports</t>
  </si>
  <si>
    <t>2045-2322</t>
  </si>
  <si>
    <t>10.1038/srep39270</t>
  </si>
  <si>
    <t>http://www.nature.com/articles/srep39270</t>
  </si>
  <si>
    <t>2016-12</t>
  </si>
  <si>
    <t>39270</t>
  </si>
  <si>
    <t>Morbach, J.; Theißen, M.; Marquardt, W.</t>
  </si>
  <si>
    <t>An Introduction to Application Domain Modeling</t>
  </si>
  <si>
    <t>Collaborative and Distributed Chemical Engineering. From Understanding to Substantial Design Process Support</t>
  </si>
  <si>
    <t>978-3-540-70551-2 978-3-540-70552-9</t>
  </si>
  <si>
    <t>http://link.springer.com/10.1007/978-3-540-70552-9_4</t>
  </si>
  <si>
    <t>83-92</t>
  </si>
  <si>
    <t>ISSN: 0302-9743, 1611-3349 Series Title: Lecture Notes in Computer Science DOI: 10.1007/978-3-540-70552-9_4</t>
  </si>
  <si>
    <t>Toro, Carlos; Graña, Manuel; Posada, Jorge; Vaquero, Javier; Sanín, Cesar; Szczerbicki, Edward</t>
  </si>
  <si>
    <t>Domain Modeling Based on Engineering Standards</t>
  </si>
  <si>
    <t>Knowledge-Based and Intelligent Information and Engineering Systems</t>
  </si>
  <si>
    <t>978-3-642-04594-3 978-3-642-04595-0</t>
  </si>
  <si>
    <t>http://link.springer.com/10.1007/978-3-642-04595-0_12</t>
  </si>
  <si>
    <t>95-102</t>
  </si>
  <si>
    <t>Series Title: Lecture Notes in Computer Science DOI: 10.1007/978-3-642-04595-0_12</t>
  </si>
  <si>
    <t>Amaral, Vasco; Mernik, Marjan</t>
  </si>
  <si>
    <t>Special issue on quality in model-driven engineering</t>
  </si>
  <si>
    <t>Software Quality Journal</t>
  </si>
  <si>
    <t>0963-9314, 1573-1367</t>
  </si>
  <si>
    <t>10.1007/s11219-016-9327-5</t>
  </si>
  <si>
    <t>http://link.springer.com/10.1007/s11219-016-9327-5</t>
  </si>
  <si>
    <t>597-599</t>
  </si>
  <si>
    <t>Fernandez-Duarte, Karem Prunella; Olaya-Galán, Nury Nathalia; Salas-Cárdenas, Sandra Patricia; Lopez-Rozo, Jazmin; Gutierrez-Fernandez, Maria Fernanda</t>
  </si>
  <si>
    <t>Bifidobacterium adolescentis (DSM 20083) and Lactobacillus casei (Lafti L26-DSL): Probiotics Able to Block the In Vitro Adherence of Rotavirus in MA104 Cells</t>
  </si>
  <si>
    <t>Probiotics and Antimicrobial Proteins</t>
  </si>
  <si>
    <t>1867-1306, 1867-1314</t>
  </si>
  <si>
    <t>10.1007/s12602-017-9277-7</t>
  </si>
  <si>
    <t>http://link.springer.com/10.1007/s12602-017-9277-7</t>
  </si>
  <si>
    <t>2018-03</t>
  </si>
  <si>
    <t>56-63</t>
  </si>
  <si>
    <t>Bargigli, Leonardo; Riccetti, Luca; Russo, Alberto; Gallegati, Mauro</t>
  </si>
  <si>
    <t>Network calibration and metamodeling of a financial accelerator agent based model</t>
  </si>
  <si>
    <t>Journal of Economic Interaction and Coordination</t>
  </si>
  <si>
    <t>1860-711X, 1860-7128</t>
  </si>
  <si>
    <t>10.1007/s11403-018-0217-8</t>
  </si>
  <si>
    <t>http://link.springer.com/10.1007/s11403-018-0217-8</t>
  </si>
  <si>
    <t>2020-04</t>
  </si>
  <si>
    <t>413-440</t>
  </si>
  <si>
    <t>Zhang, Zhi; Jewett, Don L.</t>
  </si>
  <si>
    <t>DSL and MUSIC Under model misspecification and noise-conditions</t>
  </si>
  <si>
    <t>Brain Topography</t>
  </si>
  <si>
    <t>0896-0267, 1573-6792</t>
  </si>
  <si>
    <t>10.1007/BF01186773</t>
  </si>
  <si>
    <t>http://link.springer.com/10.1007/BF01186773</t>
  </si>
  <si>
    <t>1994-12</t>
  </si>
  <si>
    <t>151-161</t>
  </si>
  <si>
    <t>Groenewegen, Danny M.; Visser, Eelco</t>
  </si>
  <si>
    <t>Integration of data validation and user interface concerns in a DSL for web applications</t>
  </si>
  <si>
    <t>10.1007/s10270-010-0173-9</t>
  </si>
  <si>
    <t>http://link.springer.com/10.1007/s10270-010-0173-9</t>
  </si>
  <si>
    <t>2013-02</t>
  </si>
  <si>
    <t>35-52</t>
  </si>
  <si>
    <t>Hoffmann, Benjamin; Urquhart, Neil; Chalmers, Kevin; Guckert, Michael</t>
  </si>
  <si>
    <t>An empirical evaluation of a novel domain-specific language – modelling vehicle routing problems with Athos</t>
  </si>
  <si>
    <t>Empirical Software Engineering</t>
  </si>
  <si>
    <t>1382-3256, 1573-7616</t>
  </si>
  <si>
    <t>10.1007/s10664-022-10210-w</t>
  </si>
  <si>
    <t>https://link.springer.com/10.1007/s10664-022-10210-w</t>
  </si>
  <si>
    <t>Kossakowski, Grzegorz; Amin, Nada; Rompf, Tiark; Odersky, Martin</t>
  </si>
  <si>
    <t>JavaScript as an Embedded DSL</t>
  </si>
  <si>
    <t>ECOOP 2012 – Object-Oriented Programming</t>
  </si>
  <si>
    <t>978-3-642-31056-0 978-3-642-31057-7</t>
  </si>
  <si>
    <t>http://link.springer.com/10.1007/978-3-642-31057-7_19</t>
  </si>
  <si>
    <t>409-434</t>
  </si>
  <si>
    <t>Series Title: Lecture Notes in Computer Science DOI: 10.1007/978-3-642-31057-7_19</t>
  </si>
  <si>
    <t>Hammond, Kevin; Michaelson, Greg</t>
  </si>
  <si>
    <t>Hume: A Domain-Specific Language for Real-Time Embedded Systems</t>
  </si>
  <si>
    <t>978-3-540-20102-1 978-3-540-39815-8</t>
  </si>
  <si>
    <t>http://link.springer.com/10.1007/978-3-540-39815-8_3</t>
  </si>
  <si>
    <t>37-56</t>
  </si>
  <si>
    <t>Series Title: Lecture Notes in Computer Science DOI: 10.1007/978-3-540-39815-8_3</t>
  </si>
  <si>
    <t>Karagiannis, Dimitris; Höfferer, Peter</t>
  </si>
  <si>
    <t>Metamodeling as an Integration Concept</t>
  </si>
  <si>
    <t>978-3-540-70619-9 978-3-540-70621-2</t>
  </si>
  <si>
    <t>http://link.springer.com/10.1007/978-3-540-70621-2_4</t>
  </si>
  <si>
    <t>37-50</t>
  </si>
  <si>
    <t>ISSN: 1865-0929, 1865-0937 Series Title: Communications in Computer and Information Science DOI: 10.1007/978-3-540-70621-2_4</t>
  </si>
  <si>
    <t>Chen, Liming; Qiu, Haobo; Jiang, Chen; Xiao, Mi; Gao, Liang</t>
  </si>
  <si>
    <t>Support Vector enhanced Kriging for metamodeling with noisy data</t>
  </si>
  <si>
    <t>10.1007/s00158-017-1831-0</t>
  </si>
  <si>
    <t>http://link.springer.com/10.1007/s00158-017-1831-0</t>
  </si>
  <si>
    <t>1611-1623</t>
  </si>
  <si>
    <t>Iung, Aníbal; Carbonell, João; Marchezan, Luciano; Rodrigues, Elder; Bernardino, Maicon; Basso, Fabio Paulo; Medeiros, Bruno</t>
  </si>
  <si>
    <t>Systematic mapping study on domain-specific language development tools</t>
  </si>
  <si>
    <t>10.1007/s10664-020-09872-1</t>
  </si>
  <si>
    <t>https://link.springer.com/10.1007/s10664-020-09872-1</t>
  </si>
  <si>
    <t>4205-4249</t>
  </si>
  <si>
    <t>Fickenscher, Jörg; Hannig, Frank; Teich, Jürgen</t>
  </si>
  <si>
    <t>DSL-Based Acceleration of Automotive Environment Perception and Mapping Algorithms for Embedded CPUs, GPUs, and FPGAs</t>
  </si>
  <si>
    <t>Architecture of Computing Systems – ARCS 2019</t>
  </si>
  <si>
    <t>978-3-030-18655-5 978-3-030-18656-2</t>
  </si>
  <si>
    <t>http://link.springer.com/10.1007/978-3-030-18656-2_6</t>
  </si>
  <si>
    <t>71-86</t>
  </si>
  <si>
    <t>Series Title: Lecture Notes in Computer Science DOI: 10.1007/978-3-030-18656-2_6</t>
  </si>
  <si>
    <t>Sottet, Jean-Sébastien; Calvary, Gaëlle; Favre, Jean-Marie; Coutaz, Joëlle; Demeure, Alexandre; Balme, Lionel</t>
  </si>
  <si>
    <t>Towards Model Driven Engineering of Plastic User Interfaces</t>
  </si>
  <si>
    <t>Satellite Events at the MoDELS 2005 Conference</t>
  </si>
  <si>
    <t>978-3-540-31780-7 978-3-540-31781-4</t>
  </si>
  <si>
    <t>http://link.springer.com/10.1007/11663430_20</t>
  </si>
  <si>
    <t>191-200</t>
  </si>
  <si>
    <t>Series Title: Lecture Notes in Computer Science DOI: 10.1007/11663430_20</t>
  </si>
  <si>
    <t>Saleem, Muhammad Qaiser; Jaafar, Jafreezal; Hassan, Mohd Fadzil</t>
  </si>
  <si>
    <t>Security Modeling of SOA System Using Security Intent DSL</t>
  </si>
  <si>
    <t>Software Engineering and Computer Systems</t>
  </si>
  <si>
    <t>978-3-642-22202-3 978-3-642-22203-0</t>
  </si>
  <si>
    <t>http://link.springer.com/10.1007/978-3-642-22203-0_16</t>
  </si>
  <si>
    <t>176-190</t>
  </si>
  <si>
    <t>Series Title: Communications in Computer and Information Science DOI: 10.1007/978-3-642-22203-0_16</t>
  </si>
  <si>
    <t>Kushari, Subrata; Gupta, Kritesh Kumar; Vaishali; Dey, Sudip</t>
  </si>
  <si>
    <t>Metamodeling-assisted probabilistic first ply failure analysis of laminated composite plates—RS-HDMR- and GPR-based approach</t>
  </si>
  <si>
    <t>Journal of the Brazilian Society of Mechanical Sciences and Engineering</t>
  </si>
  <si>
    <t>1678-5878, 1806-3691</t>
  </si>
  <si>
    <t>10.1007/s40430-022-03674-w</t>
  </si>
  <si>
    <t>https://link.springer.com/10.1007/s40430-022-03674-w</t>
  </si>
  <si>
    <t>374</t>
  </si>
  <si>
    <t>Coelho, Luis Pedro; Alves, Renato; Monteiro, Paulo; Huerta-Cepas, Jaime; Freitas, Ana Teresa; Bork, Peer</t>
  </si>
  <si>
    <t>NG-meta-profiler: fast processing of metagenomes using NGLess, a domain-specific language</t>
  </si>
  <si>
    <t>Microbiome</t>
  </si>
  <si>
    <t>2049-2618</t>
  </si>
  <si>
    <t>10.1186/s40168-019-0684-8</t>
  </si>
  <si>
    <t>https://microbiomejournal.biomedcentral.com/articles/10.1186/s40168-019-0684-8</t>
  </si>
  <si>
    <t>84</t>
  </si>
  <si>
    <t>van Gigch, John P.</t>
  </si>
  <si>
    <t>Diagnosis and Metamodeling of System Failures</t>
  </si>
  <si>
    <t>System Design Modeling and Metamodeling</t>
  </si>
  <si>
    <t>978-1-4899-0678-6 978-1-4899-0676-2</t>
  </si>
  <si>
    <t>http://link.springer.com/10.1007/978-1-4899-0676-2_14</t>
  </si>
  <si>
    <t>297-310</t>
  </si>
  <si>
    <t>DOI: 10.1007/978-1-4899-0676-2_14</t>
  </si>
  <si>
    <t>Mulo, Emmanuel; Zdun, Uwe; Dustdar, Schahram</t>
  </si>
  <si>
    <t>Domain-specific language for event-based compliance monitoring in process-driven SOAs</t>
  </si>
  <si>
    <t>Service Oriented Computing and Applications</t>
  </si>
  <si>
    <t>1863-2386, 1863-2394</t>
  </si>
  <si>
    <t>10.1007/s11761-012-0121-3</t>
  </si>
  <si>
    <t>http://link.springer.com/10.1007/s11761-012-0121-3</t>
  </si>
  <si>
    <t>2013-03</t>
  </si>
  <si>
    <t>59-73</t>
  </si>
  <si>
    <t>Grossmann, Georg; Jordan, Andreas; Muruganandha, Rishi; Selway, Matt; Stumptner, Markus</t>
  </si>
  <si>
    <t>Enabling Information Interoperability through Multi-domain Modeling</t>
  </si>
  <si>
    <t>Practice-Driven Research on Enterprise Transformation</t>
  </si>
  <si>
    <t>978-3-642-38773-9 978-3-642-38774-6</t>
  </si>
  <si>
    <t>http://link.springer.com/10.1007/978-3-642-38774-6_2</t>
  </si>
  <si>
    <t>16-33</t>
  </si>
  <si>
    <t>Series Title: Lecture Notes in Business Information Processing DOI: 10.1007/978-3-642-38774-6_2</t>
  </si>
  <si>
    <t>Abramov, Jenny; Sturm, Arnon</t>
  </si>
  <si>
    <t>Supporting Layered Architecture Specifications: A Domain Modeling Approach</t>
  </si>
  <si>
    <t>Enterprise, Business-Process and Information Systems Modeling</t>
  </si>
  <si>
    <t>978-3-642-13050-2 978-3-642-13051-9</t>
  </si>
  <si>
    <t>http://link.springer.com/10.1007/978-3-642-13051-9_17</t>
  </si>
  <si>
    <t>195-207</t>
  </si>
  <si>
    <t>Series Title: Lecture Notes in Business Information Processing DOI: 10.1007/978-3-642-13051-9_17</t>
  </si>
  <si>
    <t>Wu, Wenming; Dong, Yisheng</t>
  </si>
  <si>
    <t>Metamodeling-Based Semantic Web Languages</t>
  </si>
  <si>
    <t>E-Commerce and Web Technologies</t>
  </si>
  <si>
    <t>978-3-540-40808-6 978-3-540-45229-4</t>
  </si>
  <si>
    <t>http://link.springer.com/10.1007/978-3-540-45229-4_33</t>
  </si>
  <si>
    <t>339-347</t>
  </si>
  <si>
    <t>Series Title: Lecture Notes in Computer Science DOI: 10.1007/978-3-540-45229-4_33</t>
  </si>
  <si>
    <t>Hu, Wang; Enying, Li; Li, G. Y.; Zhong, Z. H.</t>
  </si>
  <si>
    <t>Optimization of sheet metal forming processes by the use of space mapping based metamodeling method</t>
  </si>
  <si>
    <t>The International Journal of Advanced Manufacturing Technology</t>
  </si>
  <si>
    <t>0268-3768, 1433-3015</t>
  </si>
  <si>
    <t>10.1007/s00170-007-1253-z</t>
  </si>
  <si>
    <t>http://link.springer.com/10.1007/s00170-007-1253-z</t>
  </si>
  <si>
    <t>2008-11</t>
  </si>
  <si>
    <t>642-655</t>
  </si>
  <si>
    <t>7-8</t>
  </si>
  <si>
    <t>Dingel, Juergen</t>
  </si>
  <si>
    <t>Complexity is the Only Constant: Trends in Computing and Their Relevance to Model Driven Engineering</t>
  </si>
  <si>
    <t>Graph Transformation</t>
  </si>
  <si>
    <t>978-3-319-40529-2 978-3-319-40530-8</t>
  </si>
  <si>
    <t>http://link.springer.com/10.1007/978-3-319-40530-8_1</t>
  </si>
  <si>
    <t>3-18</t>
  </si>
  <si>
    <t>Series Title: Lecture Notes in Computer Science DOI: 10.1007/978-3-319-40530-8_1</t>
  </si>
  <si>
    <t>Yang, Bin; Qiao, Lihong; Cai, Na; Zhu, Zuowei; Wulan, Muqi</t>
  </si>
  <si>
    <t>Manufacturing process information modeling using a metamodeling approach</t>
  </si>
  <si>
    <t>10.1007/s00170-016-9979-0</t>
  </si>
  <si>
    <t>http://link.springer.com/10.1007/s00170-016-9979-0</t>
  </si>
  <si>
    <t>1579-1596</t>
  </si>
  <si>
    <t>5-8</t>
  </si>
  <si>
    <t>Di Ruscio, Davide; Kolovos, Dimitris; de Lara, Juan; Pierantonio, Alfonso; Tisi, Massimo; Wimmer, Manuel</t>
  </si>
  <si>
    <t>Low-code development and model-driven engineering: Two sides of the same coin?</t>
  </si>
  <si>
    <t>10.1007/s10270-021-00970-2</t>
  </si>
  <si>
    <t>https://link.springer.com/10.1007/s10270-021-00970-2</t>
  </si>
  <si>
    <t>437-446</t>
  </si>
  <si>
    <t>Chen, Liming; Wang, Hu; Ye, Fan; Hu, Wei</t>
  </si>
  <si>
    <t>Comparative study of HDMRs and other popular metamodeling techniques for high dimensional problems</t>
  </si>
  <si>
    <t>10.1007/s00158-018-2046-8</t>
  </si>
  <si>
    <t>http://link.springer.com/10.1007/s00158-018-2046-8</t>
  </si>
  <si>
    <t>2019-01</t>
  </si>
  <si>
    <t>21-42</t>
  </si>
  <si>
    <t>Swacha, Jakub</t>
  </si>
  <si>
    <t>SIPE: A Domain-Specific Language for Specifying Interactive Programming Exercises</t>
  </si>
  <si>
    <t>Towards a Synergistic Combination of Research and Practice in Software Engineering</t>
  </si>
  <si>
    <t>978-3-319-65207-8 978-3-319-65208-5</t>
  </si>
  <si>
    <t>http://link.springer.com/10.1007/978-3-319-65208-5_2</t>
  </si>
  <si>
    <t>15-29</t>
  </si>
  <si>
    <t>Series Title: Studies in Computational Intelligence DOI: 10.1007/978-3-319-65208-5_2</t>
  </si>
  <si>
    <t>Zheng, Jun</t>
  </si>
  <si>
    <t>An output mapping variable fidelity metamodeling approach based on nested Latin hypercube design for complex engineering design optimization</t>
  </si>
  <si>
    <t>Applied Intelligence</t>
  </si>
  <si>
    <t>0924-669X, 1573-7497</t>
  </si>
  <si>
    <t>10.1007/s10489-018-1164-8</t>
  </si>
  <si>
    <t>http://link.springer.com/10.1007/s10489-018-1164-8</t>
  </si>
  <si>
    <t>3591-3611</t>
  </si>
  <si>
    <t>Schlegel, Christian; Steck, Andreas; Brugali, Davide; Knoll, Alois</t>
  </si>
  <si>
    <t>Design Abstraction and Processes in Robotics: From Code-Driven to Model-Driven Engineering</t>
  </si>
  <si>
    <t>Simulation, Modeling, and Programming for Autonomous Robots</t>
  </si>
  <si>
    <t>978-3-642-17318-9 978-3-642-17319-6</t>
  </si>
  <si>
    <t>http://link.springer.com/10.1007/978-3-642-17319-6_31</t>
  </si>
  <si>
    <t>324-335</t>
  </si>
  <si>
    <t>Series Title: Lecture Notes in Computer Science DOI: 10.1007/978-3-642-17319-6_31</t>
  </si>
  <si>
    <t>Pergl, Robert</t>
  </si>
  <si>
    <t>Modelling and Prototyping of Business Applications Based on Multilevel Domain-Specific Language</t>
  </si>
  <si>
    <t>Enterprise and Organizational Modeling and Simulation</t>
  </si>
  <si>
    <t>978-3-642-24174-1 978-3-642-24175-8</t>
  </si>
  <si>
    <t>http://link.springer.com/10.1007/978-3-642-24175-8_13</t>
  </si>
  <si>
    <t>173-191</t>
  </si>
  <si>
    <t>Series Title: Lecture Notes in Business Information Processing DOI: 10.1007/978-3-642-24175-8_13</t>
  </si>
  <si>
    <t>Hacid, Kahina; Ait-Ameur, Yamine</t>
  </si>
  <si>
    <t>Strengthening MDE and Formal Design Models by References to Domain Ontologies. A Model Annotation Based Approach</t>
  </si>
  <si>
    <t>Leveraging Applications of Formal Methods, Verification and Validation: Foundational Techniques</t>
  </si>
  <si>
    <t>978-3-319-47165-5 978-3-319-47166-2</t>
  </si>
  <si>
    <t>http://link.springer.com/10.1007/978-3-319-47166-2_24</t>
  </si>
  <si>
    <t>340-357</t>
  </si>
  <si>
    <t>DOI: 10.1007/978-3-319-47166-2_24 Series Title: Lecture Notes in Computer Science</t>
  </si>
  <si>
    <t>Calegari, Daniel; Mossakowski, Till; Szasz, Nora</t>
  </si>
  <si>
    <t>Model-Driven Engineering in the Heterogeneous Tool Set</t>
  </si>
  <si>
    <t>Formal Methods: Foundations and Applications</t>
  </si>
  <si>
    <t>978-3-319-15074-1 978-3-319-15075-8</t>
  </si>
  <si>
    <t>http://link.springer.com/10.1007/978-3-319-15075-8_5</t>
  </si>
  <si>
    <t>64-79</t>
  </si>
  <si>
    <t>Series Title: Lecture Notes in Computer Science DOI: 10.1007/978-3-319-15075-8_5</t>
  </si>
  <si>
    <t>Alulema, Darwin; Criado, Javier; Iribarne, Luis</t>
  </si>
  <si>
    <t>IoTV: Merging DTV and MDE Technologies on the Internet of Things</t>
  </si>
  <si>
    <t>Information Technology and Systems</t>
  </si>
  <si>
    <t>978-3-030-11889-1 978-3-030-11890-7</t>
  </si>
  <si>
    <t>http://link.springer.com/10.1007/978-3-030-11890-7_25</t>
  </si>
  <si>
    <t>255-264</t>
  </si>
  <si>
    <t>Series Title: Advances in Intelligent Systems and Computing DOI: 10.1007/978-3-030-11890-7_25</t>
  </si>
  <si>
    <t>Berg, Christian; Zimmermann, Wolf</t>
  </si>
  <si>
    <t>DSL Implementation for Model-Based Development of Pumps</t>
  </si>
  <si>
    <t>Leveraging Applications of Formal Methods, Verification and Validation. Technologies for Mastering Change</t>
  </si>
  <si>
    <t>978-3-662-45233-2 978-3-662-45234-9</t>
  </si>
  <si>
    <t>http://link.springer.com/10.1007/978-3-662-45234-9_28</t>
  </si>
  <si>
    <t>391-406</t>
  </si>
  <si>
    <t>Series Title: Lecture Notes in Computer Science DOI: 10.1007/978-3-662-45234-9_28</t>
  </si>
  <si>
    <t>Tratt, Laurence</t>
  </si>
  <si>
    <t>Evolving a DSL Implementation</t>
  </si>
  <si>
    <t>Generative and Transformational Techniques in Software Engineering II</t>
  </si>
  <si>
    <t>978-3-540-88642-6 978-3-540-88643-3</t>
  </si>
  <si>
    <t>http://link.springer.com/10.1007/978-3-540-88643-3_11</t>
  </si>
  <si>
    <t>425-441</t>
  </si>
  <si>
    <t>Series Title: Lecture Notes in Computer Science DOI: 10.1007/978-3-540-88643-3_11</t>
  </si>
  <si>
    <t>Lefebvre, Sidonie; Roblin, Antoine; Varet, Suzanne; Durand, Gérard</t>
  </si>
  <si>
    <t>Metamodeling of aircraft infrared signature dispersion</t>
  </si>
  <si>
    <t>AStA Advances in Statistical Analysis</t>
  </si>
  <si>
    <t>1863-8171, 1863-818X</t>
  </si>
  <si>
    <t>10.1007/s10182-010-0146-x</t>
  </si>
  <si>
    <t>http://link.springer.com/10.1007/s10182-010-0146-x</t>
  </si>
  <si>
    <t>2010-12</t>
  </si>
  <si>
    <t>405-422</t>
  </si>
  <si>
    <t>Belloir, Nicolas; Buisson, Jérémy; Touseau, Lionel</t>
  </si>
  <si>
    <t>Model-Driven Engineering as the Interface for Tactical Operation Order of Mixed Robot/Human Platoons</t>
  </si>
  <si>
    <t>Developments and Advances in Defense and Security</t>
  </si>
  <si>
    <t>9789811648830 9789811648847</t>
  </si>
  <si>
    <t>https://link.springer.com/10.1007/978-981-16-4884-7_16</t>
  </si>
  <si>
    <t>205-214</t>
  </si>
  <si>
    <t>Series Title: Smart Innovation, Systems and Technologies DOI: 10.1007/978-981-16-4884-7_16</t>
  </si>
  <si>
    <t>Curty, Simon; Härer, Felix; Fill, Hans-Georg</t>
  </si>
  <si>
    <t>Blockchain Application Development Using Model-Driven Engineering and Low-Code Platforms: A Survey</t>
  </si>
  <si>
    <t>978-3-031-07474-5 978-3-031-07475-2</t>
  </si>
  <si>
    <t>https://link.springer.com/10.1007/978-3-031-07475-2_14</t>
  </si>
  <si>
    <t>205-220</t>
  </si>
  <si>
    <t>Series Title: Lecture Notes in Business Information Processing DOI: 10.1007/978-3-031-07475-2_14</t>
  </si>
  <si>
    <t>Oetsch, Johannes; Pührer, Jörg; Seidl, Martina; Tompits, Hans; Zwickl, Patrick</t>
  </si>
  <si>
    <t>VIDEAS: A Development Tool for Answer-Set Programs Based on Model-Driven Engineering Technology</t>
  </si>
  <si>
    <t>Logic Programming and Nonmonotonic Reasoning</t>
  </si>
  <si>
    <t>978-3-642-20894-2 978-3-642-20895-9</t>
  </si>
  <si>
    <t>http://link.springer.com/10.1007/978-3-642-20895-9_45</t>
  </si>
  <si>
    <t>382-387</t>
  </si>
  <si>
    <t>Series Title: Lecture Notes in Computer Science DOI: 10.1007/978-3-642-20895-9_45</t>
  </si>
  <si>
    <t>Chaudhary, Hafiz Ahmad Awais; Guevara, Ivan; John, Jobish; Singh, Amandeep; Ghosal, Amrita; Pesch, Dirk; Margaria, Tiziana</t>
  </si>
  <si>
    <t>Model-Driven Engineering in Digital Thread Platforms: A Practical Use Case and Future Challenges</t>
  </si>
  <si>
    <t>Leveraging Applications of Formal Methods, Verification and Validation. Practice</t>
  </si>
  <si>
    <t>978-3-031-19761-1 978-3-031-19762-8</t>
  </si>
  <si>
    <t>https://link.springer.com/10.1007/978-3-031-19762-8_14</t>
  </si>
  <si>
    <t>Springer Nature Switzerland</t>
  </si>
  <si>
    <t>Series Title: Lecture Notes in Computer Science DOI: 10.1007/978-3-031-19762-8_14</t>
  </si>
  <si>
    <t>Metamodeling: More Applications</t>
  </si>
  <si>
    <t>http://link.springer.com/10.1007/978-1-4899-0676-2_13</t>
  </si>
  <si>
    <t>275-296</t>
  </si>
  <si>
    <t>DOI: 10.1007/978-1-4899-0676-2_13</t>
  </si>
  <si>
    <t>Fionda, Barbara</t>
  </si>
  <si>
    <t>Applicazione e sperimentazione del Protocollo APCM in un campione di bambini con Disturbo Specifico del Linguaggio: correlazione tra DSL e disprassia</t>
  </si>
  <si>
    <t>Protocollo per la valutazione delle Abilità Prassiche e della Coordinazione Motoria APCM</t>
  </si>
  <si>
    <t>978-88-470-0340-8</t>
  </si>
  <si>
    <t>http://link.springer.com/10.1007/88-470-0399-7_6</t>
  </si>
  <si>
    <t>101-108</t>
  </si>
  <si>
    <t>Series Title: Metodologie Riabilitative in Logopedia DOI: 10.1007/88-470-0399-7_6</t>
  </si>
  <si>
    <t>López, José Antonio Hernández; Cánovas Izquierdo, Javier Luis; Cuadrado, Jesús Sánchez</t>
  </si>
  <si>
    <t>ModelSet: a dataset for machine learning in model-driven engineering</t>
  </si>
  <si>
    <t>10.1007/s10270-021-00929-3</t>
  </si>
  <si>
    <t>https://link.springer.com/10.1007/s10270-021-00929-3</t>
  </si>
  <si>
    <t>967-986</t>
  </si>
  <si>
    <t>Gauffre, Guillaume; Dubois, Emmanuel</t>
  </si>
  <si>
    <t>Taking Advantage of Model-Driven Engineering Foundations for Mixed Interaction Design</t>
  </si>
  <si>
    <t>Model-Driven Development of Advanced User Interfaces</t>
  </si>
  <si>
    <t>978-3-642-14561-2 978-3-642-14562-9</t>
  </si>
  <si>
    <t>http://link.springer.com/10.1007/978-3-642-14562-9_11</t>
  </si>
  <si>
    <t>219-240</t>
  </si>
  <si>
    <t>Series Title: Studies in Computational Intelligence DOI: 10.1007/978-3-642-14562-9_11</t>
  </si>
  <si>
    <t>Prud’homme, Charles; Lorca, Xavier; Douence, Rémi; Jussien, Narendra</t>
  </si>
  <si>
    <t>Propagation engine prototyping with a domain specific language</t>
  </si>
  <si>
    <t>Constraints</t>
  </si>
  <si>
    <t>1383-7133, 1572-9354</t>
  </si>
  <si>
    <t>10.1007/s10601-013-9151-5</t>
  </si>
  <si>
    <t>http://link.springer.com/10.1007/s10601-013-9151-5</t>
  </si>
  <si>
    <t>2014-01</t>
  </si>
  <si>
    <t>57-76</t>
  </si>
  <si>
    <t>Klock, Felix S.</t>
  </si>
  <si>
    <t>A Declarative DSL for Customizing ASCII Art</t>
  </si>
  <si>
    <t>http://link.springer.com/10.1007/978-3-319-51676-9_13</t>
  </si>
  <si>
    <t>189-197</t>
  </si>
  <si>
    <t>Series Title: Lecture Notes in Computer Science DOI: 10.1007/978-3-319-51676-9_13</t>
  </si>
  <si>
    <t>Koffi, Kanga; Michel, Babri; Marcelin, Brou Konan; Tra, Goore Bi</t>
  </si>
  <si>
    <t>Xj-ASD: Towards a j-ASD DSL eXtension for Application Deployment in Cloud-Based Environment</t>
  </si>
  <si>
    <t>e-Infrastructure and e-Services for Developing Countries</t>
  </si>
  <si>
    <t>978-3-319-66741-6 978-3-319-66742-3</t>
  </si>
  <si>
    <t>http://link.springer.com/10.1007/978-3-319-66742-3_12</t>
  </si>
  <si>
    <t>122-132</t>
  </si>
  <si>
    <t>Series Title: Lecture Notes of the Institute for Computer Sciences, Social Informatics and Telecommunications Engineering DOI: 10.1007/978-3-319-66742-3_12</t>
  </si>
  <si>
    <t>Gorissen, Dirk; Crombecq, Karel; Hendrickx, Wouter; Dhaene, Tom</t>
  </si>
  <si>
    <t>Adaptive Distributed Metamodeling</t>
  </si>
  <si>
    <t>High Performance Computing for Computational Science - VECPAR 2006</t>
  </si>
  <si>
    <t>978-3-540-71350-0 978-3-540-71351-7</t>
  </si>
  <si>
    <t>http://link.springer.com/10.1007/978-3-540-71351-7_45</t>
  </si>
  <si>
    <t>579-588</t>
  </si>
  <si>
    <t>Series Title: Lecture Notes in Computer Science DOI: 10.1007/978-3-540-71351-7_45</t>
  </si>
  <si>
    <t>Gorissen, Dirk</t>
  </si>
  <si>
    <t>Grid-Enabled Adaptive Metamodeling and Active Learning for Computer Based Design</t>
  </si>
  <si>
    <t>Advances in Artificial Intelligence</t>
  </si>
  <si>
    <t>978-3-642-01817-6 978-3-642-01818-3</t>
  </si>
  <si>
    <t>http://link.springer.com/10.1007/978-3-642-01818-3_39</t>
  </si>
  <si>
    <t>266-269</t>
  </si>
  <si>
    <t>DOI: 10.1007/978-3-642-01818-3_39 Series Title: Lecture Notes in Computer Science</t>
  </si>
  <si>
    <t>Li, G.; Azarm, S.; Farhang-Mehr, A.; Diaz, A. R.</t>
  </si>
  <si>
    <t>Approximation of multiresponse deterministic engineering simulations: a dependent metamodeling approach</t>
  </si>
  <si>
    <t>10.1007/s00158-005-0574-5</t>
  </si>
  <si>
    <t>http://link.springer.com/10.1007/s00158-005-0574-5</t>
  </si>
  <si>
    <t>2006-04</t>
  </si>
  <si>
    <t>260-269</t>
  </si>
  <si>
    <t>de la Vega, Alfonso; García-Saiz, Diego; Zorrilla, Marta; Sánchez, Pablo</t>
  </si>
  <si>
    <t>Towards a DSL for Educational Data Mining</t>
  </si>
  <si>
    <t>Languages, Applications and Technologies</t>
  </si>
  <si>
    <t>978-3-319-27652-6 978-3-319-27653-3</t>
  </si>
  <si>
    <t>http://link.springer.com/10.1007/978-3-319-27653-3_8</t>
  </si>
  <si>
    <t>79-90</t>
  </si>
  <si>
    <t>Series Title: Communications in Computer and Information Science DOI: 10.1007/978-3-319-27653-3_8</t>
  </si>
  <si>
    <t>Andova, Suzana; van den Brand, Mark G. J.; Engelen, Luc J. P.; Verhoeff, Tom</t>
  </si>
  <si>
    <t>MDE Basics with a DSL Focus</t>
  </si>
  <si>
    <t>Formal Methods for Model-Driven Engineering</t>
  </si>
  <si>
    <t>978-3-642-30981-6 978-3-642-30982-3</t>
  </si>
  <si>
    <t>http://link.springer.com/10.1007/978-3-642-30982-3_2</t>
  </si>
  <si>
    <t>21-57</t>
  </si>
  <si>
    <t>Series Title: Lecture Notes in Computer Science DOI: 10.1007/978-3-642-30982-3_2</t>
  </si>
  <si>
    <t>Koopman, Pieter; Plasmeijer, Rinus</t>
  </si>
  <si>
    <t>Type-Safe Functions and Tasks in a Shallow Embedded DSL for Microprocessors</t>
  </si>
  <si>
    <t>Central European Functional Programming School</t>
  </si>
  <si>
    <t>978-3-030-28345-2 978-3-030-28346-9</t>
  </si>
  <si>
    <t>http://link.springer.com/10.1007/978-3-030-28346-9_8</t>
  </si>
  <si>
    <t>283-340</t>
  </si>
  <si>
    <t>Series Title: Lecture Notes in Computer Science DOI: 10.1007/978-3-030-28346-9_8</t>
  </si>
  <si>
    <t>Rabbi, Fazle; Lamo, Yngve; Kristensen, Lars Michael</t>
  </si>
  <si>
    <t>An MDE Approach for Modelling and Reasoning About Multi-agent Systems</t>
  </si>
  <si>
    <t>Multi-Agent Systems and Agreement Technologies</t>
  </si>
  <si>
    <t>978-3-319-59293-0 978-3-319-59294-7</t>
  </si>
  <si>
    <t>http://link.springer.com/10.1007/978-3-319-59294-7_5</t>
  </si>
  <si>
    <t>49-57</t>
  </si>
  <si>
    <t>Series Title: Lecture Notes in Computer Science DOI: 10.1007/978-3-319-59294-7_5</t>
  </si>
  <si>
    <t>Chen, Pinde; Li, Kedong</t>
  </si>
  <si>
    <t>Ontology of Domain Modeling in Web Based Adaptive Learning System</t>
  </si>
  <si>
    <t>Knowledge-Based Intelligent Information and Engineering Systems</t>
  </si>
  <si>
    <t>978-3-540-40803-1 978-3-540-45224-9</t>
  </si>
  <si>
    <t>http://link.springer.com/10.1007/978-3-540-45224-9_118</t>
  </si>
  <si>
    <t>886-892</t>
  </si>
  <si>
    <t>Series Title: Lecture Notes in Computer Science DOI: 10.1007/978-3-540-45224-9_118</t>
  </si>
  <si>
    <t>Díaz, Oscar; Puente, Gorka</t>
  </si>
  <si>
    <t>A DSL for Corporate Wiki Initialization</t>
  </si>
  <si>
    <t>http://link.springer.com/10.1007/978-3-642-21640-4_19</t>
  </si>
  <si>
    <t>237-251</t>
  </si>
  <si>
    <t>Series Title: Notes on Numerical Fluid Mechanics and Multidisciplinary Design DOI: 10.1007/978-3-642-21640-4_19</t>
  </si>
  <si>
    <t>Fernández, Gloria García; Sanjuan-Martinez, Óscar; Crespo, Rubén González; García-Bustelo, Cristina Pelayo; Tolosa, José Barranquero</t>
  </si>
  <si>
    <t>MDE for Device Driver Development</t>
  </si>
  <si>
    <t>http://link.springer.com/10.1007/978-3-642-02481-8_46</t>
  </si>
  <si>
    <t>323-329</t>
  </si>
  <si>
    <t>Series Title: Lecture Notes in Computer Science DOI: 10.1007/978-3-642-02481-8_46</t>
  </si>
  <si>
    <t>de S. Braga, Diego; Alves, Felipe Omena M.; de L. Neto, Fernando Buarque; de S. Menezes, Luis Carlos</t>
  </si>
  <si>
    <t>An Aspect-Oriented Domain-Specific Language for Modeling Multi-Agent Systems in Social Simulations</t>
  </si>
  <si>
    <t>Intelligent Data Engineering and Automated Learning - IDEAL 2012</t>
  </si>
  <si>
    <t>978-3-642-32638-7 978-3-642-32639-4</t>
  </si>
  <si>
    <t>http://link.springer.com/10.1007/978-3-642-32639-4_70</t>
  </si>
  <si>
    <t>578-585</t>
  </si>
  <si>
    <t>Series Title: Lecture Notes in Computer Science DOI: 10.1007/978-3-642-32639-4_70</t>
  </si>
  <si>
    <t>Yu, Huafeng; Gamatié, Abdoulaye; Rutten, Éric; Dekeyser, Jean-Luc</t>
  </si>
  <si>
    <t>Safe design of high-performance embedded systems in an MDE framework</t>
  </si>
  <si>
    <t>10.1007/s11334-008-0059-y</t>
  </si>
  <si>
    <t>http://link.springer.com/10.1007/s11334-008-0059-y</t>
  </si>
  <si>
    <t>215-222</t>
  </si>
  <si>
    <t>Pieters, Ruben P.; Schrijvers, Tom</t>
  </si>
  <si>
    <t>PaSe: An Extensible and Inspectable DSL for Micro-Animations</t>
  </si>
  <si>
    <t>Trends in Functional Programming</t>
  </si>
  <si>
    <t>978-3-030-57760-5 978-3-030-57761-2</t>
  </si>
  <si>
    <t>http://link.springer.com/10.1007/978-3-030-57761-2_1</t>
  </si>
  <si>
    <t>3-24</t>
  </si>
  <si>
    <t>Series Title: Lecture Notes in Computer Science DOI: 10.1007/978-3-030-57761-2_1</t>
  </si>
  <si>
    <t>Tikhonova, Ulyana; Manders, Maarten; Boudewijns, Rimco</t>
  </si>
  <si>
    <t>Visualization of Formal Specifications for Understanding and Debugging an Industrial DSL</t>
  </si>
  <si>
    <t>http://link.springer.com/10.1007/978-3-319-50230-4_13</t>
  </si>
  <si>
    <t>179-195</t>
  </si>
  <si>
    <t>Series Title: Lecture Notes in Computer Science DOI: 10.1007/978-3-319-50230-4_13</t>
  </si>
  <si>
    <t>Djeddai, Selma; Mezghiche, Mohamed; Strecker, Martin</t>
  </si>
  <si>
    <t>Combining Verification and MDE Illustrated by a Formal Java Development</t>
  </si>
  <si>
    <t>ICT in Education, Research, and Industrial Applications</t>
  </si>
  <si>
    <t>978-3-642-35736-7 978-3-642-35737-4</t>
  </si>
  <si>
    <t>http://link.springer.com/10.1007/978-3-642-35737-4_8</t>
  </si>
  <si>
    <t>131-148</t>
  </si>
  <si>
    <t>Series Title: Communications in Computer and Information Science DOI: 10.1007/978-3-642-35737-4_8</t>
  </si>
  <si>
    <t>Dhouib, Saadia; Kchir, Selma; Stinckwich, Serge; Ziadi, Tewfik; Ziane, Mikal</t>
  </si>
  <si>
    <t>RobotML, a Domain-Specific Language to Design, Simulate and Deploy Robotic Applications</t>
  </si>
  <si>
    <t>978-3-642-34326-1 978-3-642-34327-8</t>
  </si>
  <si>
    <t>http://link.springer.com/10.1007/978-3-642-34327-8_16</t>
  </si>
  <si>
    <t>149-160</t>
  </si>
  <si>
    <t>Series Title: Lecture Notes in Computer Science DOI: 10.1007/978-3-642-34327-8_16</t>
  </si>
  <si>
    <t>Hołda, Przemysław; Rachwał, Kajetan; Sawicki, Jan; Ganzha, Maria; Paprzycki, Marcin</t>
  </si>
  <si>
    <t>Agents Assembly: Domain Specific Language for Agent Simulations</t>
  </si>
  <si>
    <t>Advances in Practical Applications of Agents, Multi-Agent Systems, and Complex Systems Simulation. The PAAMS Collection</t>
  </si>
  <si>
    <t>978-3-031-18191-7 978-3-031-18192-4</t>
  </si>
  <si>
    <t>https://link.springer.com/10.1007/978-3-031-18192-4_42</t>
  </si>
  <si>
    <t>487-492</t>
  </si>
  <si>
    <t>Series Title: Lecture Notes in Computer Science DOI: 10.1007/978-3-031-18192-4_42</t>
  </si>
  <si>
    <t>Leist, Susanne; Karagiannis, Dimitris; Johannsen, Florian; Penzel, Hans-Gert</t>
  </si>
  <si>
    <t>From Business Engineering to Digital Engineering: The Role of Metamodeling in Digital Transformation</t>
  </si>
  <si>
    <t>Engineering the Transformation of the Enterprise</t>
  </si>
  <si>
    <t>978-3-030-84654-1 978-3-030-84655-8</t>
  </si>
  <si>
    <t>https://link.springer.com/10.1007/978-3-030-84655-8_4</t>
  </si>
  <si>
    <t>51-71</t>
  </si>
  <si>
    <t>DOI: 10.1007/978-3-030-84655-8_4</t>
  </si>
  <si>
    <t>Ben Said, Mouna; Hadj Kacem, Yessine; Kerboeuf, Mickaël; Abid, Mohamed</t>
  </si>
  <si>
    <t>An MDE-based approach for self-adaptive RTES model generation</t>
  </si>
  <si>
    <t>10.1007/s10586-019-02968-4</t>
  </si>
  <si>
    <t>http://link.springer.com/10.1007/s10586-019-02968-4</t>
  </si>
  <si>
    <t>2020-06</t>
  </si>
  <si>
    <t>925-951</t>
  </si>
  <si>
    <t>Olney, Andrew M.</t>
  </si>
  <si>
    <t>Extraction of Concept Maps from Textbooks for Domain Modeling</t>
  </si>
  <si>
    <t>978-3-642-13436-4 978-3-642-13437-1</t>
  </si>
  <si>
    <t>http://link.springer.com/10.1007/978-3-642-13437-1_80</t>
  </si>
  <si>
    <t>390-392</t>
  </si>
  <si>
    <t>Series Title: Lecture Notes in Computer Science DOI: 10.1007/978-3-642-13437-1_80</t>
  </si>
  <si>
    <t>Buch, Jacob Pørksen; Laursen, Johan Sund; Sørensen, Lars Carøe; Ellekilde, Lars-Peter; Kraft, Dirk; Schultz, Ulrik Pagh; Petersen, Henrik Gordon</t>
  </si>
  <si>
    <t>Applying Simulation and a Domain-Specific Language for an Adaptive Action Library</t>
  </si>
  <si>
    <t>978-3-319-11899-4 978-3-319-11900-7</t>
  </si>
  <si>
    <t>http://link.springer.com/10.1007/978-3-319-11900-7_8</t>
  </si>
  <si>
    <t>86-97</t>
  </si>
  <si>
    <t>Series Title: Lecture Notes in Computer Science DOI: 10.1007/978-3-319-11900-7_8</t>
  </si>
  <si>
    <t>Vistbakka, Inna; Barash, Mikhail; Troubitsyna, Elena</t>
  </si>
  <si>
    <t>Towards Creating a DSL Facilitating Modelling of Dynamic Access Control in Event-B</t>
  </si>
  <si>
    <t>Abstract State Machines, Alloy, B, TLA, VDM, and Z</t>
  </si>
  <si>
    <t>978-3-319-91270-7 978-3-319-91271-4</t>
  </si>
  <si>
    <t>http://link.springer.com/10.1007/978-3-319-91271-4_28</t>
  </si>
  <si>
    <t>386-391</t>
  </si>
  <si>
    <t>Series Title: Lecture Notes in Computer Science DOI: 10.1007/978-3-319-91271-4_28</t>
  </si>
  <si>
    <t>Larin, V. O.; Bantysh, O. V.; Galkin, O. V.; Provotar, O. I.</t>
  </si>
  <si>
    <t>The Domain-Specific Language Strumok for Describing Actor-Oriented Systems with Shared Memory</t>
  </si>
  <si>
    <t>Cybernetics and Systems Analysis</t>
  </si>
  <si>
    <t>1060-0396, 1573-8337</t>
  </si>
  <si>
    <t>10.1007/s10559-018-0085-1</t>
  </si>
  <si>
    <t>http://link.springer.com/10.1007/s10559-018-0085-1</t>
  </si>
  <si>
    <t>833-841</t>
  </si>
  <si>
    <t>Steingartner, William; Novitzká, Valerie</t>
  </si>
  <si>
    <t>Natural Semantics for Domain-Specific Language</t>
  </si>
  <si>
    <t>New Trends in Database and Information Systems</t>
  </si>
  <si>
    <t>978-3-030-85081-4 978-3-030-85082-1</t>
  </si>
  <si>
    <t>https://link.springer.com/10.1007/978-3-030-85082-1_17</t>
  </si>
  <si>
    <t>181-192</t>
  </si>
  <si>
    <t>Series Title: Communications in Computer and Information Science DOI: 10.1007/978-3-030-85082-1_17</t>
  </si>
  <si>
    <t>Simon, Balazs; Goldschmidt, Balazs; Kondorosi, Karoly</t>
  </si>
  <si>
    <t>A Human Readable Platform Independent Domain Specific Language for BPEL</t>
  </si>
  <si>
    <t>Networked Digital Technologies</t>
  </si>
  <si>
    <t>978-3-642-14291-8 978-3-642-14292-5</t>
  </si>
  <si>
    <t>http://link.springer.com/10.1007/978-3-642-14292-5_55</t>
  </si>
  <si>
    <t>537-544</t>
  </si>
  <si>
    <t>Series Title: Communications in Computer and Information Science DOI: 10.1007/978-3-642-14292-5_55</t>
  </si>
  <si>
    <t>Koubarakis, Manolis; Borgida, Alexander; Constantopoulos, Panos; Doerr, Martin; Jarke, Matthias; Jeusfeld, Manfred A.; Mylopoulos, John; Plexousakis, Dimitris</t>
  </si>
  <si>
    <t>A retrospective on Telos as a metamodeling language for requirements engineering</t>
  </si>
  <si>
    <t>10.1007/s00766-020-00329-x</t>
  </si>
  <si>
    <t>http://link.springer.com/10.1007/s00766-020-00329-x</t>
  </si>
  <si>
    <t>2021-03</t>
  </si>
  <si>
    <t>1-23</t>
  </si>
  <si>
    <t>do Nascimento, Francisco Assis Moreira; Oliveira, Marcio F. S.; Wagner, Flávio Rech</t>
  </si>
  <si>
    <t>A model-driven engineering framework for embedded systems design</t>
  </si>
  <si>
    <t>10.1007/s11334-011-0175-y</t>
  </si>
  <si>
    <t>http://link.springer.com/10.1007/s11334-011-0175-y</t>
  </si>
  <si>
    <t>2012-03</t>
  </si>
  <si>
    <t>19-33</t>
  </si>
  <si>
    <t>Di Giacomo, Francesco; Abbadi, Mohamed; Cortesi, Agostino; Spronck, Pieter; Maggiore, Giuseppe</t>
  </si>
  <si>
    <t>Building Game Scripting DSL’s with the Metacasanova Metacompiler</t>
  </si>
  <si>
    <t>Intelligent Technologies for Interactive Entertainment</t>
  </si>
  <si>
    <t>978-3-319-49615-3 978-3-319-49616-0</t>
  </si>
  <si>
    <t>http://link.springer.com/10.1007/978-3-319-49616-0_22</t>
  </si>
  <si>
    <t>231-242</t>
  </si>
  <si>
    <t>Series Title: Lecture Notes of the Institute for Computer Sciences, Social Informatics and Telecommunications Engineering DOI: 10.1007/978-3-319-49616-0_22</t>
  </si>
  <si>
    <t>Kraimeche, Belka</t>
  </si>
  <si>
    <t>[No title found]</t>
  </si>
  <si>
    <t>10184864</t>
  </si>
  <si>
    <t>10.1023/A:1009050711890</t>
  </si>
  <si>
    <t>http://link.springer.com/10.1023/A:1009050711890</t>
  </si>
  <si>
    <t>55-71</t>
  </si>
  <si>
    <t>1/2</t>
  </si>
  <si>
    <t>de Araujo, Luciane Calixto; Casanova, Marco A.; Leme, Luiz André P. P.; Furtado, Antônio L.</t>
  </si>
  <si>
    <t>DSL Based Approach for Building Model-Driven Questionnaires</t>
  </si>
  <si>
    <t>978-3-030-75417-4 978-3-030-75418-1</t>
  </si>
  <si>
    <t>https://link.springer.com/10.1007/978-3-030-75418-1_21</t>
  </si>
  <si>
    <t>458-480</t>
  </si>
  <si>
    <t>Series Title: Lecture Notes in Business Information Processing DOI: 10.1007/978-3-030-75418-1_21</t>
  </si>
  <si>
    <t>Cârlan, Carmen; Ratiu, Daniel</t>
  </si>
  <si>
    <t>FASTEN.Safe: A Model-Driven Engineering Tool to Experiment with Checkable Assurance Cases</t>
  </si>
  <si>
    <t>Computer Safety, Reliability, and Security</t>
  </si>
  <si>
    <t>978-3-030-54548-2 978-3-030-54549-9</t>
  </si>
  <si>
    <t>https://link.springer.com/10.1007/978-3-030-54549-9_20</t>
  </si>
  <si>
    <t>298-306</t>
  </si>
  <si>
    <t>Series Title: Lecture Notes in Computer Science DOI: 10.1007/978-3-030-54549-9_20</t>
  </si>
  <si>
    <t>Campos, Cristina; Grangel, Reyes</t>
  </si>
  <si>
    <t>How to Apply Model Driven Engineering to Develop Corporate Social Responsibility Computer Systems</t>
  </si>
  <si>
    <t>Modeling and Simulation in Engineering, Economics, and Management</t>
  </si>
  <si>
    <t>978-3-642-38278-9 978-3-642-38279-6</t>
  </si>
  <si>
    <t>http://link.springer.com/10.1007/978-3-642-38279-6_5</t>
  </si>
  <si>
    <t>42-50</t>
  </si>
  <si>
    <t>Series Title: Lecture Notes in Business Information Processing DOI: 10.1007/978-3-642-38279-6_5</t>
  </si>
  <si>
    <t>Gaševic, Dragan; Djuric, Dragan; Devedžic, Vladan</t>
  </si>
  <si>
    <t>Model Driven Engineering</t>
  </si>
  <si>
    <t>http://link.springer.com/10.1007/978-3-642-00282-3_4</t>
  </si>
  <si>
    <t>125-155</t>
  </si>
  <si>
    <t>DOI: 10.1007/978-3-642-00282-3_4</t>
  </si>
  <si>
    <t>von Zabiensky, Florian; Loosen, Christian; Kreutzer, Michael; Bienhaus, Diethelm</t>
  </si>
  <si>
    <t>A Domain-Specific Language for Model-Driven Development of Networked Electronic Travel Aid Systems</t>
  </si>
  <si>
    <t>HCI International 2021 - Late Breaking Posters</t>
  </si>
  <si>
    <t>978-3-030-90178-3 978-3-030-90179-0</t>
  </si>
  <si>
    <t>https://link.springer.com/10.1007/978-3-030-90179-0_8</t>
  </si>
  <si>
    <t>Series Title: Communications in Computer and Information Science DOI: 10.1007/978-3-030-90179-0_8</t>
  </si>
  <si>
    <t>Egea, Marina; Rusu, Vlad</t>
  </si>
  <si>
    <t>Formal executable semantics for conformance in the MDE framework</t>
  </si>
  <si>
    <t>10.1007/s11334-009-0108-1</t>
  </si>
  <si>
    <t>http://link.springer.com/10.1007/s11334-009-0108-1</t>
  </si>
  <si>
    <t>2010-03</t>
  </si>
  <si>
    <t>73-81</t>
  </si>
  <si>
    <t>1-2</t>
  </si>
  <si>
    <t>Simon, Balazs; Goldschmidt, Balazs</t>
  </si>
  <si>
    <t>A Human Readable Platform Independent Domain Specific Language for WSDL</t>
  </si>
  <si>
    <t>http://link.springer.com/10.1007/978-3-642-14292-5_54</t>
  </si>
  <si>
    <t>529-536</t>
  </si>
  <si>
    <t>Series Title: Communications in Computer and Information Science DOI: 10.1007/978-3-642-14292-5_54</t>
  </si>
  <si>
    <t>Westphal, Oliver; Voigtländer, Janis</t>
  </si>
  <si>
    <t>Implementing, and Keeping in Check, a DSL Used in E-Learning</t>
  </si>
  <si>
    <t>Functional and Logic Programming</t>
  </si>
  <si>
    <t>978-3-030-59024-6 978-3-030-59025-3</t>
  </si>
  <si>
    <t>https://link.springer.com/10.1007/978-3-030-59025-3_11</t>
  </si>
  <si>
    <t>179-197</t>
  </si>
  <si>
    <t>Series Title: Lecture Notes in Computer Science DOI: 10.1007/978-3-030-59025-3_11</t>
  </si>
  <si>
    <t>Steingartner, William; Baraník, Róbert; Novitzká, Valerie</t>
  </si>
  <si>
    <t>Abstract Machine for Operational Semantics of Domain-Specific Language</t>
  </si>
  <si>
    <t>978-3-031-15742-4 978-3-031-15743-1</t>
  </si>
  <si>
    <t>https://link.springer.com/10.1007/978-3-031-15743-1_38</t>
  </si>
  <si>
    <t>413-424</t>
  </si>
  <si>
    <t>Series Title: Communications in Computer and Information Science DOI: 10.1007/978-3-031-15743-1_38</t>
  </si>
  <si>
    <t>Ciancone, Andrea; Filieri, Antonio; Mirandola, Raffaela</t>
  </si>
  <si>
    <t>Testing operational transformations in model-driven engineering</t>
  </si>
  <si>
    <t>10.1007/s11334-013-0208-9</t>
  </si>
  <si>
    <t>http://link.springer.com/10.1007/s11334-013-0208-9</t>
  </si>
  <si>
    <t>19-32</t>
  </si>
  <si>
    <t>Martínez, Yulkeidi; Cachero, Cristina; Matera, Maristella; Abrahao, Silvia; Luján, Sergio</t>
  </si>
  <si>
    <t>Impact of MDE Approaches on the Maintainability of Web Applications: An Experimental Evaluation</t>
  </si>
  <si>
    <t>Conceptual Modeling – ER 2011</t>
  </si>
  <si>
    <t>978-3-642-24605-0 978-3-642-24606-7</t>
  </si>
  <si>
    <t>http://link.springer.com/10.1007/978-3-642-24606-7_18</t>
  </si>
  <si>
    <t>233-246</t>
  </si>
  <si>
    <t>Series Title: Lecture Notes in Computer Science DOI: 10.1007/978-3-642-24606-7_18</t>
  </si>
  <si>
    <t>Visic, Niksa; Karagiannis, Dimitris</t>
  </si>
  <si>
    <t>Developing Conceptual Modeling Tools Using a DSL</t>
  </si>
  <si>
    <t>Knowledge Science, Engineering and Management</t>
  </si>
  <si>
    <t>978-3-319-12095-9 978-3-319-12096-6</t>
  </si>
  <si>
    <t>http://link.springer.com/10.1007/978-3-319-12096-6_15</t>
  </si>
  <si>
    <t>162-173</t>
  </si>
  <si>
    <t>Series Title: Lecture Notes in Computer Science DOI: 10.1007/978-3-319-12096-6_15</t>
  </si>
  <si>
    <t>Weichhart, Georg; Stary, Christian</t>
  </si>
  <si>
    <t>A Domain Specific Language for Organisational Interoperability</t>
  </si>
  <si>
    <t>On the Move to Meaningful Internet Systems: OTM 2015 Workshops</t>
  </si>
  <si>
    <t>978-3-319-26137-9 978-3-319-26138-6</t>
  </si>
  <si>
    <t>http://link.springer.com/10.1007/978-3-319-26138-6_15</t>
  </si>
  <si>
    <t>117-126</t>
  </si>
  <si>
    <t>Series Title: Lecture Notes in Computer Science DOI: 10.1007/978-3-319-26138-6_15</t>
  </si>
  <si>
    <t>Hammoudeh García, Nadia; Deshpande, Harshavardhan; Santos, André; Kahl, Björn; Bordignon, Mirko</t>
  </si>
  <si>
    <t>Bootstrapping MDE development from ROS manual code: Part 2—Model generation and leveraging models at runtime</t>
  </si>
  <si>
    <t>10.1007/s10270-021-00873-2</t>
  </si>
  <si>
    <t>https://link.springer.com/10.1007/s10270-021-00873-2</t>
  </si>
  <si>
    <t>2047-2070</t>
  </si>
  <si>
    <t>Gherbi, Tahar; Borne, Isabelle; Meslati, Djamel</t>
  </si>
  <si>
    <t>An MDE Approach to Develop Mobile-Agents Applications</t>
  </si>
  <si>
    <t>Evaluation of Novel Approaches to Software Engineering</t>
  </si>
  <si>
    <t>978-3-642-54091-2 978-3-642-54092-9</t>
  </si>
  <si>
    <t>http://link.springer.com/10.1007/978-3-642-54092-9_5</t>
  </si>
  <si>
    <t>64-80</t>
  </si>
  <si>
    <t>Series Title: Communications in Computer and Information Science DOI: 10.1007/978-3-642-54092-9_5</t>
  </si>
  <si>
    <t>Haav, Hele-Mai; Ojamaa, Andres; Grigorenko, Pavel; Kotkas, Vahur</t>
  </si>
  <si>
    <t>Ontology-Based Integration of Software Artefacts for DSL Development</t>
  </si>
  <si>
    <t>http://link.springer.com/10.1007/978-3-319-26138-6_34</t>
  </si>
  <si>
    <t>309-318</t>
  </si>
  <si>
    <t>Series Title: Lecture Notes in Computer Science DOI: 10.1007/978-3-319-26138-6_34</t>
  </si>
  <si>
    <t>Andolfato, Luigi; Karban, Robert; Schilling, Marcus; Sommer, Heiko; Zamparelli, Michele; Chiozzi, Gianluca</t>
  </si>
  <si>
    <t>Experiences in Applying Model Driven Engineering to the Telescope and Instrument Control System Domain</t>
  </si>
  <si>
    <t>http://link.springer.com/10.1007/978-3-319-11653-2_25</t>
  </si>
  <si>
    <t>403-419</t>
  </si>
  <si>
    <t>Series Title: Lecture Notes in Computer Science DOI: 10.1007/978-3-319-11653-2_25</t>
  </si>
  <si>
    <t>Kammer, Dietrich; Henkens, Dana; Groh, Rainer</t>
  </si>
  <si>
    <t>GeForMTjs: A JavaScript Library Based on a Domain Specific Language for Multi-touch Gestures</t>
  </si>
  <si>
    <t>978-3-642-31752-1 978-3-642-31753-8</t>
  </si>
  <si>
    <t>http://link.springer.com/10.1007/978-3-642-31753-8_40</t>
  </si>
  <si>
    <t>444-447</t>
  </si>
  <si>
    <t>Series Title: Lecture Notes in Computer Science DOI: 10.1007/978-3-642-31753-8_40</t>
  </si>
  <si>
    <t>Hoffmann, Benjamin; Chalmers, Kevin; Urquhart, Neil; Farrenkopf, Thomas; Guckert, Michael</t>
  </si>
  <si>
    <t>ATHOS - A Domain-Specific Language for Multi-agent Simulations</t>
  </si>
  <si>
    <t>Advances in Practical Applications of Agents, Multi-Agent Systems, and Complexity: The PAAMS Collection</t>
  </si>
  <si>
    <t>978-3-319-94579-8 978-3-319-94580-4</t>
  </si>
  <si>
    <t>http://link.springer.com/10.1007/978-3-319-94580-4_30</t>
  </si>
  <si>
    <t>322-325</t>
  </si>
  <si>
    <t>Series Title: Lecture Notes in Computer Science DOI: 10.1007/978-3-319-94580-4_30</t>
  </si>
  <si>
    <t>Boiarskyi, Oleksii; Popereshnyak, Svitlana</t>
  </si>
  <si>
    <t>Automated System and Domain-Specific Language for Medical Data Collection and Processing</t>
  </si>
  <si>
    <t>Lecture Notes in Computational Intelligence and Decision Making</t>
  </si>
  <si>
    <t>978-3-030-82013-8 978-3-030-82014-5</t>
  </si>
  <si>
    <t>https://link.springer.com/10.1007/978-3-030-82014-5_25</t>
  </si>
  <si>
    <t>377-396</t>
  </si>
  <si>
    <t>Series Title: Lecture Notes on Data Engineering and Communications Technologies DOI: 10.1007/978-3-030-82014-5_25</t>
  </si>
  <si>
    <t>Henglein, Fritz</t>
  </si>
  <si>
    <t>Dynamic Symbolic Computation for Domain-Specific Language Implementation</t>
  </si>
  <si>
    <t>Logic-Based Program Synthesis and Transformation</t>
  </si>
  <si>
    <t>978-3-642-32210-5 978-3-642-32211-2</t>
  </si>
  <si>
    <t>http://link.springer.com/10.1007/978-3-642-32211-2_2</t>
  </si>
  <si>
    <t>4-24</t>
  </si>
  <si>
    <t>Series Title: Lecture Notes in Computer Science DOI: 10.1007/978-3-642-32211-2_2</t>
  </si>
  <si>
    <t>A Shallow Embedded Type Safe Extendable DSL for the Arduino</t>
  </si>
  <si>
    <t>978-3-319-39109-0 978-3-319-39110-6</t>
  </si>
  <si>
    <t>http://link.springer.com/10.1007/978-3-319-39110-6_6</t>
  </si>
  <si>
    <t>104-123</t>
  </si>
  <si>
    <t>Series Title: Lecture Notes in Computer Science DOI: 10.1007/978-3-319-39110-6_6</t>
  </si>
  <si>
    <t>Bruneliere, Hugo; Eramo, Romina; Gómez, Abel; Besnard, Valentin; Bruel, Jean Michel; Gogolla, Martin; Kästner, Andreas; Rutle, Adrian</t>
  </si>
  <si>
    <t>Model-Driven Engineering for Design-Runtime Interaction in Complex Systems: Scientific Challenges and Roadmap: Report on the MDE@DeRun 2018 Workshop</t>
  </si>
  <si>
    <t>978-3-030-04770-2 978-3-030-04771-9</t>
  </si>
  <si>
    <t>http://link.springer.com/10.1007/978-3-030-04771-9_40</t>
  </si>
  <si>
    <t>536-543</t>
  </si>
  <si>
    <t>Series Title: Lecture Notes in Computer Science DOI: 10.1007/978-3-030-04771-9_40</t>
  </si>
  <si>
    <t>Evora, Jose; Hernandez, Jose Juan; Hernandez, Mario</t>
  </si>
  <si>
    <t>Advantages of Model Driven Engineering for studying complex systems</t>
  </si>
  <si>
    <t>Natural Computing</t>
  </si>
  <si>
    <t>1567-7818, 1572-9796</t>
  </si>
  <si>
    <t>10.1007/s11047-014-9469-y</t>
  </si>
  <si>
    <t>http://link.springer.com/10.1007/s11047-014-9469-y</t>
  </si>
  <si>
    <t>2015-03</t>
  </si>
  <si>
    <t>129-144</t>
  </si>
  <si>
    <t>Parri, Jacopo; Patara, Fulvio; Sampietro, Samuele; Vicario, Enrico</t>
  </si>
  <si>
    <t>A framework for Model-Driven Engineering of resilient software-controlled systems</t>
  </si>
  <si>
    <t>Computing</t>
  </si>
  <si>
    <t>0010-485X, 1436-5057</t>
  </si>
  <si>
    <t>10.1007/s00607-020-00841-6</t>
  </si>
  <si>
    <t>https://link.springer.com/10.1007/s00607-020-00841-6</t>
  </si>
  <si>
    <t>2021-04</t>
  </si>
  <si>
    <t>589-612</t>
  </si>
  <si>
    <t>Valencia-Ramos, Rafael; Zhinin-Vera, Luis; Chang, Oscar; Pineda, Israel</t>
  </si>
  <si>
    <t>E-Move: Domain Specific Language for People with Movement Disorders</t>
  </si>
  <si>
    <t>https://link.springer.com/10.1007/978-3-030-62833-8_36</t>
  </si>
  <si>
    <t>493-500</t>
  </si>
  <si>
    <t>Series Title: Communications in Computer and Information Science DOI: 10.1007/978-3-030-62833-8_36</t>
  </si>
  <si>
    <t>Scully-Allison, Connor</t>
  </si>
  <si>
    <t>Materia: A Data Quality Control Embedded Domain Specific Language in Python</t>
  </si>
  <si>
    <t>Business Information Systems Workshops</t>
  </si>
  <si>
    <t>978-3-030-61145-3 978-3-030-61146-0</t>
  </si>
  <si>
    <t>https://link.springer.com/10.1007/978-3-030-61146-0_23</t>
  </si>
  <si>
    <t>Series Title: Lecture Notes in Business Information Processing DOI: 10.1007/978-3-030-61146-0_23</t>
  </si>
  <si>
    <t>Thompson, Chris; White, Jules; Dougherty, Brian; Schmidt, Douglas C.</t>
  </si>
  <si>
    <t>Optimizing Mobile Application Performance with Model–Driven Engineering</t>
  </si>
  <si>
    <t>Software Technologies for Embedded and Ubiquitous Systems</t>
  </si>
  <si>
    <t>978-3-642-10264-6 978-3-642-10265-3</t>
  </si>
  <si>
    <t>http://link.springer.com/10.1007/978-3-642-10265-3_4</t>
  </si>
  <si>
    <t>36-46</t>
  </si>
  <si>
    <t>Series Title: Lecture Notes in Computer Science DOI: 10.1007/978-3-642-10265-3_4</t>
  </si>
  <si>
    <t>Vuković, Željko; Milanović, Nikola; Vaderna, Renata; Dejanović, Igor; Milosavljević, Gordana</t>
  </si>
  <si>
    <t>SAIL: A Domain-Specific Language for Semantic-Aided Automation of Interface Mapping in Enterprise Integration</t>
  </si>
  <si>
    <t>http://link.springer.com/10.1007/978-3-319-26138-6_13</t>
  </si>
  <si>
    <t>97-106</t>
  </si>
  <si>
    <t>Series Title: Lecture Notes in Computer Science DOI: 10.1007/978-3-319-26138-6_13</t>
  </si>
  <si>
    <t>Bourgeois, Kevin; Robert, Sophie; Limet, Sébastien; Essayan, Victor</t>
  </si>
  <si>
    <t>GeoSkelSL: A Python High-Level DSL for Parallel Computing in Geosciences</t>
  </si>
  <si>
    <t>Computational Science – ICCS 2018</t>
  </si>
  <si>
    <t>978-3-319-93712-0 978-3-319-93713-7</t>
  </si>
  <si>
    <t>https://link.springer.com/10.1007/978-3-319-93713-7_83</t>
  </si>
  <si>
    <t>839-845</t>
  </si>
  <si>
    <t>Series Title: Lecture Notes in Computer Science DOI: 10.1007/978-3-319-93713-7_83</t>
  </si>
  <si>
    <t>Sobernig, Stefan; Strembeck, Mark; Beck, Andreas</t>
  </si>
  <si>
    <t>Developing a Domain-Specific Language for Scheduling in the European Energy Sector</t>
  </si>
  <si>
    <t>http://link.springer.com/10.1007/978-3-319-02654-1_2</t>
  </si>
  <si>
    <t>19-35</t>
  </si>
  <si>
    <t>Series Title: Lecture Notes in Computer Science DOI: 10.1007/978-3-319-02654-1_2</t>
  </si>
  <si>
    <t>Firmenich, Sérgio; Rossi, Gustavo; Winckler, Marco</t>
  </si>
  <si>
    <t>A Domain Specific Language for Orchestrating User Tasks Whilst Navigation Web Sites</t>
  </si>
  <si>
    <t>978-3-642-39199-6 978-3-642-39200-9</t>
  </si>
  <si>
    <t>http://link.springer.com/10.1007/978-3-642-39200-9_20</t>
  </si>
  <si>
    <t>224-232</t>
  </si>
  <si>
    <t>Series Title: Lecture Notes in Computer Science DOI: 10.1007/978-3-642-39200-9_20</t>
  </si>
  <si>
    <t>Nakevska, Marija; Markovski, Jasen; Rauterberg, Matthias</t>
  </si>
  <si>
    <t>A Model-Driven Engineering Approach for Immersive Mixed-Reality Environments</t>
  </si>
  <si>
    <t>Entertainment Computing – ICEC 2013</t>
  </si>
  <si>
    <t>978-3-642-41105-2 978-3-642-41106-9</t>
  </si>
  <si>
    <t>http://link.springer.com/10.1007/978-3-642-41106-9_18</t>
  </si>
  <si>
    <t>147-150</t>
  </si>
  <si>
    <t>Series Title: Lecture Notes in Computer Science DOI: 10.1007/978-3-642-41106-9_18</t>
  </si>
  <si>
    <t>Belo, Orlando; Gomes, Claudia; Oliveira, Bruno; Marques, Ricardo; Santos, Vasco</t>
  </si>
  <si>
    <t>Using a Domain-Specific Language to Enrich ETL Schemas</t>
  </si>
  <si>
    <t>New Trends in Databases and Information Systems</t>
  </si>
  <si>
    <t>978-3-319-23200-3 978-3-319-23201-0</t>
  </si>
  <si>
    <t>http://link.springer.com/10.1007/978-3-319-23201-0_4</t>
  </si>
  <si>
    <t>28-35</t>
  </si>
  <si>
    <t>Series Title: Communications in Computer and Information Science DOI: 10.1007/978-3-319-23201-0_4</t>
  </si>
  <si>
    <t>Ozyigit, Tamer; Yavuz, Cuneyt; Pieri, Massimo; Murat Egi, S.; Egi, Bahar; Altepe, Corentin; Cialoni, Danilo; Marroni, Alessandro</t>
  </si>
  <si>
    <t>Data Mining on Divers Alert Network DSL Database: Classification of Divers</t>
  </si>
  <si>
    <t>Advances in Data Mining. Applications and Theoretical Aspects</t>
  </si>
  <si>
    <t>978-3-319-41560-4 978-3-319-41561-1</t>
  </si>
  <si>
    <t>http://link.springer.com/10.1007/978-3-319-41561-1_8</t>
  </si>
  <si>
    <t>96-109</t>
  </si>
  <si>
    <t>Series Title: Lecture Notes in Computer Science DOI: 10.1007/978-3-319-41561-1_8</t>
  </si>
  <si>
    <t>Yildiz, Gokalp; Eski, Ozgur</t>
  </si>
  <si>
    <t>An Artificial Neural Network Based Simulation Metamodeling Approach for Dual Resource Constrained Assembly Line</t>
  </si>
  <si>
    <t>Artificial Neural Networks – ICANN 2006</t>
  </si>
  <si>
    <t>978-3-540-38871-5 978-3-540-38873-9</t>
  </si>
  <si>
    <t>http://link.springer.com/10.1007/11840930_104</t>
  </si>
  <si>
    <t>1002-1011</t>
  </si>
  <si>
    <t>Series Title: Lecture Notes in Computer Science DOI: 10.1007/11840930_104</t>
  </si>
  <si>
    <t>Ovhal, Ajay Ashok; Gaikwad, Shweta Prakash</t>
  </si>
  <si>
    <t>A Study of Bridge Tap Effects on DSL Channel</t>
  </si>
  <si>
    <t>Innovations in Electronics and Communication Engineering</t>
  </si>
  <si>
    <t>9789811685118 9789811685125</t>
  </si>
  <si>
    <t>https://link.springer.com/10.1007/978-981-16-8512-5_44</t>
  </si>
  <si>
    <t>413-422</t>
  </si>
  <si>
    <t>Series Title: Lecture Notes in Networks and Systems DOI: 10.1007/978-981-16-8512-5_44</t>
  </si>
  <si>
    <t>Lahoud, Inaya; Monticolo, Davy; Hilaire, Vincent; Gomes, Samuel</t>
  </si>
  <si>
    <t>A Metamodeling and Transformation Approach for Knowledge Extraction</t>
  </si>
  <si>
    <t>978-3-642-30566-5 978-3-642-30567-2</t>
  </si>
  <si>
    <t>http://link.springer.com/10.1007/978-3-642-30567-2_6</t>
  </si>
  <si>
    <t>54-68</t>
  </si>
  <si>
    <t>Series Title: Communications in Computer and Information Science DOI: 10.1007/978-3-642-30567-2_6</t>
  </si>
  <si>
    <t>Conceptual Graphs and Metamodeling</t>
  </si>
  <si>
    <t>Conceptual Structures: Broadening the Base</t>
  </si>
  <si>
    <t>978-3-540-42344-7 978-3-540-44583-8</t>
  </si>
  <si>
    <t>http://link.springer.com/10.1007/3-540-44583-8_18</t>
  </si>
  <si>
    <t>245-259</t>
  </si>
  <si>
    <t>Series Title: Lecture Notes in Computer Science DOI: 10.1007/3-540-44583-8_18</t>
  </si>
  <si>
    <t>Brockmans, Saartje; Haase, Peter; Stuckenschmidt, Heiner</t>
  </si>
  <si>
    <t>Formalism-Independent Specification of Ontology Mappings – A Metamodeling Approach</t>
  </si>
  <si>
    <t>On the Move to Meaningful Internet Systems 2006: CoopIS, DOA, GADA, and ODBASE</t>
  </si>
  <si>
    <t>978-3-540-48287-1 978-3-540-48289-5</t>
  </si>
  <si>
    <t>http://link.springer.com/10.1007/11914853_56</t>
  </si>
  <si>
    <t>901-908</t>
  </si>
  <si>
    <t>Series Title: Lecture Notes in Computer Science DOI: 10.1007/11914853_56</t>
  </si>
  <si>
    <t>Fritzson, Peter</t>
  </si>
  <si>
    <t>The Modelica Object-Oriented Equation-Based Language and Its OpenModelica Environment with MetaModeling, Interoperability, and Parallel Execution</t>
  </si>
  <si>
    <t>http://link.springer.com/10.1007/978-3-642-17319-6_4</t>
  </si>
  <si>
    <t>5-14</t>
  </si>
  <si>
    <t>Series Title: Lecture Notes in Computer Science DOI: 10.1007/978-3-642-17319-6_4</t>
  </si>
  <si>
    <t>Antunes, Francisco; Pereira, Francisco; Ribeiro, Bernardete</t>
  </si>
  <si>
    <t>Directional Grid-Based Search for Simulation Metamodeling Using Active Learning</t>
  </si>
  <si>
    <t>Intelligent Transport Systems. From Research and Development to the Market Uptake</t>
  </si>
  <si>
    <t>978-3-030-38821-8 978-3-030-38822-5</t>
  </si>
  <si>
    <t>http://link.springer.com/10.1007/978-3-030-38822-5_3</t>
  </si>
  <si>
    <t>32-46</t>
  </si>
  <si>
    <t>Series Title: Lecture Notes of the Institute for Computer Sciences, Social Informatics and Telecommunications Engineering DOI: 10.1007/978-3-030-38822-5_3</t>
  </si>
  <si>
    <t>do Amaral, João Victor Soares; de Carvalho Miranda, Rafael; Montevechi, José Arnaldo Barra; dos Santos, Carlos Henrique; Gabriel, Gustavo Teodoro</t>
  </si>
  <si>
    <t>Metamodeling-based simulation optimization in manufacturing problems: a comparative study</t>
  </si>
  <si>
    <t>10.1007/s00170-022-09072-9</t>
  </si>
  <si>
    <t>https://link.springer.com/10.1007/s00170-022-09072-9</t>
  </si>
  <si>
    <t>5205-5224</t>
  </si>
  <si>
    <t>Lybecait, Michael; Kopetzki, Dawid; Zweihoff, Philip; Fuhge, Annika; Naujokat, Stefan; Steffen, Bernhard</t>
  </si>
  <si>
    <t>A Tutorial Introduction to Graphical Modeling and Metamodeling with CINCO</t>
  </si>
  <si>
    <t>Leveraging Applications of Formal Methods, Verification and Validation. Modeling</t>
  </si>
  <si>
    <t>978-3-030-03417-7 978-3-030-03418-4</t>
  </si>
  <si>
    <t>http://link.springer.com/10.1007/978-3-030-03418-4_31</t>
  </si>
  <si>
    <t>519-538</t>
  </si>
  <si>
    <t>Series Title: Lecture Notes in Computer Science DOI: 10.1007/978-3-030-03418-4_31</t>
  </si>
  <si>
    <t>Andreozzi, Sergio; Ciancarini, Paolo; Montesi, Danilo; Moretti, Rocco</t>
  </si>
  <si>
    <t>Towards a Metamodeling Based Method for Representing and Selecting Grid Services</t>
  </si>
  <si>
    <t>Grid Services Engineering and Management</t>
  </si>
  <si>
    <t>978-3-540-23301-5 978-3-540-30190-5</t>
  </si>
  <si>
    <t>http://link.springer.com/10.1007/978-3-540-30190-5_6</t>
  </si>
  <si>
    <t>78-93</t>
  </si>
  <si>
    <t>Series Title: Lecture Notes in Computer Science DOI: 10.1007/978-3-540-30190-5_6</t>
  </si>
  <si>
    <t>Patel, Shuchi; Sheth, Amit</t>
  </si>
  <si>
    <t>Planning and Optimizing Semantic Information Requests Using Domain Modeling and Resource Characteristics</t>
  </si>
  <si>
    <t>Cooperative Information Systems</t>
  </si>
  <si>
    <t>978-3-540-42524-3 978-3-540-44751-1</t>
  </si>
  <si>
    <t>http://link.springer.com/10.1007/3-540-44751-2_12</t>
  </si>
  <si>
    <t>135-149</t>
  </si>
  <si>
    <t>Series Title: Lecture Notes in Computer Science DOI: 10.1007/3-540-44751-2_12</t>
  </si>
  <si>
    <t>Jackson, Ilya</t>
  </si>
  <si>
    <t>Neuroevolutionary Approach to Metamodeling of Production-Inventory Systems with Lost-Sales and Markovian Demand</t>
  </si>
  <si>
    <t>Reliability and Statistics in Transportation and Communication</t>
  </si>
  <si>
    <t>978-3-030-44609-3 978-3-030-44610-9</t>
  </si>
  <si>
    <t>http://link.springer.com/10.1007/978-3-030-44610-9_10</t>
  </si>
  <si>
    <t>90-99</t>
  </si>
  <si>
    <t>Series Title: Lecture Notes in Networks and Systems DOI: 10.1007/978-3-030-44610-9_10</t>
  </si>
  <si>
    <t>Wang, Wei; Zhang, Yin; Wei, Baogang; Li, Yiming</t>
  </si>
  <si>
    <t>An Ontology-Based Domain Modeling Framework for Knowledge Service in Digital Library</t>
  </si>
  <si>
    <t>Knowledge Engineering and Management</t>
  </si>
  <si>
    <t>978-3-642-54929-8 978-3-642-54930-4</t>
  </si>
  <si>
    <t>http://link.springer.com/10.1007/978-3-642-54930-4_38</t>
  </si>
  <si>
    <t>373-383</t>
  </si>
  <si>
    <t>Series Title: Advances in Intelligent Systems and Computing DOI: 10.1007/978-3-642-54930-4_38</t>
  </si>
  <si>
    <t>Rausch, Michael; Sanders, William H.</t>
  </si>
  <si>
    <t>Evaluating the Effectiveness of Metamodeling in Emulating Quantitative Models</t>
  </si>
  <si>
    <t>Quantitative Evaluation of Systems</t>
  </si>
  <si>
    <t>978-3-030-85171-2 978-3-030-85172-9</t>
  </si>
  <si>
    <t>https://link.springer.com/10.1007/978-3-030-85172-9_7</t>
  </si>
  <si>
    <t>127-145</t>
  </si>
  <si>
    <t>Series Title: Lecture Notes in Computer Science DOI: 10.1007/978-3-030-85172-9_7</t>
  </si>
  <si>
    <t>Dubielewicz, Iwona; Hnatkowska, Bogumiła; Huzar, Zbigniew; Tuzinkiewicz, Lech</t>
  </si>
  <si>
    <t>Domain Modeling Based on Requirements Specification and Ontology</t>
  </si>
  <si>
    <t>Software Engineering: Challenges and Solutions</t>
  </si>
  <si>
    <t>978-3-319-43605-0 978-3-319-43606-7</t>
  </si>
  <si>
    <t>http://link.springer.com/10.1007/978-3-319-43606-7_3</t>
  </si>
  <si>
    <t>Series Title: Advances in Intelligent Systems and Computing DOI: 10.1007/978-3-319-43606-7_3</t>
  </si>
  <si>
    <t>Díaz-Manríquez, Alan; Toscano, Gregorio; Coello Coello, Carlos A.</t>
  </si>
  <si>
    <t>Comparison of metamodeling techniques in evolutionary algorithms</t>
  </si>
  <si>
    <t>Soft Computing</t>
  </si>
  <si>
    <t>1432-7643, 1433-7479</t>
  </si>
  <si>
    <t>10.1007/s00500-016-2140-z</t>
  </si>
  <si>
    <t>http://link.springer.com/10.1007/s00500-016-2140-z</t>
  </si>
  <si>
    <t>2017-10</t>
  </si>
  <si>
    <t>5647-5663</t>
  </si>
  <si>
    <t>19</t>
  </si>
  <si>
    <t>Kop, Christian; Mayr, Heinrich C.</t>
  </si>
  <si>
    <t>Templates in Domain Modeling – A Survey</t>
  </si>
  <si>
    <t>The Evolution of Conceptual Modeling</t>
  </si>
  <si>
    <t>978-3-642-17504-6 978-3-642-17505-3</t>
  </si>
  <si>
    <t>http://link.springer.com/10.1007/978-3-642-17505-3_2</t>
  </si>
  <si>
    <t>21-41</t>
  </si>
  <si>
    <t>Series Title: Lecture Notes in Computer Science DOI: 10.1007/978-3-642-17505-3_2</t>
  </si>
  <si>
    <t>Domain Modeling in an Agent-Oriented Application</t>
  </si>
  <si>
    <t>Part-Whole Reasoning in an Object-Centered Framework</t>
  </si>
  <si>
    <t>978-3-540-67225-8 978-3-540-46440-2</t>
  </si>
  <si>
    <t>http://link.springer.com/10.1007/3-540-46440-9_8</t>
  </si>
  <si>
    <t>107-119</t>
  </si>
  <si>
    <t>Series Title: Lecture Notes in Computer Science DOI: 10.1007/3-540-46440-9_8</t>
  </si>
  <si>
    <t>Jorquera, Tom; Georgé, Jean-Pierre; Gleizes, Marie-Pierre; Régis, Christine</t>
  </si>
  <si>
    <t>Agent-Based Natural Domain Modeling for Cooperative Continuous Optimization</t>
  </si>
  <si>
    <t>Computational Collective Intelligence. Technologies and Applications</t>
  </si>
  <si>
    <t>978-3-642-40494-8 978-3-642-40495-5</t>
  </si>
  <si>
    <t>http://link.springer.com/10.1007/978-3-642-40495-5_44</t>
  </si>
  <si>
    <t>Series Title: Lecture Notes in Computer Science DOI: 10.1007/978-3-642-40495-5_44</t>
  </si>
  <si>
    <t>Sturm, Arnon; Reinhartz-Berger, Iris</t>
  </si>
  <si>
    <t>Applying the Application-Based Domain Modeling Approach to UML Structural Views</t>
  </si>
  <si>
    <t>Conceptual Modeling – ER 2004</t>
  </si>
  <si>
    <t>978-3-540-23723-5 978-3-540-30464-7</t>
  </si>
  <si>
    <t>http://link.springer.com/10.1007/978-3-540-30464-7_57</t>
  </si>
  <si>
    <t>766-779</t>
  </si>
  <si>
    <t>Series Title: Lecture Notes in Computer Science DOI: 10.1007/978-3-540-30464-7_57</t>
  </si>
  <si>
    <t>Gouzoulis-Mayfrank, E.; Thelen, B.; Habermeyer, E.; Kunert, H. J.; Kovar, K.-A.; Lindenblatt, H.; Hermle, L.; Spitzer, M.; Sass, H.</t>
  </si>
  <si>
    <t>Psychopathological, neuroendocrine and autonomic effects of 3,4-methylenedioxyethylamphetamine (MDE), psilocybin and d -methamphetamine in healthy volunteers</t>
  </si>
  <si>
    <t>Psychopharmacology</t>
  </si>
  <si>
    <t>0033-3158, 1432-2072</t>
  </si>
  <si>
    <t>10.1007/s002130050860</t>
  </si>
  <si>
    <t>http://link.springer.com/10.1007/s002130050860</t>
  </si>
  <si>
    <t>1999-02-18</t>
  </si>
  <si>
    <t>41-50</t>
  </si>
  <si>
    <t>Huang, Seth H.; Xu, Lingjie; Jiang, Congwei</t>
  </si>
  <si>
    <t>Artificial Intelligence and Advanced Time Series Classification: Residual Attention Net for Cross-Domain Modeling</t>
  </si>
  <si>
    <t>Fintech with Artificial Intelligence, Big Data, and Blockchain</t>
  </si>
  <si>
    <t>http://link.springer.com/10.1007/978-981-33-6137-9_5</t>
  </si>
  <si>
    <t>153-168</t>
  </si>
  <si>
    <t>DOI: 10.1007/978-981-33-6137-9_5 Series Title: Blockchain Technologies</t>
  </si>
  <si>
    <t>Savidis, Anthony; Valsamakis, Yannis; Lilis, Yannis</t>
  </si>
  <si>
    <t>Improved Model-Driven Engineering of User-Interfaces with Generative Macros</t>
  </si>
  <si>
    <t>Universal Access in Human-Computer Interaction. Design and Development Methods for Universal Access</t>
  </si>
  <si>
    <t>978-3-319-07436-8 978-3-319-07437-5</t>
  </si>
  <si>
    <t>http://link.springer.com/10.1007/978-3-319-07437-5_14</t>
  </si>
  <si>
    <t>137-148</t>
  </si>
  <si>
    <t>Series Title: Lecture Notes in Computer Science DOI: 10.1007/978-3-319-07437-5_14</t>
  </si>
  <si>
    <t>Kim, Haeng-Kon</t>
  </si>
  <si>
    <t>Designing of Domain Modeling for Mobile Applications Development</t>
  </si>
  <si>
    <t>Big Data, Cloud Computing, Data Science &amp; Engineering</t>
  </si>
  <si>
    <t>978-3-319-96802-5 978-3-319-96803-2</t>
  </si>
  <si>
    <t>http://link.springer.com/10.1007/978-3-319-96803-2_6</t>
  </si>
  <si>
    <t>71-79</t>
  </si>
  <si>
    <t>Series Title: Studies in Computational Intelligence DOI: 10.1007/978-3-319-96803-2_6</t>
  </si>
  <si>
    <t>Ghanta, Sandesh; Surya Chaitanya, P. V.; Ganti, Sai Sarath Chandra; Roshan Patnaik, M. P. V.; Gopakumar, G.</t>
  </si>
  <si>
    <t>Enhancement of VerticalThings DSL with Learnable Features</t>
  </si>
  <si>
    <t>Advances in Computing and Network Communications</t>
  </si>
  <si>
    <t>978-981-336-976-4 978-981-336-977-1</t>
  </si>
  <si>
    <t>https://link.springer.com/10.1007/978-981-33-6977-1_27</t>
  </si>
  <si>
    <t>347-359</t>
  </si>
  <si>
    <t>Series Title: Lecture Notes in Electrical Engineering DOI: 10.1007/978-981-33-6977-1_27</t>
  </si>
  <si>
    <t>Perry, David J.</t>
  </si>
  <si>
    <t>Screening for Mutations in the Human Antithrombin Gene by Hydrolink D-5000™ and MDE™ Gel Electrophoresis</t>
  </si>
  <si>
    <t>Hemostasis and Thrombosis Protocols</t>
  </si>
  <si>
    <t>978-1-59259-248-7</t>
  </si>
  <si>
    <t>http://link.springer.com/10.1385/1-59259-248-1:125</t>
  </si>
  <si>
    <t>1999-08-04</t>
  </si>
  <si>
    <t>125-130</t>
  </si>
  <si>
    <t>DOI: 10.1385/1-59259-248-1:125 DOI: 10.1385/1-59259-248-1:125</t>
  </si>
  <si>
    <t>Zhu, Zhi; Lei, Yonglin; Li, Qun; Zhu, Yifan</t>
  </si>
  <si>
    <t>Exploring MDE techniques for engineering simulation models</t>
  </si>
  <si>
    <t>Wireless Networks</t>
  </si>
  <si>
    <t>1022-0038, 1572-8196</t>
  </si>
  <si>
    <t>10.1007/s11276-019-02226-w</t>
  </si>
  <si>
    <t>https://link.springer.com/10.1007/s11276-019-02226-w</t>
  </si>
  <si>
    <t>2021-07</t>
  </si>
  <si>
    <t>3549-3560</t>
  </si>
  <si>
    <t>Kim, Haeng-Kon; Lee, Roger Y.</t>
  </si>
  <si>
    <t>Effective Domain Modeling for Mobile Business AHMS (Adaptive Human Management Systems) Requirements</t>
  </si>
  <si>
    <t>Computer and Information Science</t>
  </si>
  <si>
    <t>978-3-319-10508-6 978-3-319-10509-3</t>
  </si>
  <si>
    <t>http://link.springer.com/10.1007/978-3-319-10509-3_12</t>
  </si>
  <si>
    <t>153-169</t>
  </si>
  <si>
    <t>Series Title: Studies in Computational Intelligence DOI: 10.1007/978-3-319-10509-3_12</t>
  </si>
  <si>
    <t>Simko, Marian; Bielikova, Maria</t>
  </si>
  <si>
    <t>Lightweight domain modeling for adaptive web-based educational system</t>
  </si>
  <si>
    <t>10.1007/s10844-018-0518-3</t>
  </si>
  <si>
    <t>http://link.springer.com/10.1007/s10844-018-0518-3</t>
  </si>
  <si>
    <t>165-190</t>
  </si>
  <si>
    <t>Czarnecki, Krzysztof; O’Donnell, John T.; Striegnitz, Jörg; Taha, Walid</t>
  </si>
  <si>
    <t>DSL Implementation in MetaOCaml, Template Haskell, and C++</t>
  </si>
  <si>
    <t>Domain-Specific Program Generation</t>
  </si>
  <si>
    <t>978-3-540-22119-7 978-3-540-25935-0</t>
  </si>
  <si>
    <t>http://link.springer.com/10.1007/978-3-540-25935-0_4</t>
  </si>
  <si>
    <t>51-72</t>
  </si>
  <si>
    <t>Series Title: Lecture Notes in Computer Science DOI: 10.1007/978-3-540-25935-0_4</t>
  </si>
  <si>
    <t>Malagon-Carvajal, Gabriel; Duarte, Cesar; Ordoñez-Plata, Gabriel; Almeida, C. F. M.; Kagan, Nelson</t>
  </si>
  <si>
    <t>A Harmonic Frequency Domain Modeling Method for Single-Phase Full Bridge Rectifiers</t>
  </si>
  <si>
    <t>Journal of Control, Automation and Electrical Systems</t>
  </si>
  <si>
    <t>2195-3880, 2195-3899</t>
  </si>
  <si>
    <t>10.1007/s40313-020-00624-6</t>
  </si>
  <si>
    <t>https://link.springer.com/10.1007/s40313-020-00624-6</t>
  </si>
  <si>
    <t>2020-10</t>
  </si>
  <si>
    <t>1322-1333</t>
  </si>
  <si>
    <t>Clauss, Christoph; Elmqvist, Hilding; Mattsson, Sven Erik; Otter, Martin; Schwarz, Peter</t>
  </si>
  <si>
    <t>Mixed-Domain Modeling in Modelica</t>
  </si>
  <si>
    <t>System Specification &amp; Design Languages</t>
  </si>
  <si>
    <t>978-1-4020-7414-1</t>
  </si>
  <si>
    <t>http://link.springer.com/10.1007/0-306-48734-9_3</t>
  </si>
  <si>
    <t>29-40</t>
  </si>
  <si>
    <t>Kluwer Academic Publishers</t>
  </si>
  <si>
    <t>Boston</t>
  </si>
  <si>
    <t>DOI: 10.1007/0-306-48734-9_3</t>
  </si>
  <si>
    <t>Lawall, Julia L.; Duchesne, Hervé; Muller, Gilles; Le Meur, Anne-Françoise</t>
  </si>
  <si>
    <t>Bossa Nova: Introducing Modularity into the Bossa Domain-Specific Language</t>
  </si>
  <si>
    <t>http://link.springer.com/10.1007/11561347_7</t>
  </si>
  <si>
    <t>Series Title: Lecture Notes in Computer Science DOI: 10.1007/11561347_7</t>
  </si>
  <si>
    <t>Koltun, Gennadiy; Pundel, Mathis</t>
  </si>
  <si>
    <t>Using two case studies to explore the applicability of VIATRA for the model-driven engineering of mechatronic production systems</t>
  </si>
  <si>
    <t>10.1007/s10270-021-00962-2</t>
  </si>
  <si>
    <t>https://link.springer.com/10.1007/s10270-021-00962-2</t>
  </si>
  <si>
    <t>1643-1664</t>
  </si>
  <si>
    <t>Ferreira, Bruno Morais; Pereira, Fernando Magno Quintão; Rodrigues, Hermann; Soares-Filho, Britaldo Silveira</t>
  </si>
  <si>
    <t>Optimizing a Geomodeling Domain Specific Language</t>
  </si>
  <si>
    <t>Programming Languages</t>
  </si>
  <si>
    <t>978-3-642-33181-7 978-3-642-33182-4</t>
  </si>
  <si>
    <t>https://link.springer.com/10.1007/978-3-642-33182-4_8</t>
  </si>
  <si>
    <t>87-101</t>
  </si>
  <si>
    <t>Series Title: Lecture Notes in Computer Science DOI: 10.1007/978-3-642-33182-4_8</t>
  </si>
  <si>
    <t>Chuang, Wei-Chu; Spence, Seymour M. J.</t>
  </si>
  <si>
    <t>Rapid uncertainty quantification for non-linear and stochastic wind excited structures: a metamodeling approach</t>
  </si>
  <si>
    <t>Meccanica</t>
  </si>
  <si>
    <t>0025-6455, 1572-9648</t>
  </si>
  <si>
    <t>10.1007/s11012-019-00958-9</t>
  </si>
  <si>
    <t>http://link.springer.com/10.1007/s11012-019-00958-9</t>
  </si>
  <si>
    <t>1327-1338</t>
  </si>
  <si>
    <t>Visser, Eelco</t>
  </si>
  <si>
    <t>WebDSL: A Case Study in Domain-Specific Language Engineering</t>
  </si>
  <si>
    <t>http://link.springer.com/10.1007/978-3-540-88643-3_7</t>
  </si>
  <si>
    <t>291-373</t>
  </si>
  <si>
    <t>Series Title: Lecture Notes in Computer Science DOI: 10.1007/978-3-540-88643-3_7</t>
  </si>
  <si>
    <t>Liu, Yunliang; Tian, Wei; Zhou, Xiang</t>
  </si>
  <si>
    <t>Energy and carbon performance of urban buildings using metamodeling variable importance techniques</t>
  </si>
  <si>
    <t>10.1007/s12273-020-0688-0</t>
  </si>
  <si>
    <t>https://link.springer.com/10.1007/s12273-020-0688-0</t>
  </si>
  <si>
    <t>535-547</t>
  </si>
  <si>
    <t>Seiler, Thomas-B.; Rastall, Andrew; Leist, Erik; Erdinger, Lothar; Braunbeck, Thomas; Hollert, Henner</t>
  </si>
  <si>
    <t>Membrane Dialysis Extraction (MDE): A Novel Approach for Extracting Toxicologically Relevant Hydrophobic Organic Compounds from Soils and Sediments for Assessment in Biotests</t>
  </si>
  <si>
    <t>Journal of Soils and Sediments</t>
  </si>
  <si>
    <t>1439-0108, 1614-7480</t>
  </si>
  <si>
    <t>10.1065/jss2006.01.151</t>
  </si>
  <si>
    <t>http://link.springer.com/10.1065/jss2006.01.151</t>
  </si>
  <si>
    <t>2006-02</t>
  </si>
  <si>
    <t>20-29</t>
  </si>
  <si>
    <t>Sobernig, Stefan</t>
  </si>
  <si>
    <t>DSL as Variable Software</t>
  </si>
  <si>
    <t>Variable Domain-specific Software Languages with DjDSL</t>
  </si>
  <si>
    <t>978-3-030-42151-9 978-3-030-42152-6</t>
  </si>
  <si>
    <t>http://link.springer.com/10.1007/978-3-030-42152-6_1</t>
  </si>
  <si>
    <t>1-31</t>
  </si>
  <si>
    <t>DOI: 10.1007/978-3-030-42152-6_1</t>
  </si>
  <si>
    <t>Mazak, Alexandra; Wolny, Sabine; Wimmer, Manuel</t>
  </si>
  <si>
    <t>On the Need for Data-Based Model-Driven Engineering</t>
  </si>
  <si>
    <t>Security and Quality in Cyber-Physical Systems Engineering</t>
  </si>
  <si>
    <t>978-3-030-25311-0 978-3-030-25312-7</t>
  </si>
  <si>
    <t>http://link.springer.com/10.1007/978-3-030-25312-7_5</t>
  </si>
  <si>
    <t>103-127</t>
  </si>
  <si>
    <t>DOI: 10.1007/978-3-030-25312-7_5</t>
  </si>
  <si>
    <t>Burnay, Corentin; Giunta, Benito</t>
  </si>
  <si>
    <t>Towards Integrated Model-Driven Engineering Approach to Business Intelligence</t>
  </si>
  <si>
    <t>https://link.springer.com/10.1007/978-3-031-05760-1_38</t>
  </si>
  <si>
    <t>635-643</t>
  </si>
  <si>
    <t>DOI: 10.1007/978-3-031-05760-1_38 Series Title: Lecture Notes in Business Information Processing</t>
  </si>
  <si>
    <t>Slawik, Mathias; Küpper, Axel</t>
  </si>
  <si>
    <t>A Domain Specific Language and a Pertinent Business Vocabulary for Cloud Service Selection</t>
  </si>
  <si>
    <t>978-3-319-14608-9 978-3-319-14609-6</t>
  </si>
  <si>
    <t>http://link.springer.com/10.1007/978-3-319-14609-6_12</t>
  </si>
  <si>
    <t>172-185</t>
  </si>
  <si>
    <t>Series Title: Lecture Notes in Computer Science DOI: 10.1007/978-3-319-14609-6_12</t>
  </si>
  <si>
    <t>Heine, Felix; Kleiner, Carsten; Oelsner, Thomas</t>
  </si>
  <si>
    <t>A DSL for Automated Data Quality Monitoring</t>
  </si>
  <si>
    <t>Database and Expert Systems Applications</t>
  </si>
  <si>
    <t>978-3-030-59002-4 978-3-030-59003-1</t>
  </si>
  <si>
    <t>https://link.springer.com/10.1007/978-3-030-59003-1_6</t>
  </si>
  <si>
    <t>89-105</t>
  </si>
  <si>
    <t>Series Title: Lecture Notes in Computer Science DOI: 10.1007/978-3-030-59003-1_6</t>
  </si>
  <si>
    <t>Morimoto, Masaki; Fukami, Kai; Zhang, Kai; Nair, Aditya G.; Fukagata, Koji</t>
  </si>
  <si>
    <t>Convolutional neural networks for fluid flow analysis: toward effective metamodeling and low dimensionalization</t>
  </si>
  <si>
    <t>Theoretical and Computational Fluid Dynamics</t>
  </si>
  <si>
    <t>0935-4964, 1432-2250</t>
  </si>
  <si>
    <t>10.1007/s00162-021-00580-0</t>
  </si>
  <si>
    <t>https://link.springer.com/10.1007/s00162-021-00580-0</t>
  </si>
  <si>
    <t>2021-10</t>
  </si>
  <si>
    <t>633-658</t>
  </si>
  <si>
    <t>Li, Genzi; Aute, Vikrant; Azarm, Shapour</t>
  </si>
  <si>
    <t>An accumulative error based adaptive design of experiments for offline metamodeling</t>
  </si>
  <si>
    <t>10.1007/s00158-009-0395-z</t>
  </si>
  <si>
    <t>http://link.springer.com/10.1007/s00158-009-0395-z</t>
  </si>
  <si>
    <t>2010-01</t>
  </si>
  <si>
    <t>137-155</t>
  </si>
  <si>
    <t>Hamad, Husam; Al-Hamdan, Sami; Al-Zaben, Awad</t>
  </si>
  <si>
    <t>Space partitioning in piecewise metamodeling: a graphical approach</t>
  </si>
  <si>
    <t>10.1007/s00158-009-0428-7</t>
  </si>
  <si>
    <t>http://link.springer.com/10.1007/s00158-009-0428-7</t>
  </si>
  <si>
    <t>2010-04</t>
  </si>
  <si>
    <t>441-452</t>
  </si>
  <si>
    <t>Ortiz, Francisco J.; Pastor, Juan A.; Alonso, Diego; Álvarez, Bárbara; Sánchez, Pedro</t>
  </si>
  <si>
    <t>Experiences Using a Component-Oriented Architectural Framework for Robots and Its Improvement with a MDE Approach</t>
  </si>
  <si>
    <t>978-3-540-75131-1 978-3-540-75132-8</t>
  </si>
  <si>
    <t>http://link.springer.com/10.1007/978-3-540-75132-8_37</t>
  </si>
  <si>
    <t>335-338</t>
  </si>
  <si>
    <t>ISSN: 0302-9743, 1611-3349 Series Title: Lecture Notes in Computer Science DOI: 10.1007/978-3-540-75132-8_37</t>
  </si>
  <si>
    <t>Lopes, Denivaldo; Hammoudi, Slimane; Abdelouahab, Zair</t>
  </si>
  <si>
    <t>Schema Matching in the Context of Model Driven Engineering: From Theory to Practice</t>
  </si>
  <si>
    <t>Advances in Systems, Computing Sciences and Software Engineering</t>
  </si>
  <si>
    <t>978-1-4020-5262-0</t>
  </si>
  <si>
    <t>http://link.springer.com/10.1007/1-4020-5263-4_36</t>
  </si>
  <si>
    <t>219-227</t>
  </si>
  <si>
    <t>DOI: 10.1007/1-4020-5263-4_36</t>
  </si>
  <si>
    <t>Audsley, Neil; Gray, Ian; Kolovos, Dimitris; Matragkas, Nikos; Paige, Richard; Indrusiak, Leandro Soares</t>
  </si>
  <si>
    <t>Automatic Development of Embedded Systems Using Model Driven Engineering and Compile-Time Virtualisation</t>
  </si>
  <si>
    <t>Embedded and Real Time System Development: A Software Engineering Perspective</t>
  </si>
  <si>
    <t>978-3-642-40887-8 978-3-642-40888-5</t>
  </si>
  <si>
    <t>http://link.springer.com/10.1007/978-3-642-40888-5_2</t>
  </si>
  <si>
    <t>23-53</t>
  </si>
  <si>
    <t>Series Title: Studies in Computational Intelligence DOI: 10.1007/978-3-642-40888-5_2</t>
  </si>
  <si>
    <t>Belkadi, Fatima Zahra; Esbai, Redouane</t>
  </si>
  <si>
    <t>Model-Driven Engineering: From SQL Relational Database to Column—Oriented Database in Big Data Context</t>
  </si>
  <si>
    <t>Networking, Intelligent Systems and Security</t>
  </si>
  <si>
    <t>9789811636363 9789811636370</t>
  </si>
  <si>
    <t>https://link.springer.com/10.1007/978-981-16-3637-0_47</t>
  </si>
  <si>
    <t>667-678</t>
  </si>
  <si>
    <t>Series Title: Smart Innovation, Systems and Technologies DOI: 10.1007/978-981-16-3637-0_47</t>
  </si>
  <si>
    <t>Zallio, Matteo; Kelly, Paula; Cryan, Barry; Berry, Damon</t>
  </si>
  <si>
    <t>A Co-Design Approach for a Smart Cooking Appliance. The Application of a Domain Specific Language</t>
  </si>
  <si>
    <t>Advances in Usability, User Experience, Wearable and Assistive Technology</t>
  </si>
  <si>
    <t>978-3-030-80090-1 978-3-030-80091-8</t>
  </si>
  <si>
    <t>https://link.springer.com/10.1007/978-3-030-80091-8_59</t>
  </si>
  <si>
    <t>503-511</t>
  </si>
  <si>
    <t>Series Title: Lecture Notes in Networks and Systems DOI: 10.1007/978-3-030-80091-8_59</t>
  </si>
  <si>
    <t>Nazir, Anam; Alam, Masoom; Malik, Saif U. R.; Akhunzada, Adnan; Cheema, Muhammad Nadeem; Khan, Muhammad Khurram; Ziang, Yang; Khan, Tanveer; Khan, Abid</t>
  </si>
  <si>
    <t>A high-level domain-specific language for SIEM (design, development and formal verification)</t>
  </si>
  <si>
    <t>10.1007/s10586-017-0819-2</t>
  </si>
  <si>
    <t>http://link.springer.com/10.1007/s10586-017-0819-2</t>
  </si>
  <si>
    <t>2017-09</t>
  </si>
  <si>
    <t>2423-2437</t>
  </si>
  <si>
    <t>Groeneveld, Desirée; Tekinerdogan, Bedir; Garousi, Vahid; Catal, Cagatay</t>
  </si>
  <si>
    <t>A domain-specific language framework for farm management information systems in precision agriculture</t>
  </si>
  <si>
    <t>Precision Agriculture</t>
  </si>
  <si>
    <t>1385-2256, 1573-1618</t>
  </si>
  <si>
    <t>10.1007/s11119-020-09770-y</t>
  </si>
  <si>
    <t>https://link.springer.com/10.1007/s11119-020-09770-y</t>
  </si>
  <si>
    <t>1067-1106</t>
  </si>
  <si>
    <t>Yang, Junqi; Zhan, Zhenfei; Zheng, Kai; Chen, Chong; Hu, Jie; Zheng, Ling</t>
  </si>
  <si>
    <t>An uncertainty representation based sampling method for metamodeling in auto-motive design applications</t>
  </si>
  <si>
    <t>Journal of Mechanical Science and Technology</t>
  </si>
  <si>
    <t>1738-494X, 1976-3824</t>
  </si>
  <si>
    <t>10.1007/s12206-016-0935-6</t>
  </si>
  <si>
    <t>http://link.springer.com/10.1007/s12206-016-0935-6</t>
  </si>
  <si>
    <t>2016-10</t>
  </si>
  <si>
    <t>4645-4655</t>
  </si>
  <si>
    <t>Yılmaz, İlhan; Yelek, İbrahim; Özcanan, Sedat; Atahan, Ali Osman; Hiekmann, J. Marten</t>
  </si>
  <si>
    <t>Artificial neural network metamodeling-based design optimization of a continuous motorcyclists protection barrier system</t>
  </si>
  <si>
    <t>10.1007/s00158-021-03080-1</t>
  </si>
  <si>
    <t>https://link.springer.com/10.1007/s00158-021-03080-1</t>
  </si>
  <si>
    <t>4305-4323</t>
  </si>
  <si>
    <t>Özsoy, Ege; Örnek, Evin Pınar; Eck, Ulrich; Czempiel, Tobias; Tombari, Federico; Navab, Nassir</t>
  </si>
  <si>
    <t>4D-OR: Semantic Scene Graphs for OR Domain Modeling</t>
  </si>
  <si>
    <t>Medical Image Computing and Computer Assisted Intervention – MICCAI 2022</t>
  </si>
  <si>
    <t>978-3-031-16448-4 978-3-031-16449-1</t>
  </si>
  <si>
    <t>https://link.springer.com/10.1007/978-3-031-16449-1_45</t>
  </si>
  <si>
    <t>475-485</t>
  </si>
  <si>
    <t>Series Title: Lecture Notes in Computer Science DOI: 10.1007/978-3-031-16449-1_45</t>
  </si>
  <si>
    <t>Bork, Dominik; Anagnostou, Konstantinos; Wimmer, Manuel</t>
  </si>
  <si>
    <t>Towards Interoperable Metamodeling Platforms: The Case of Bridging ADOxx and EMF</t>
  </si>
  <si>
    <t>978-3-031-07471-4 978-3-031-07472-1</t>
  </si>
  <si>
    <t>https://link.springer.com/10.1007/978-3-031-07472-1_28</t>
  </si>
  <si>
    <t>479-497</t>
  </si>
  <si>
    <t>Series Title: Lecture Notes in Computer Science DOI: 10.1007/978-3-031-07472-1_28</t>
  </si>
  <si>
    <t>http://link.springer.com/10.1007/978-1-4899-0676-2_12</t>
  </si>
  <si>
    <t>255-274</t>
  </si>
  <si>
    <t>DOI: 10.1007/978-1-4899-0676-2_12</t>
  </si>
  <si>
    <t>Hermida, Jesús M.; Meliá, Santiago; Montoyo, Andrés; Gómez, Jaime</t>
  </si>
  <si>
    <t>Applying model-driven engineering to the development of Rich Internet Applications for Business Intelligence</t>
  </si>
  <si>
    <t>Information Systems Frontiers</t>
  </si>
  <si>
    <t>1387-3326, 1572-9419</t>
  </si>
  <si>
    <t>10.1007/s10796-012-9402-9</t>
  </si>
  <si>
    <t>http://link.springer.com/10.1007/s10796-012-9402-9</t>
  </si>
  <si>
    <t>2013-07</t>
  </si>
  <si>
    <t>411-431</t>
  </si>
  <si>
    <t>Giunta, Benito</t>
  </si>
  <si>
    <t>A Model-Driven Engineering Approach to Complex Performance Indicators: Towards Self-Service Performance Management (SS-PM)</t>
  </si>
  <si>
    <t>978-3-030-75017-6 978-3-030-75018-3</t>
  </si>
  <si>
    <t>https://link.springer.com/10.1007/978-3-030-75018-3_50</t>
  </si>
  <si>
    <t>661-669</t>
  </si>
  <si>
    <t>Series Title: Lecture Notes in Business Information Processing DOI: 10.1007/978-3-030-75018-3_50</t>
  </si>
  <si>
    <t>Eberius, Julian; Thiele, Maik; Lehner, Wolfgang</t>
  </si>
  <si>
    <t>A Domain-Specific Language for Do-It-Yourself Analytical Mashups</t>
  </si>
  <si>
    <t>Current Trends in Web Engineering</t>
  </si>
  <si>
    <t>978-3-642-27996-6 978-3-642-27997-3</t>
  </si>
  <si>
    <t>http://link.springer.com/10.1007/978-3-642-27997-3_36</t>
  </si>
  <si>
    <t>337-341</t>
  </si>
  <si>
    <t>Series Title: Lecture Notes in Computer Science DOI: 10.1007/978-3-642-27997-3_36</t>
  </si>
  <si>
    <t>Dou, Wei; Bianculli, Domenico; Briand, Lionel</t>
  </si>
  <si>
    <t>Revisiting Model-Driven Engineering for Run-Time Verification of Business Processes</t>
  </si>
  <si>
    <t>System Analysis and Modeling: Models and Reusability</t>
  </si>
  <si>
    <t>978-3-319-11742-3 978-3-319-11743-0</t>
  </si>
  <si>
    <t>http://link.springer.com/10.1007/978-3-319-11743-0_13</t>
  </si>
  <si>
    <t>190-197</t>
  </si>
  <si>
    <t>Series Title: Lecture Notes in Computer Science DOI: 10.1007/978-3-319-11743-0_13</t>
  </si>
  <si>
    <t>Hawila, Abed Al-Waheed; Merabtine, Abdelatif; Troussier, Nadège</t>
  </si>
  <si>
    <t>Metamodeling of mean radiant temperature to optimize glass facade design in PMV-based comfort controlled space</t>
  </si>
  <si>
    <t>10.1007/s12273-019-0580-y</t>
  </si>
  <si>
    <t>http://link.springer.com/10.1007/s12273-019-0580-y</t>
  </si>
  <si>
    <t>271-286</t>
  </si>
  <si>
    <t>González, Oscar; Casallas, Rubby; Deridder, Dirk</t>
  </si>
  <si>
    <t>MMC-BPM: A Domain-Specific Language for Business Processes Analysis</t>
  </si>
  <si>
    <t>Business Information Systems</t>
  </si>
  <si>
    <t>978-3-642-01189-4 978-3-642-01190-0</t>
  </si>
  <si>
    <t>http://link.springer.com/10.1007/978-3-642-01190-0_14</t>
  </si>
  <si>
    <t>157-168</t>
  </si>
  <si>
    <t>Series Title: Lecture Notes in Business Information Processing DOI: 10.1007/978-3-642-01190-0_14</t>
  </si>
  <si>
    <t>Veerakumar, Ramsankar; Raul, Vishal; Liu, Yang; Wang, Xiaodong; Leifsson, Leifur; Hu, Hui</t>
  </si>
  <si>
    <t>Metamodeling-based parametric optimization of DBD plasma actuation to suppress flow separation over a wind turbine airfoil model</t>
  </si>
  <si>
    <t>Acta Mechanica Sinica</t>
  </si>
  <si>
    <t>0567-7718, 1614-3116</t>
  </si>
  <si>
    <t>10.1007/s10409-020-00951-6</t>
  </si>
  <si>
    <t>https://link.springer.com/10.1007/s10409-020-00951-6</t>
  </si>
  <si>
    <t>260-274</t>
  </si>
  <si>
    <t>Parnami, Pooja; Jain, Aman; Sharma, Navneet</t>
  </si>
  <si>
    <t>Toward Adapting Metamodeling Approach for Legacy to Cloud Migration</t>
  </si>
  <si>
    <t>Ambient Communications and Computer Systems</t>
  </si>
  <si>
    <t>9789811359330 9789811359347</t>
  </si>
  <si>
    <t>http://link.springer.com/10.1007/978-981-13-5934-7_25</t>
  </si>
  <si>
    <t>275-284</t>
  </si>
  <si>
    <t>Series Title: Advances in Intelligent Systems and Computing DOI: 10.1007/978-981-13-5934-7_25</t>
  </si>
  <si>
    <t>Revault, Nicolas; Yoder, Joseph W.</t>
  </si>
  <si>
    <t>Adaptive Object-Models and Metamodeling Techniques</t>
  </si>
  <si>
    <t>Object-Oriented Technology</t>
  </si>
  <si>
    <t>978-3-540-43675-1 978-3-540-47853-9</t>
  </si>
  <si>
    <t>http://link.springer.com/10.1007/3-540-47853-1_5</t>
  </si>
  <si>
    <t>57-71</t>
  </si>
  <si>
    <t>Series Title: Lecture Notes in Computer Science DOI: 10.1007/3-540-47853-1_5</t>
  </si>
  <si>
    <t>Wang, Shuanqi; Wu, Xiuhua; Yu, Hang; Li, Zhibo; Wu, Wei</t>
  </si>
  <si>
    <t>Dependability Argument Metamodeling of Networked Software</t>
  </si>
  <si>
    <t>Proceedings of 2022 10th China Conference on Command and Control</t>
  </si>
  <si>
    <t>978-981-19605-1-2 978-981-19605-2-9</t>
  </si>
  <si>
    <t>https://link.springer.com/10.1007/978-981-19-6052-9_33</t>
  </si>
  <si>
    <t>353-362</t>
  </si>
  <si>
    <t>Series Title: Lecture Notes in Electrical Engineering DOI: 10.1007/978-981-19-6052-9_33</t>
  </si>
  <si>
    <t>Sunkle, Sagar; Saxena, Krati; Patil, Ashwini; Kulkarni, Vinay</t>
  </si>
  <si>
    <t>AI-driven streamlined modeling: experiences and lessons learned from multiple domains</t>
  </si>
  <si>
    <t>Softw. Syst. Model.</t>
  </si>
  <si>
    <t>10.1007/s10270-022-00982-6</t>
  </si>
  <si>
    <t>https://doi.org/10.1007/s10270-022-00982-6</t>
  </si>
  <si>
    <t>1–23</t>
  </si>
  <si>
    <t>Zhan, Jingtao; Ai, Qingyao; Liu, Yiqun; Mao, Jiaxin; Xie, Xiaohui; Zhang, Min; Ma, Shaoping</t>
  </si>
  <si>
    <t>Disentangled Modeling of Domain and Relevance for Adaptable Dense Retrieval</t>
  </si>
  <si>
    <t>CoRR</t>
  </si>
  <si>
    <t>10.48550/arXiv.2208.05753</t>
  </si>
  <si>
    <t>https://doi.org/10.48550/arXiv.2208.05753</t>
  </si>
  <si>
    <t>arXiv: 2208.05753</t>
  </si>
  <si>
    <t>Idani, Akram; Ledru, Yves; Wakrime, Abderrahim Ait; Ayed, Rahma Ben; Bon, Philippe</t>
  </si>
  <si>
    <t>Towards a Tool-Based Domain Specific Approach for Railway Systems Modeling and Validation</t>
  </si>
  <si>
    <t>Reliability, Safety, and Security of Railway Systems. Modelling, Analysis, Verification, and Certification - Third International Conference, RSSRail 2019, Lille, France, June 4-6, 2019, Proceedings</t>
  </si>
  <si>
    <t>10.1007/978-3-030-18744-6_2</t>
  </si>
  <si>
    <t>https://doi.org/10.1007/978-3-030-18744-6\_2</t>
  </si>
  <si>
    <t>23–40</t>
  </si>
  <si>
    <t>Jilani, Rabia</t>
  </si>
  <si>
    <t>Learning Static Constraints for Domain Modeling from Training Plans</t>
  </si>
  <si>
    <t>Proceedings of the Doctoral Consortium (DC) co-located with the 14th Conference of the Italian Association for Artificial Intelligence (AI*IA 2015), Ferrara, Italy, September 23-24, 2015</t>
  </si>
  <si>
    <t>http://ceur-ws.org/Vol-1485/paper6.pdf</t>
  </si>
  <si>
    <t>31–36</t>
  </si>
  <si>
    <t>CEUR-WS.org</t>
  </si>
  <si>
    <t>Panagiotopoulos, Ioannis; Kalou, Aikaterini K.; Pierrakeas, Christos; Kameas, Achilles</t>
  </si>
  <si>
    <t>An Ontological Approach for Domain Knowledge Modeling and Management in E-Learning Systems</t>
  </si>
  <si>
    <t>Artificial Intelligence Applications and Innovations - AIAI 2012 International Workshops: AIAB, AIeIA, CISE, COPA, IIVC, ISQL, MHDW, and WADTMB, Halkidiki, Greece, September 27-30, 2012, Proceedings, Part II</t>
  </si>
  <si>
    <t>10.1007/978-3-642-33412-2_10</t>
  </si>
  <si>
    <t>https://doi.org/10.1007/978-3-642-33412-2\_10</t>
  </si>
  <si>
    <t>95–104</t>
  </si>
  <si>
    <t>Kakas, Antonis C.; Michael, Loizos</t>
  </si>
  <si>
    <t>Modeling Complex Domains of Actions and Change</t>
  </si>
  <si>
    <t>https://arxiv.org/abs/cs/0207056</t>
  </si>
  <si>
    <t>thesis</t>
  </si>
  <si>
    <t>Abdel-Fattah, Ahmed Mohammed Hassan</t>
  </si>
  <si>
    <t>Utilizing cross-domain cognitive mechansims for modeling aspects of artificial general intelligence</t>
  </si>
  <si>
    <t>https://d-nb.info/1051609224</t>
  </si>
  <si>
    <t>University of Osnabrück</t>
  </si>
  <si>
    <t>Zhou, Yue; Kong, Wei; Xu, Qing</t>
  </si>
  <si>
    <t>A Novel Modeling and Recognition Method for Underwater Sound Based on HMT in Wavelet Domain</t>
  </si>
  <si>
    <t>AI 2004: Advances in Artificial Intelligence, 17th Australian Joint Conference on Artificial Intelligence, Cairns, Australia, December 4-6, 2004, Proceedings</t>
  </si>
  <si>
    <t>10.1007/978-3-540-30549-1_30</t>
  </si>
  <si>
    <t>https://doi.org/10.1007/978-3-540-30549-1\_30</t>
  </si>
  <si>
    <t>332–343</t>
  </si>
  <si>
    <t>Yang, Min; Qu, Qiang; Shen, Ying; Lei, Kai; Zhu, Jia</t>
  </si>
  <si>
    <t>Cross-domain aspect/sentiment-aware abstractive review summarization by combining topic modeling and deep reinforcement learning</t>
  </si>
  <si>
    <t>Neural Comput. Appl.</t>
  </si>
  <si>
    <t>10.1007/s00521-018-3825-2</t>
  </si>
  <si>
    <t>https://doi.org/10.1007/s00521-018-3825-2</t>
  </si>
  <si>
    <t>6421–6433</t>
  </si>
  <si>
    <t>Kristianto, Giovanni Yoko; Zhang, Huiwen; Tong, Bin; Iwayama, Makoto; Kobayashi, Yoshiyuki</t>
  </si>
  <si>
    <t>Autonomous Sub-domain Modeling for Dialogue Policy with Hierarchical Deep Reinforcement Learning</t>
  </si>
  <si>
    <t>Proceedings of the 2nd International Workshop on Search-Oriented Conversational AI, SCAI@EMNLP 2018, Brussels, Belgium, October 31, 2018</t>
  </si>
  <si>
    <t>10.18653/v1/w18-5702</t>
  </si>
  <si>
    <t>https://doi.org/10.18653/v1/w18-5702</t>
  </si>
  <si>
    <t>9–16</t>
  </si>
  <si>
    <t>Association for Computational Linguistics</t>
  </si>
  <si>
    <t>Sunkle, Sagar; Kholkar, Deepali; Kulkarni, Vinay</t>
  </si>
  <si>
    <t>Informed Active Learning to Aid Domain Experts in Modeling Compliance</t>
  </si>
  <si>
    <t>20th IEEE International Enterprise Distributed Object Computing Conference, EDOC 2016, Vienna, Austria, September 5-9, 2016</t>
  </si>
  <si>
    <t>10.1109/EDOC.2016.7579382</t>
  </si>
  <si>
    <t>https://doi.org/10.1109/EDOC.2016.7579382</t>
  </si>
  <si>
    <t>1–10</t>
  </si>
  <si>
    <t>Zhu, Jing; Gong, Xinwei; Chen, Guilin</t>
  </si>
  <si>
    <t>Deep Learning Based Language Modeling for Domain-Specific Speech Recognition</t>
  </si>
  <si>
    <t>Digital TV and Wireless Multimedia Communication - 13th International Forum, IFTC 2016, Shanghai, China, November 9-10, 2016, Revised Selected Papers</t>
  </si>
  <si>
    <t>10.1007/978-981-10-4211-9_24</t>
  </si>
  <si>
    <t>https://doi.org/10.1007/978-981-10-4211-9\_24</t>
  </si>
  <si>
    <t>242–251</t>
  </si>
  <si>
    <t>Elkahky, Ali Mamdouh; Song, Yang; He, Xiaodong</t>
  </si>
  <si>
    <t>A Multi-View Deep Learning Approach for Cross Domain User Modeling in Recommendation Systems</t>
  </si>
  <si>
    <t>Proceedings of the 24th International Conference on World Wide Web, WWW 2015, Florence, Italy, May 18-22, 2015</t>
  </si>
  <si>
    <t>10.1145/2736277.2741667</t>
  </si>
  <si>
    <t>https://doi.org/10.1145/2736277.2741667</t>
  </si>
  <si>
    <t>278–288</t>
  </si>
  <si>
    <t>Xing, Wenpu; Ghorbani, Ali A.</t>
  </si>
  <si>
    <t>Information Domain Modeling for Adaptive Web Systems</t>
  </si>
  <si>
    <t>2005 IEEE / WIC / ACM International Conference on Web Intelligence (WI 2005), 19-22 September 2005, Compiegne, France</t>
  </si>
  <si>
    <t>10.1109/WI.2005.77</t>
  </si>
  <si>
    <t>https://doi.org/10.1109/WI.2005.77</t>
  </si>
  <si>
    <t>684–687</t>
  </si>
  <si>
    <t>Bennetts, Victor Manuel Hernandez; Kamarudin, Kamarulzaman; Wiedemann, Thomas; Kucner, Tomasz Piotr; Somisetty, Sai Lokesh; Lilienthal, Achim J.</t>
  </si>
  <si>
    <t>Multi-Domain Airflow Modeling and Ventilation Characterization Using Mobile Robots, Stationary Sensors and Machine Learning</t>
  </si>
  <si>
    <t>Sensors</t>
  </si>
  <si>
    <t>10.3390/s19051119</t>
  </si>
  <si>
    <t>https://doi.org/10.3390/s19051119</t>
  </si>
  <si>
    <t>1119</t>
  </si>
  <si>
    <t>Koseler, Kaan; McGraw, Kelsea; Stephan, Matthew</t>
  </si>
  <si>
    <t>Realization of a Machine Learning Domain Specific Modeling Language: A Baseball Analytics Case Study</t>
  </si>
  <si>
    <t>Proceedings of the 7th International Conference on Model-Driven Engineering and Software Development, MODELSWARD 2019, Prague, Czech Republic, February 20-22, 2019</t>
  </si>
  <si>
    <t>10.5220/0007245800150026</t>
  </si>
  <si>
    <t>https://doi.org/10.5220/0007245800150026</t>
  </si>
  <si>
    <t>13–24</t>
  </si>
  <si>
    <t>SciTePress</t>
  </si>
  <si>
    <t>Burwinkel, Hendrik; Matz, Holger; Saur, Stefan; Hauger, Christoph; Evren, Ayse Mine; Hirnschall, Nino; Findl, Oliver; Navab, Nassir; Ahmadi, Seyed-Ahmad</t>
  </si>
  <si>
    <t>Domain-Specific Loss Design for Unsupervised Physical Training: A New Approach to Modeling Medical ML Solutions</t>
  </si>
  <si>
    <t>Medical Image Computing and Computer Assisted Intervention - MICCAI 2020 - 23rd International Conference, Lima, Peru, October 4-8, 2020, Proceedings, Part II</t>
  </si>
  <si>
    <t>10.1007/978-3-030-59713-9_52</t>
  </si>
  <si>
    <t>https://doi.org/10.1007/978-3-030-59713-9\_52</t>
  </si>
  <si>
    <t>540–550</t>
  </si>
  <si>
    <t>Boyer, Kristy Elizabeth; Ha, Eunyoung; Phillips, Robert; Wallis, Michael D.; Vouk, Mladen A.; Lester, James C.</t>
  </si>
  <si>
    <t>Dialogue Act Modeling in a Complex Task-Oriented Domain</t>
  </si>
  <si>
    <t>Proceedings of the SIGDIAL 2010 Conference, The 11th Annual Meeting of the Special Interest Group on Discourse and Dialogue, 24-15 September 2010, Tokyo, Japan</t>
  </si>
  <si>
    <t>https://aclanthology.org/W10-4356/</t>
  </si>
  <si>
    <t>297–305</t>
  </si>
  <si>
    <t>The Association for Computer Linguistics</t>
  </si>
  <si>
    <t>Kusmenko, Evgeny</t>
  </si>
  <si>
    <t>Model-Driven Development Methodology and Domain-Specific Languages for the Design of Artificial Intelligence in Cyber-Physical Systems</t>
  </si>
  <si>
    <t>https://publications.rwth-aachen.de/record/835778</t>
  </si>
  <si>
    <t>RWTH Aachen University, Germany</t>
  </si>
  <si>
    <t>ISBN: 978-3-8440-8286-9</t>
  </si>
  <si>
    <t>Zhao, Tian; Huang, Xiaobing; Cao, Yu</t>
  </si>
  <si>
    <t>DeepDSL: A Compilation-based Domain-Specific Language for Deep Learning</t>
  </si>
  <si>
    <t>5th International Conference on Learning Representations, ICLR 2017, Toulon, France, April 24-26, 2017, Conference Track Proceedings</t>
  </si>
  <si>
    <t>https://openreview.net/forum?id=Bks8cPcxe</t>
  </si>
  <si>
    <t>OpenReview.net</t>
  </si>
  <si>
    <t>Guinn, Curry I.; Crist, D.; Werth, H. St</t>
  </si>
  <si>
    <t>A comparison of hand-crafted semantic grammars versus statistical natural language parsing in domain-specific voice transcription</t>
  </si>
  <si>
    <t>Proceedings of the Second IASTED International Conference on Computational Intelligence, San Francisco, California, USA, November 20-22, 2006</t>
  </si>
  <si>
    <t>377–382</t>
  </si>
  <si>
    <t>IASTED/ACTA Press</t>
  </si>
  <si>
    <t>Zucker, Julian; d'Leeuwen, Myraeka</t>
  </si>
  <si>
    <t>Arbiter: A Domain-Specific Language for Ethical Machine Learning</t>
  </si>
  <si>
    <t>AIES '20: AAAI/ACM Conference on AI, Ethics, and Society, New York, NY, USA, February 7-8, 2020</t>
  </si>
  <si>
    <t>10.1145/3375627.3375858</t>
  </si>
  <si>
    <t>https://doi.org/10.1145/3375627.3375858</t>
  </si>
  <si>
    <t>421–425</t>
  </si>
  <si>
    <t>Poroor, Jayaraj</t>
  </si>
  <si>
    <t>MotePy: A domain specific language for low-overhead machine learning and data processing</t>
  </si>
  <si>
    <t>https://arxiv.org/abs/2011.05194</t>
  </si>
  <si>
    <t>arXiv: 2011.05194</t>
  </si>
  <si>
    <t>Portugal, Ivens; Alencar, Paulo S. C.; Cowan, Donald D.</t>
  </si>
  <si>
    <t>A Preliminary Survey on Domain-Specific Languages for Machine Learning in Big Data</t>
  </si>
  <si>
    <t>2016 IEEE International Conference on Software Science, Technology and Engineering, SWSTE 2016, Beer Sheva, Israel, June 23-24, 2016</t>
  </si>
  <si>
    <t>10.1109/SWSTE.2016.23</t>
  </si>
  <si>
    <t>https://doi.org/10.1109/SWSTE.2016.23</t>
  </si>
  <si>
    <t>108–110</t>
  </si>
  <si>
    <t>IEEE</t>
  </si>
  <si>
    <t>Breuker, Dominic</t>
  </si>
  <si>
    <t>Towards Model-Driven Engineering for Big Data Analytics - An Exploratory Analysis of Domain-Specific Languages for Machine Learning</t>
  </si>
  <si>
    <t>47th Hawaii International Conference on System Sciences, HICSS 2014, Waikoloa, HI, USA, January 6-9, 2014</t>
  </si>
  <si>
    <t>10.1109/HICSS.2014.101</t>
  </si>
  <si>
    <t>https://doi.org/10.1109/HICSS.2014.101</t>
  </si>
  <si>
    <t>758–767</t>
  </si>
  <si>
    <t>Narain, Sashank; Sanatinia, Amirali; Noubir, Guevara</t>
  </si>
  <si>
    <t>Single-stroke language-agnostic keylogging using stereo-microphones and domain specific machine learning</t>
  </si>
  <si>
    <t>7th ACM Conference on Security &amp; Privacy in Wireless and Mobile Networks, WiSec'14, Oxford, United Kingdom, July 23-25, 2014</t>
  </si>
  <si>
    <t>10.1145/2627393.2627417</t>
  </si>
  <si>
    <t>https://doi.org/10.1145/2627393.2627417</t>
  </si>
  <si>
    <t>201–212</t>
  </si>
  <si>
    <t>Sujeeth, Arvind K.; Lee, HyoukJoong; Brown, Kevin J.; Rompf, Tiark; Chafi, Hassan; Wu, Michael; Atreya, Anand R.; Odersky, Martin; Olukotun, Kunle</t>
  </si>
  <si>
    <t>OptiML: An Implicitly Parallel Domain-Specific Language for Machine Learning</t>
  </si>
  <si>
    <t>Proceedings of the 28th International Conference on Machine Learning, ICML 2011, Bellevue, Washington, USA, June 28 - July 2, 2011</t>
  </si>
  <si>
    <t>https://icml.cc/2011/papers/373\_icmlpaper.pdf</t>
  </si>
  <si>
    <t>609–616</t>
  </si>
  <si>
    <t>Omnipress</t>
  </si>
  <si>
    <t>Zhao, Tian; Huang, Xiaobing</t>
  </si>
  <si>
    <t>Design and implementation of DeepDSL: A DSL for deep learning</t>
  </si>
  <si>
    <t>Comput. Lang. Syst. Struct.</t>
  </si>
  <si>
    <t>10.1016/j.cl.2018.04.004</t>
  </si>
  <si>
    <t>https://doi.org/10.1016/j.cl.2018.04.004</t>
  </si>
  <si>
    <t>39–70</t>
  </si>
  <si>
    <t>Agrawal, Akshay; Modi, Akshay Naresh; Passos, Alexandre; Lavoie, Allen; Agarwal, Ashish; Shankar, Asim; Ganichev, Igor; Levenberg, Josh; Hong, Mingsheng; Monga, Rajat; Cai, Shanqing</t>
  </si>
  <si>
    <t>TensorFlow Eager: A multi-stage, Python-embedded DSL for machine learning</t>
  </si>
  <si>
    <t>Proceedings of Machine Learning and Systems 2019, MLSys 2019, Stanford, CA, USA, March 31 - April 2, 2019</t>
  </si>
  <si>
    <t>https://proceedings.mlsys.org/book/286.pdf</t>
  </si>
  <si>
    <t>mlsys.org</t>
  </si>
  <si>
    <t>Larsen, Ken Friis</t>
  </si>
  <si>
    <t>A MuDDy Experience-ML Bindings to a BDD Library</t>
  </si>
  <si>
    <t>Domain-Specific Languages, IFIP TC 2 Working Conference, DSL 2009, Oxford, UK, July 15-17, 2009, Proceedings</t>
  </si>
  <si>
    <t>10.1007/978-3-642-03034-5_3</t>
  </si>
  <si>
    <t>https://doi.org/10.1007/978-3-642-03034-5\_3</t>
  </si>
  <si>
    <t>45–57</t>
  </si>
  <si>
    <t>Ries, Benoît; Guelfi, Nicolas; Jahic, Benjamin</t>
  </si>
  <si>
    <t>An MDE Method for Improving Deep Learning Dataset Requirements Engineering using Alloy and UML</t>
  </si>
  <si>
    <t>Proceedings of the 9th International Conference on Model-Driven Engineering and Software Development, MODELSWARD 2021, Online Streaming, February 8-10, 2021</t>
  </si>
  <si>
    <t>10.5220/0010216600410052</t>
  </si>
  <si>
    <t>https://doi.org/10.5220/0010216600410052</t>
  </si>
  <si>
    <t>41–52</t>
  </si>
  <si>
    <t>SCITEPRESS</t>
  </si>
  <si>
    <t>Combemale, Benoît</t>
  </si>
  <si>
    <t>Bringing Intelligence to Sociotechnical IoT Sytems</t>
  </si>
  <si>
    <t>Joint Proceedings of the Workshop on Model-Driven Engineering for the Internet of Things (MDE4IoT) &amp; of the Workshop on Interplay of Model-Driven and Component-Based Software Engineering (ModComp) Co-located with the IEEE/ACM 22nd International Conference on Model Driven Engineering Languages and Systems (MODELS 2019), Munich, Germany, September 15 and 17, 2019</t>
  </si>
  <si>
    <t>http://ceur-ws.org/Vol-2442/invited1.pdf</t>
  </si>
  <si>
    <t>Ghiasi, Ramin; Ghasemi, Mohammad Reza; Noori, Mohammad N.</t>
  </si>
  <si>
    <t>Comparative studies of metamodeling and AI-Based techniques in damage detection of structures</t>
  </si>
  <si>
    <t>Adv. Eng. Softw.</t>
  </si>
  <si>
    <t>10.1016/j.advengsoft.2018.02.006</t>
  </si>
  <si>
    <t>https://doi.org/10.1016/j.advengsoft.2018.02.006</t>
  </si>
  <si>
    <t>101–112</t>
  </si>
  <si>
    <t>Jean, Stéphane; Ameur, Yamine Aït; Pierra, Guy</t>
  </si>
  <si>
    <t>A Language for Ontology-Based Metamodeling Systems</t>
  </si>
  <si>
    <t>Advances in Databases and Information Systems - 14th East European Conference, ADBIS 2010, Novi Sad, Serbia, September 20-24, 2010. Proceedings</t>
  </si>
  <si>
    <t>10.1007/978-3-642-15576-5_20</t>
  </si>
  <si>
    <t>https://doi.org/10.1007/978-3-642-15576-5\_20</t>
  </si>
  <si>
    <t>247–261</t>
  </si>
  <si>
    <t>Kasinger, Holger; Bauer, Bernhard</t>
  </si>
  <si>
    <t>Towards a Model-Driven Software Engineering Methodology for Organic Computing Systems</t>
  </si>
  <si>
    <t>IASTED International Conference on Computational Intelligence, Calgary, Alberta, Canada, July 4-6, 2005</t>
  </si>
  <si>
    <t>141–146</t>
  </si>
  <si>
    <t>Moin, Armin</t>
  </si>
  <si>
    <t>Enabling Data Analytics and Machine Learning in Model-Driven Software Engineering of Smart IoT Services</t>
  </si>
  <si>
    <t>https://nbn-resolving.org/urn:nbn:de:bvb:91-diss-20220720-1660445-1-6</t>
  </si>
  <si>
    <t>Technical University of Munich, Germany</t>
  </si>
  <si>
    <t>Data Analytics and Machine Learning Methods, Techniques and Tool for Model-Driven Engineering of Smart IoT Services</t>
  </si>
  <si>
    <t>43rd IEEE/ACM International Conference on Software Engineering: Companion Proceedings, ICSE Companion 2021, Madrid, Spain, May 25-28, 2021</t>
  </si>
  <si>
    <t>10.1109/ICSE-Companion52605.2021.00130</t>
  </si>
  <si>
    <t>https://doi.org/10.1109/ICSE-Companion52605.2021.00130</t>
  </si>
  <si>
    <t>287–292</t>
  </si>
  <si>
    <t>Moin, Armin; Badii, Atta; Günnemann, Stephan</t>
  </si>
  <si>
    <t>A Model-Driven Engineering Approach to Machine Learning and Software Modeling</t>
  </si>
  <si>
    <t>https://arxiv.org/abs/2107.02689</t>
  </si>
  <si>
    <t>arXiv: 2107.02689</t>
  </si>
  <si>
    <t>Bikmukhametov, Timur; Jäschke, Johannes</t>
  </si>
  <si>
    <t>Combining machine learning and process engineering physics towards enhanced accuracy and explainability of data-driven models</t>
  </si>
  <si>
    <t>Comput. Chem. Eng.</t>
  </si>
  <si>
    <t>10.1016/j.compchemeng.2020.106834</t>
  </si>
  <si>
    <t>https://doi.org/10.1016/j.compchemeng.2020.106834</t>
  </si>
  <si>
    <t>106834</t>
  </si>
  <si>
    <t>Laurenzi, Emanuele; Hinkelmann, Knut; Jüngling, Stephan; Montecchiari, Devid; Pande, Charuta; Martin, Andreas</t>
  </si>
  <si>
    <t>Towards an Assistive and Pattern Learning-driven Process Modeling Approach</t>
  </si>
  <si>
    <t>Proceedings of the AAAI 2019 Spring Symposium on Combining Machine Learning with Knowledge Engineering (AAAI-MAKE 2019) Stanford University, Palo Alto, California, USA, March 25-27, 2019., Stanford University, Palo Alto, California, USA, March 25-27, 2019</t>
  </si>
  <si>
    <t>http://ceur-ws.org/Vol-2350/paper20.pdf</t>
  </si>
  <si>
    <t>Moin, Armin; Rössler, Stephan; Günnemann, Stephan</t>
  </si>
  <si>
    <t>ThingML+: Augmenting Model-Driven Software Engineering for the Internet of Things with Machine Learning</t>
  </si>
  <si>
    <t>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t>
  </si>
  <si>
    <t>http://ceur-ws.org/Vol-2245/mde4iot\_paper\_5.pdf</t>
  </si>
  <si>
    <t>521–523</t>
  </si>
  <si>
    <t>Moin, Armin; Mituca, Andrei; Badii, Atta; Günnemann, Stephan</t>
  </si>
  <si>
    <t>ML-Quadrat &amp; DriotData: A Model-Driven Engineering Tool and a Low-Code Platform for Smart IoT Services</t>
  </si>
  <si>
    <t>https://arxiv.org/abs/2107.02692</t>
  </si>
  <si>
    <t>arXiv: 2107.02692</t>
  </si>
  <si>
    <t>Kamath, Aishwarya; Singh, Mannat; LeCun, Yann; Synnaeve, Gabriel; Misra, Ishan; Carion, Nicolas</t>
  </si>
  <si>
    <t>MDETR - Modulated Detection for End-to-End Multi-Modal Understanding</t>
  </si>
  <si>
    <t>2021 IEEE/CVF International Conference on Computer Vision, ICCV 2021, Montreal, QC, Canada, October 10-17, 2021</t>
  </si>
  <si>
    <t>10.1109/ICCV48922.2021.00180</t>
  </si>
  <si>
    <t>https://doi.org/10.1109/ICCV48922.2021.00180</t>
  </si>
  <si>
    <t>1760–1770</t>
  </si>
  <si>
    <t>Priego, Rafael; Armentia, Aintzane; Estévez-Estévez, Elisabet; Marcos, Marga</t>
  </si>
  <si>
    <t>On applying MDE for generating reconfigurable automation systems</t>
  </si>
  <si>
    <t>13th IEEE International Conference on Industrial Informatics, INDIN 2015, Cambridge, United Kingdom, July 22-24, 2015</t>
  </si>
  <si>
    <t>10.1109/INDIN.2015.7281911</t>
  </si>
  <si>
    <t>https://doi.org/10.1109/INDIN.2015.7281911</t>
  </si>
  <si>
    <t>1233–1238</t>
  </si>
  <si>
    <t>Mrabti, Amin El; Pétrot, Frédéric; Bouchhima, Aimen</t>
  </si>
  <si>
    <t>Extending IP-XACT to support an MDE based approach for SoC design</t>
  </si>
  <si>
    <t>Design, Automation and Test in Europe, DATE 2009, Nice, France, April 20-24, 2009</t>
  </si>
  <si>
    <t>10.1109/DATE.2009.5090733</t>
  </si>
  <si>
    <t>https://doi.org/10.1109/DATE.2009.5090733</t>
  </si>
  <si>
    <t>586–589</t>
  </si>
  <si>
    <t>Fernández, Gloria García; Palacio, Daniel Zapico; Crespo, Rubén González; Tolosa, José Barranquero; Lovelle, Juan Manuel Cueva</t>
  </si>
  <si>
    <t>Automatic Device Driver Development through an Intelligent MDE Approach</t>
  </si>
  <si>
    <t>Proceedings of the 2009 International Conference on Artificial Intelligence, ICAI 2009, July 13-16, 2009, Las Vegas Nevada, USA, 2 Volumes</t>
  </si>
  <si>
    <t>864–870</t>
  </si>
  <si>
    <t>CSREA Press</t>
  </si>
  <si>
    <t>Fernández-Fernández, Héctor; Palacios-González, Elías; García-Díaz, Vicente; García-Bustelo, B. Cristina Pelayo; Lovelle, Juan Manuel Cueva</t>
  </si>
  <si>
    <t>Design of intelligent business applications based in BPM and MDE</t>
  </si>
  <si>
    <t>Proceedings of the 2008 International Conference on Artificial Intelligence, ICAI 2008, July 14-17, 2008, Las Vegas, Nevada, USA, 2 Volumes (includes the 2008 International Conference on Machine Learning; Models, Technologies and Applications)</t>
  </si>
  <si>
    <t>591–597</t>
  </si>
  <si>
    <t>Moin, Armin; Challenger, Moharram; Badii, Atta; Günnemann, Stephan</t>
  </si>
  <si>
    <t>Supporting AI Engineering on the IoT Edge through Model-Driven TinyML</t>
  </si>
  <si>
    <t>46th IEEE Annual Computers, Software, and Applications Conferenc, COMPSAC 2022, Los Alamitos, CA, USA, June 27 - July 1, 2022</t>
  </si>
  <si>
    <t>10.1109/COMPSAC54236.2022.00140</t>
  </si>
  <si>
    <t>https://doi.org/10.1109/COMPSAC54236.2022.00140</t>
  </si>
  <si>
    <t>884–893</t>
  </si>
  <si>
    <t>Towards Model-Driven Engineering for Quantum AI</t>
  </si>
  <si>
    <t>52. Jahrestagung der Gesellschaft für Informatik, INFORMATIK 2022, Informatik in den Naturwissenschaften, 26. - 30. September 2022, Hamburg</t>
  </si>
  <si>
    <t>10.18420/inf2022_95</t>
  </si>
  <si>
    <t>https://doi.org/10.18420/inf2022\_95</t>
  </si>
  <si>
    <t>1121–1131</t>
  </si>
  <si>
    <t>Gesellschaft für Informatik, Bonn</t>
  </si>
  <si>
    <t>Iyenghar, Padma; Otte, Friedrich; Pulvermüller, Elke</t>
  </si>
  <si>
    <t>AI-guided Model-Driven Embedded Software Engineering</t>
  </si>
  <si>
    <t>Proceedings of the 10th International Conference on Model-Driven Engineering and Software Development, MODELSWARD 2022, Online Streaming, February 6-8, 2022</t>
  </si>
  <si>
    <t>10.5220/0011006200003119</t>
  </si>
  <si>
    <t>https://doi.org/10.5220/0011006200003119</t>
  </si>
  <si>
    <t>395–404</t>
  </si>
  <si>
    <t>Hsain, Yassine Ait; Laaz, Naziha; Mbarki, Samir</t>
  </si>
  <si>
    <t>Ethereum's Smart Contracts Construction and Development using Model Driven Engineering Technologies: a Review</t>
  </si>
  <si>
    <t>The 12th International Conference on Ambient Systems, Networks and Technologies (ANT 2021) / The 4th International Conference on Emerging Data and Industry 4.0 (EDI40 2021) / Affiliated Workshops, March 23-26, 2021, Warsaw, Poland</t>
  </si>
  <si>
    <t>10.1016/j.procs.2021.03.097</t>
  </si>
  <si>
    <t>https://doi.org/10.1016/j.procs.2021.03.097</t>
  </si>
  <si>
    <t>785–790</t>
  </si>
  <si>
    <t>Elsevier</t>
  </si>
  <si>
    <t>Fattouch, Najla; Rekik, Mouna; Wakrime, Abderrahim Ait; Boukadi, Khouloud</t>
  </si>
  <si>
    <t>A Model-Driven Engineering Approach for Business Process Based SaaS Services Composition</t>
  </si>
  <si>
    <t>16th IEEE/ACS International Conference on Computer Systems and Applications, AICCSA 2019, Abu Dhabi, UAE, November 3-7, 2019</t>
  </si>
  <si>
    <t>10.1109/AICCSA47632.2019.9035348</t>
  </si>
  <si>
    <t>https://doi.org/10.1109/AICCSA47632.2019.9035348</t>
  </si>
  <si>
    <t>1–8</t>
  </si>
  <si>
    <t>Iglesias-Urkia, Markel; Gómez, Abel; Casado-Mansilla, Diego; Urbieta, Aitor</t>
  </si>
  <si>
    <t>Enabling easy Web of Things compatible device generation using a Model-Driven Engineering approach</t>
  </si>
  <si>
    <t>Proceedings of the 9th International Conference on the Internet of Things, IoT 2019, Bilbao, Spain, October 22-25, 2019</t>
  </si>
  <si>
    <t>10.1145/3365871.3365898</t>
  </si>
  <si>
    <t>https://doi.org/10.1145/3365871.3365898</t>
  </si>
  <si>
    <t>25:1–25:8</t>
  </si>
  <si>
    <t>Song, Hui; Raj, Amit; Hajebi, Saeed; Clarke, Siobhán; Clarke, Aidan</t>
  </si>
  <si>
    <t>Model Driven Engineering of Cross-Layer Monitoring and Adaptation</t>
  </si>
  <si>
    <t>MODELSWARD 2013 - Proceedings of the 1st International Conference on Model-Driven Engineering and Software Development, Barcelona, Spain, 19 - 21 February, 2013</t>
  </si>
  <si>
    <t>10.5220/0004375203310340</t>
  </si>
  <si>
    <t>https://doi.org/10.5220/0004375203310340</t>
  </si>
  <si>
    <t>331–340</t>
  </si>
  <si>
    <t>Armentia, Aintzane; Sarachaga, Isabel; Albéniz, Oier García de; Estévez-Estévez, Elisabet; Aguirre, Aitor; Marcos, Margarita</t>
  </si>
  <si>
    <t>Achieving reconfigurable service oriented applications using Model Driven Engineering</t>
  </si>
  <si>
    <t>IEEE 16th Conference on Emerging Technologies &amp; Factory Automation, ETFA 2011, Toulouse, France, September 5-9, 2011</t>
  </si>
  <si>
    <t>10.1109/ETFA.2011.6059192</t>
  </si>
  <si>
    <t>https://doi.org/10.1109/ETFA.2011.6059192</t>
  </si>
  <si>
    <t>1–4</t>
  </si>
  <si>
    <t>Parham-Mocello, Jennifer; Nelson, Aiden; Erwig, Martin</t>
  </si>
  <si>
    <t>Exploring the Use of Games and a Domain-Specific Teaching Language in CS0</t>
  </si>
  <si>
    <t>ITiCSE 2022: Innovation and Technology in Computer Science Education, Dublin, Ireland, July 8 - 13, 2022, Volume 1</t>
  </si>
  <si>
    <t>10.1145/3502718.3524812</t>
  </si>
  <si>
    <t>https://doi.org/10.1145/3502718.3524812</t>
  </si>
  <si>
    <t>351–357</t>
  </si>
  <si>
    <t>Carrino, Casimiro Pio; Armengol-Estapé, Jordi; Gutiérrez-Fandiño, Asier; Llop-Palao, Joan; Pàmies, Marc; Gonzalez-Agirre, Aitor; Villegas, Marta</t>
  </si>
  <si>
    <t>Biomedical and Clinical Language Models for Spanish: On the Benefits of Domain-Specific Pretraining in a Mid-Resource Scenario</t>
  </si>
  <si>
    <t>https://arxiv.org/abs/2109.03570</t>
  </si>
  <si>
    <t>arXiv: 2109.03570</t>
  </si>
  <si>
    <t>Badouel, Éric; Djatcha, Rodrigue Aimé Djeumen</t>
  </si>
  <si>
    <t>Modular Design of Domain-Specific Languages Using Splittings of Catamorphisms</t>
  </si>
  <si>
    <t>Theoretical Aspects of Computing - ICTAC 2018 - 15th International Colloquium, Stellenbosch, South Africa, October 16-19, 2018, Proceedings</t>
  </si>
  <si>
    <t>10.1007/978-3-030-02508-3_4</t>
  </si>
  <si>
    <t>https://doi.org/10.1007/978-3-030-02508-3\_4</t>
  </si>
  <si>
    <t>62–79</t>
  </si>
  <si>
    <t>Aish, Robert; Mendoza, Emmanuel</t>
  </si>
  <si>
    <t>DesignScript: a domain specific language for architectural computing</t>
  </si>
  <si>
    <t>Proceedings of the International Workshop on Domain-Specific Modeling, DSM@SPLASH 2016, Amsterdam, Netherlands, October 30, 2016</t>
  </si>
  <si>
    <t>10.1145/3023147.3023150</t>
  </si>
  <si>
    <t>https://doi.org/10.1145/3023147.3023150</t>
  </si>
  <si>
    <t>15–21</t>
  </si>
  <si>
    <t>Binder, Walter; Moret, Philippe; Ansaloni, Danilo; Sarimbekov, Aibek; Yokokawa, Akira; Tanter, Éric</t>
  </si>
  <si>
    <t>Towards a domain-specific aspect language for dynamic program analysis: position paper</t>
  </si>
  <si>
    <t>Proceedings of the sixth annual workshop on Domain-specific aspect languages, DSAL '11, Porto de Galinhas, Brazil, March 21, 2011</t>
  </si>
  <si>
    <t>10.1145/1960496.1960500</t>
  </si>
  <si>
    <t>https://doi.org/10.1145/1960496.1960500</t>
  </si>
  <si>
    <t>9–11</t>
  </si>
  <si>
    <t>DeVito, Zach; Joubert, Niels; Palacios, Francisco; Oakley, Stephen; Medina, Montserrat; Barrientos, Mike; Elsen, Erich; Ham, Frank; Aiken, Alex; Duraisamy, Karthik; Darve, Eric; Alonso, Juan J.; Hanrahan, Pat</t>
  </si>
  <si>
    <t>Liszt: a domain specific language for building portable mesh-based PDE solvers</t>
  </si>
  <si>
    <t>Conference on High Performance Computing Networking, Storage and Analysis, SC 2011, Seattle, WA, USA, November 12-18, 2011</t>
  </si>
  <si>
    <t>10.1145/2063384.2063396</t>
  </si>
  <si>
    <t>https://doi.org/10.1145/2063384.2063396</t>
  </si>
  <si>
    <t>9:1–9:12</t>
  </si>
  <si>
    <t>Papakonstantinou, N.; Hale, B.; ...</t>
  </si>
  <si>
    <t>Model Driven Engineering for Resilience of Systems with Black Box and AI-based Components</t>
  </si>
  <si>
    <t>2022 Annual …</t>
  </si>
  <si>
    <t>https://ieeexplore.ieee.org/abstract/document/9893930/</t>
  </si>
  <si>
    <t>Publisher: ieeexplore.ieee.org</t>
  </si>
  <si>
    <t>Moin, A.; Wattanavaekin, U.; Lungu, A.; ...</t>
  </si>
  <si>
    <t>Enabling Automated Machine Learning for Model-Driven AI Engineering</t>
  </si>
  <si>
    <t>arXiv preprint arXiv …</t>
  </si>
  <si>
    <t>https://arxiv.org/abs/2203.02927</t>
  </si>
  <si>
    <t>Publisher: arxiv.org</t>
  </si>
  <si>
    <t>Bonati, A.; Costa, B.; Vannucchi, G.</t>
  </si>
  <si>
    <t>DSL: una famiglia di sistemi trasmissivi per l'accesso ai servizi a banda larga</t>
  </si>
  <si>
    <t>http://www.vermi.it/doc/tecnologie-dsl.pdf</t>
  </si>
  <si>
    <t>vermi.it</t>
  </si>
  <si>
    <t>Type: PDF</t>
  </si>
  <si>
    <t>Brynjulfsen, H.</t>
  </si>
  <si>
    <t>XAI Text: A Domain-Specific Language for Developing an AI Pipeline</t>
  </si>
  <si>
    <t>https://bora.uib.no/bora-xmlui/bitstream/handle/11250/2762432/Master_Thesis_H_vard_Brynjulfsen-11-.pdf?sequence=1</t>
  </si>
  <si>
    <t>bora.uib.no</t>
  </si>
  <si>
    <t>Vikram, A.</t>
  </si>
  <si>
    <t>Designing an AI-driven System at Scale for Detection of Abusive Head Trauma using Domain Modeling</t>
  </si>
  <si>
    <t>https://search.proquest.com/openview/ae8cff26a41ad1e8990e19f5b26f1e3b/1?pq-origsite=gscholar\&amp;cbl=18750\&amp;diss=y</t>
  </si>
  <si>
    <t>search.proquest.com</t>
  </si>
  <si>
    <t>Burgueño, L.; Burdusel, A.; Gérard, S.; ...</t>
  </si>
  <si>
    <t>Preface to MDE Intelligence 2019: 1st Workshop on Artificial Intelligence and Model-Driven Engineering</t>
  </si>
  <si>
    <t>2019 ACM/IEEE 22nd …</t>
  </si>
  <si>
    <t>https://ieeexplore.ieee.org/abstract/document/8904820/</t>
  </si>
  <si>
    <t>Moin, A.; Challenger, M.; Badii, A.; ...</t>
  </si>
  <si>
    <t>Mde4qai: Towards model-driven engineering for quantum artificial intelligence</t>
  </si>
  <si>
    <t>https://arxiv.org/abs/2107.06708</t>
  </si>
  <si>
    <t>Rajasekar, N.</t>
  </si>
  <si>
    <t>Improving the usability of the domain-specific language editors using artificial intelligence</t>
  </si>
  <si>
    <t>pure.tue.nl</t>
  </si>
  <si>
    <t>https://pure.tue.nl/ws/portalfiles/portal/176079711/Rajasekar_N..pdf</t>
  </si>
  <si>
    <t>Calleja, A.; Pace, G. J.</t>
  </si>
  <si>
    <t>A domain-specific embedded language approach for the scripting of game artificial intelligence</t>
  </si>
  <si>
    <t>https://www.um.edu.mt/library/oar/handle/123456789/27604</t>
  </si>
  <si>
    <t>um.edu.mt</t>
  </si>
  <si>
    <t>Restrepo-Montoya, D.; Alvarez-Montoya, J.; ...</t>
  </si>
  <si>
    <t>Artificial Intelligence Metamodeling Approach to Design Smart Composite Laminates with Bend-Twist Coupling</t>
  </si>
  <si>
    <t>2019 IEEE 2nd …</t>
  </si>
  <si>
    <t>https://ieeexplore.ieee.org/abstract/document/9025137/</t>
  </si>
  <si>
    <t>Budde, K.; Helms, T.; Haack, F.; Uhrmacher, A. M.</t>
  </si>
  <si>
    <t>Modeling long-range Wnt signaling with the domain-specific language ML-Rules</t>
  </si>
  <si>
    <t>http://eprints.mosi.informatik.uni-rostock.de/554/</t>
  </si>
  <si>
    <t>eprints.mosi.informatik.uni-rostock …</t>
  </si>
  <si>
    <t>Breuker, D.</t>
  </si>
  <si>
    <t>Towards Model-Driven Engineering for Big Data Analytics–An Exploratory Analysis of Domain-Specific Languages for Machine Learning</t>
  </si>
  <si>
    <t>2014 47th Hawaii International Conference on …</t>
  </si>
  <si>
    <t>https://ieeexplore.ieee.org/abstract/document/6758697/</t>
  </si>
  <si>
    <t>Moin, A.; Rössler, S.; Günnemann, S.</t>
  </si>
  <si>
    <t>ThingML+ Augmenting Model-Driven Software Engineering for the Internet of Things with Machine Learning</t>
  </si>
  <si>
    <t>arXiv preprint arXiv:2009.10633</t>
  </si>
  <si>
    <t>https://arxiv.org/abs/2009.10633</t>
  </si>
  <si>
    <t>Tsopgny, N. G. N.; Nguélé, T. M.; Kouakam, E.</t>
  </si>
  <si>
    <t>DSL for parallelizing Machine Learning algorithms on multicore architecture</t>
  </si>
  <si>
    <t>https://hal.archives-ouvertes.fr/hal-03727658/</t>
  </si>
  <si>
    <t>hal.archives-ouvertes.fr</t>
  </si>
  <si>
    <t>Sakun, N. L.; Abidin, Z. Z.; ...</t>
  </si>
  <si>
    <t>Cable Fault Detection in DSL Communication System-based on Machine Learning</t>
  </si>
  <si>
    <t>Evolution in Electrical and …</t>
  </si>
  <si>
    <t>https://penerbit.uthm.edu.my/periodicals/index.php/eeee/article/view/1723</t>
  </si>
  <si>
    <t>Publisher: penerbit.uthm.edu.my</t>
  </si>
  <si>
    <t>Giner-Miguelez, J.; Gómez, A.; Cabot, J.</t>
  </si>
  <si>
    <t>A domain-specific language for describing machine learning dataset</t>
  </si>
  <si>
    <t>arXiv preprint arXiv:2207.02848</t>
  </si>
  <si>
    <t>https://arxiv.org/abs/2207.02848</t>
  </si>
  <si>
    <t>Siegmund, I. N.; Stein, B.</t>
  </si>
  <si>
    <t>DEVELOPING A DOMAIN SPECIFIC LANGUAGE FOR THE EVOLVING FIELD OF MACHINE LEARNING</t>
  </si>
  <si>
    <t>uni-weimar.de</t>
  </si>
  <si>
    <t>https://www.uni-weimar.de/fileadmin/user/fak/medien/professuren/Intelligente_Softwaresysteme/Theses/thesis_solbach.pdf</t>
  </si>
  <si>
    <t>Jha, S.</t>
  </si>
  <si>
    <t>Learning Domain Specific Language Models for Automatic Speech Recognition through Machine Translation</t>
  </si>
  <si>
    <t>arXiv preprint arXiv:2110.10261</t>
  </si>
  <si>
    <t>https://arxiv.org/abs/2110.10261</t>
  </si>
  <si>
    <t>Wang, J.; Li, T.; Cui, F.; Hui, C. Y.; Yeo, J.; ...</t>
  </si>
  <si>
    <t>Metamodeling of constitutive model using Gaussian process machine learning</t>
  </si>
  <si>
    <t>Journal of the Mechanics …</t>
  </si>
  <si>
    <t>https://www.sciencedirect.com/science/article/pii/S0022509621001939</t>
  </si>
  <si>
    <t>Publisher: Elsevier</t>
  </si>
  <si>
    <t>McCandlish, J. A.; Ayer, T.; ...</t>
  </si>
  <si>
    <t>Cost-Effectiveness and Value-of-Information Analysis Using Machine Learning–Based Metamodeling: A Case of Hepatitis C Treatment</t>
  </si>
  <si>
    <t>Medical Decision …</t>
  </si>
  <si>
    <t>10.1177/0272989X221125418</t>
  </si>
  <si>
    <t>https://journals.sagepub.com/doi/abs/10.1177/0272989X221125418</t>
  </si>
  <si>
    <t>Publisher: journals.sagepub.com</t>
  </si>
  <si>
    <t>Dada, A.; Laboure, E.; Bensetti, M.; Yang, X.; ...</t>
  </si>
  <si>
    <t>Machine Learning Metamodeling of Harmonic Sources in LV Distribution Networks</t>
  </si>
  <si>
    <t>… on Harmonics &amp; …</t>
  </si>
  <si>
    <t>https://ieeexplore.ieee.org/abstract/document/9808537/</t>
  </si>
  <si>
    <t>Lupera, G.; Shokry, A.; Kopanos, G. M.; Espuña, A.</t>
  </si>
  <si>
    <t>Mixed-integer multiparametric Metamodeling: A machine learning tool applied to reactive scheduling</t>
  </si>
  <si>
    <t>Computer Aided Chemical …</t>
  </si>
  <si>
    <t>https://www.sciencedirect.com/science/article/pii/B9780444642356500309</t>
  </si>
  <si>
    <t>Celms, E.; Barzdins, J.; Kalnins, A.; Barzdins, P.; ...</t>
  </si>
  <si>
    <t>DSL approach to deep Learning lifecycle data management</t>
  </si>
  <si>
    <t>Baltic Journal of …</t>
  </si>
  <si>
    <t>https://www.bjmc.lu.lv/fileadmin/user_upload/lu_portal/projekti/bjmc/Contents/8_4_09_Celms1.pdf</t>
  </si>
  <si>
    <t>Publisher: bjmc.lu.lv Type: PDF</t>
  </si>
  <si>
    <t>Caldas, E.; Tachon, T.; Zhang, Z.; Li, C.; Hains, G.</t>
  </si>
  <si>
    <t>HTL: A tensor-centered DSL for deep learning</t>
  </si>
  <si>
    <t>researchgate.net</t>
  </si>
  <si>
    <t>https://www.researchgate.net/profile/Gaetan-Hains/publication/360167959_HTL_A_tensor-centered_DSL_for_deep_learning/links/62667cab8cb84a40ac893f3c/HTL-A-tensor-centered-DSL-for-deep-learning.pdf</t>
  </si>
  <si>
    <t>Cao, Y.; Wang, Y.; Peng, J.; Zhang, L.</t>
  </si>
  <si>
    <t>DSL-BC: Deep Subspace Learning with Boundary Consistency for Hyperspectral Image Classification</t>
  </si>
  <si>
    <t>IEEE Transactions on …</t>
  </si>
  <si>
    <t>https://ieeexplore.ieee.org/abstract/document/9780138/</t>
  </si>
  <si>
    <t>Huang, X. B.</t>
  </si>
  <si>
    <t>Design and Implementation of a Domain Specific Language for Deep Learning</t>
  </si>
  <si>
    <t>https://search.proquest.com/openview/b0b6c05e1cb0c18550edf3c202ac82d0/1?pq-origsite=gscholar\&amp;cbl=18750</t>
  </si>
  <si>
    <t>Kundu, A.; Chakraborty, S.</t>
  </si>
  <si>
    <t>Deep learning-based metamodeling technique for nonlinear seismic response quantification</t>
  </si>
  <si>
    <t>IOP Conference Series: Materials …</t>
  </si>
  <si>
    <t>10.1088/1757-899X/936/1/012042</t>
  </si>
  <si>
    <t>https://iopscience.iop.org/article/10.1088/1757-899X/936/1/012042/meta</t>
  </si>
  <si>
    <t>Publisher: iopscience.iop.org</t>
  </si>
  <si>
    <t>Li, B.; Spence, S. M. J.</t>
  </si>
  <si>
    <t>Metamodeling through Deep Learning of High-Dimensional Dynamic Nonlinear Systems Driven by General Stochastic Excitation</t>
  </si>
  <si>
    <t>Journal of Structural Engineering</t>
  </si>
  <si>
    <t>10.1061/%28ASCE%29ST.1943-541X.0003499</t>
  </si>
  <si>
    <t>https://ascelibrary.org/doi/abs/10.1061/%28ASCE%29ST.1943-541X.0003499</t>
  </si>
  <si>
    <t>Publisher: ascelibrary.org</t>
  </si>
  <si>
    <t>Rammer, W.; Seidl, R.</t>
  </si>
  <si>
    <t>Scaling vegetation dynamics: a metamodeling approach based on deep learning</t>
  </si>
  <si>
    <t>https://scholarsarchive.byu.edu/iemssconference/2018/Stream-A/35/</t>
  </si>
  <si>
    <t>scholarsarchive.byu.edu</t>
  </si>
  <si>
    <t>Cao, W.; Li, Q.; Zhang, J.; Zhang, W.</t>
  </si>
  <si>
    <t>Accelerating 2D and 3D frequency-domain seismic wave modeling through interpolating frequency-domain wavefields by deep learning</t>
  </si>
  <si>
    <t>Geophysics</t>
  </si>
  <si>
    <t>10.1190/geo2021-0435.1</t>
  </si>
  <si>
    <t>https://library.seg.org/doi/abs/10.1190/geo2021-0435.1</t>
  </si>
  <si>
    <t>Publisher: library.seg.org</t>
  </si>
  <si>
    <t>Koziel, S.; Çalık, N.; Mahouti, P.; ...</t>
  </si>
  <si>
    <t>Low-Cost and Highly-Accurate Behavioral Modeling of Antenna Structures by Means of Knowledge-Based Domain-Constrained Deep Learning Surrogates</t>
  </si>
  <si>
    <t>https://ieeexplore.ieee.org/abstract/document/9930873/</t>
  </si>
  <si>
    <t>Kessentini, M.</t>
  </si>
  <si>
    <t>A Tutorial on Software Engineering Intelligence: Case Studies on Model-Driven Engineering</t>
  </si>
  <si>
    <t>https://deepblue.lib.umich.edu/bitstream/handle/2027.42/153783/MODELS_Tutorial__SEI___Copy_.pdf?sequence=1</t>
  </si>
  <si>
    <t>deepblue.lib.umich.edu</t>
  </si>
  <si>
    <t>Fliege, I.; Geraldy, A.; Gotzhein, R.; Kuhn, T.; Webel, C.</t>
  </si>
  <si>
    <t>Model-Driven Engineering of Ambient Intelligence Systems with SDL: Design, Implementation, and Performance Simulation</t>
  </si>
  <si>
    <t>vs.cs.uni-kl.de</t>
  </si>
  <si>
    <t>https://vs.cs.uni-kl.de/publications/2005/FlGeGoKuWe05/TR_MdaAmi.pdf</t>
  </si>
  <si>
    <t>Grech, J. P.</t>
  </si>
  <si>
    <t>A DSL for business intelligence monitoring</t>
  </si>
  <si>
    <t>https://www.um.edu.mt/library/oar/handle/123456789/91375</t>
  </si>
  <si>
    <t>Wunck, C.</t>
  </si>
  <si>
    <t>„Implementation of Mobile Event Monitoring Agents for Manufacturing Execution and Intelligence Systems Using a Domain Specific Language,“</t>
  </si>
  <si>
    <t>Proceedings of the 2016 IEOM Conference</t>
  </si>
  <si>
    <t>http://ieomsociety.org/ieom_2016/pdfs/96.pdf</t>
  </si>
  <si>
    <t>Publisher: ieomsociety.org Type: PDF</t>
  </si>
  <si>
    <t>Khawli, T. Al</t>
  </si>
  <si>
    <t>A metamodeling approach towards virtual production intelligence</t>
  </si>
  <si>
    <t>https://core.ac.uk/download/pdf/36658070.pdf</t>
  </si>
  <si>
    <t>core.ac.uk</t>
  </si>
  <si>
    <t>Type: BOOK</t>
  </si>
  <si>
    <t>HMQVEDXS</t>
  </si>
  <si>
    <t>E77DCQEB</t>
  </si>
  <si>
    <t>QGZZF9WA</t>
  </si>
  <si>
    <t>YT9ZH6FN</t>
  </si>
  <si>
    <t>UCWWRPIQ</t>
  </si>
  <si>
    <t>4CNVU46V</t>
  </si>
  <si>
    <t>BQTIAXTW</t>
  </si>
  <si>
    <t>R9ALKAH3</t>
  </si>
  <si>
    <t>AVGA8TJW</t>
  </si>
  <si>
    <t>8JWXJ9MR</t>
  </si>
  <si>
    <t>9CZS2DHE</t>
  </si>
  <si>
    <t>S5YT28FU</t>
  </si>
  <si>
    <t>SLULQZRF</t>
  </si>
  <si>
    <t>UJPER7V8</t>
  </si>
  <si>
    <t>ML8SU2WM</t>
  </si>
  <si>
    <t>TQWM56I7</t>
  </si>
  <si>
    <t>JF5DSIJC</t>
  </si>
  <si>
    <t>9ZMBHJKG</t>
  </si>
  <si>
    <t>E6D8928P</t>
  </si>
  <si>
    <t>BR4CTUVB</t>
  </si>
  <si>
    <t>XQ6GQKI8</t>
  </si>
  <si>
    <t>YLV8SHZL</t>
  </si>
  <si>
    <t>ABGKVTQA</t>
  </si>
  <si>
    <t>LB3SJLXI</t>
  </si>
  <si>
    <t>KP52PSST</t>
  </si>
  <si>
    <t>JBMA4S6J</t>
  </si>
  <si>
    <t>UTW7BDIK</t>
  </si>
  <si>
    <t>3QB88ANK</t>
  </si>
  <si>
    <t>7SMEDRAN</t>
  </si>
  <si>
    <t>8W7BSBQX</t>
  </si>
  <si>
    <t>LD7J8SB2</t>
  </si>
  <si>
    <t>52G4KASW</t>
  </si>
  <si>
    <t>HNLKTP5J</t>
  </si>
  <si>
    <t>7Q4Y2I46</t>
  </si>
  <si>
    <t>MPTKPIZW</t>
  </si>
  <si>
    <t>KGVRCW7T</t>
  </si>
  <si>
    <t>UFCR5M3Q</t>
  </si>
  <si>
    <t>RQ</t>
  </si>
  <si>
    <t>Concern</t>
  </si>
  <si>
    <t>Meta-Models</t>
  </si>
  <si>
    <t>Concrete Syntax</t>
  </si>
  <si>
    <t>Arbitrary Constraints</t>
  </si>
  <si>
    <t>Model Transformation</t>
  </si>
  <si>
    <t>RQ2, RQ5</t>
  </si>
  <si>
    <t>Requirements Modeling</t>
  </si>
  <si>
    <t>Business Understanding</t>
  </si>
  <si>
    <t>Data Understanding</t>
  </si>
  <si>
    <t>Data Ingestion</t>
  </si>
  <si>
    <t>Feature Preparation</t>
  </si>
  <si>
    <t>Model Training</t>
  </si>
  <si>
    <t>Metrics/Evaluation</t>
  </si>
  <si>
    <t>Others</t>
  </si>
  <si>
    <t>Journal Abbreviation</t>
  </si>
  <si>
    <t>Short Title</t>
  </si>
  <si>
    <t>Language</t>
  </si>
  <si>
    <t>Library Catalog</t>
  </si>
  <si>
    <t>Editor</t>
  </si>
  <si>
    <t>Series Editor</t>
  </si>
  <si>
    <t>NGEXAYY3</t>
  </si>
  <si>
    <t>48</t>
  </si>
  <si>
    <t>Appl Intell</t>
  </si>
  <si>
    <t>en</t>
  </si>
  <si>
    <t>DOI.org (Crossref)</t>
  </si>
  <si>
    <t>W3X5ABDE</t>
  </si>
  <si>
    <t>733</t>
  </si>
  <si>
    <t>SIPE</t>
  </si>
  <si>
    <t>Kosiuczenko, Piotr; Madeyski, Lech</t>
  </si>
  <si>
    <t>6BTFNFLU</t>
  </si>
  <si>
    <t>94</t>
  </si>
  <si>
    <t>Int J Adv Manuf Technol</t>
  </si>
  <si>
    <t>7VKPKRGN</t>
  </si>
  <si>
    <t>6472</t>
  </si>
  <si>
    <t>Design Abstraction and Processes in Robotics</t>
  </si>
  <si>
    <t>Ando, Noriaki; Balakirsky, Stephen; Hemker, Thomas; Reggiani, Monica; von Stryk, Oskar</t>
  </si>
  <si>
    <t>Q42UQ55J</t>
  </si>
  <si>
    <t>59</t>
  </si>
  <si>
    <t>Struct Multidisc Optim</t>
  </si>
  <si>
    <t>ZYBDV3MN</t>
  </si>
  <si>
    <t>21</t>
  </si>
  <si>
    <t>Softw Syst Model</t>
  </si>
  <si>
    <t>Low-code development and model-driven engineering</t>
  </si>
  <si>
    <t>72LMJHKT</t>
  </si>
  <si>
    <t>9761</t>
  </si>
  <si>
    <t>Complexity is the Only Constant</t>
  </si>
  <si>
    <t>Echahed, Rachid; Minas, Mark</t>
  </si>
  <si>
    <t>JNMMFHBV</t>
  </si>
  <si>
    <t>39</t>
  </si>
  <si>
    <t>NUQXM7FE</t>
  </si>
  <si>
    <t>NG-meta-profiler</t>
  </si>
  <si>
    <t>JNNBIKDB</t>
  </si>
  <si>
    <t>2738</t>
  </si>
  <si>
    <t>Bauknecht, Kurt; Tjoa, A Min; Quirchmayr, Gerald</t>
  </si>
  <si>
    <t>Goos, Gerhard; Hartmanis, Juris; van Leeuwen, Jan</t>
  </si>
  <si>
    <t>A89323UM</t>
  </si>
  <si>
    <t>50</t>
  </si>
  <si>
    <t>Supporting Layered Architecture Specifications</t>
  </si>
  <si>
    <t>Bider, Ilia; Halpin, Terry; Krogstie, John; Nurcan, Selmin; Proper, Erik; Schmidt, Rainer; Ukor, Roland</t>
  </si>
  <si>
    <t>van der Aalst, Will; Mylopoulos, John; Sadeh, Norman M.; Shaw, Michael J.; Szyperski, Clemens</t>
  </si>
  <si>
    <t>W5698GQL</t>
  </si>
  <si>
    <t>151</t>
  </si>
  <si>
    <t>Harmsen, Frank; Proper, Henderik A.</t>
  </si>
  <si>
    <t>van der Aalst, Wil; Mylopoulos, John; Rosemann, Michael; Shaw, Michael J.; Szyperski, Clemens</t>
  </si>
  <si>
    <t>6D2F4NLY</t>
  </si>
  <si>
    <t>SOCA</t>
  </si>
  <si>
    <t>UQ2VR6UN</t>
  </si>
  <si>
    <t>UHWHUK72</t>
  </si>
  <si>
    <t>44</t>
  </si>
  <si>
    <t>J Braz. Soc. Mech. Sci. Eng.</t>
  </si>
  <si>
    <t>PYVP2CUA</t>
  </si>
  <si>
    <t>181</t>
  </si>
  <si>
    <t>Zain, Jasni Mohamad; Wan Mohd, Wan Maseri bt; El-Qawasmeh, Eyas</t>
  </si>
  <si>
    <t>R57L47XX</t>
  </si>
  <si>
    <t>11479</t>
  </si>
  <si>
    <t>Schoeberl, Martin; Hochberger, Christian; Uhrig, Sascha; Brehm, Jürgen; Pionteck, Thilo</t>
  </si>
  <si>
    <t>SGYHCIG2</t>
  </si>
  <si>
    <t>25</t>
  </si>
  <si>
    <t>Empir Software Eng</t>
  </si>
  <si>
    <t>UVS2JJGV</t>
  </si>
  <si>
    <t>27</t>
  </si>
  <si>
    <t>VB46JCXX</t>
  </si>
  <si>
    <t>3844</t>
  </si>
  <si>
    <t>Bruel, Jean-Michel</t>
  </si>
  <si>
    <t>Hutchison, David; Kanade, Takeo; Kittler, Josef; Kleinberg, Jon M.; Mattern, Friedemann; Mitchell, John C.; Naor, Moni; Nierstrasz, Oscar; Pandu Rangan, C.; Steffen, Bernhard; Sudan, Madhu; Terzopoulos, Demetri; Tygar, Dough; Vardi, Moshe Y.; Weikum, Gerhard</t>
  </si>
  <si>
    <t>AQ93UTSA</t>
  </si>
  <si>
    <t>57</t>
  </si>
  <si>
    <t>ID7RRDT3</t>
  </si>
  <si>
    <t>Filipe, Joaquim; Shishkov, Boris; Helfert, Markus</t>
  </si>
  <si>
    <t>EYFZC2SV</t>
  </si>
  <si>
    <t>2830</t>
  </si>
  <si>
    <t>Hume</t>
  </si>
  <si>
    <t>Pfenning, Frank; Smaragdakis, Yannis</t>
  </si>
  <si>
    <t>KRQA9EYE</t>
  </si>
  <si>
    <t>7313</t>
  </si>
  <si>
    <t>Noble, James</t>
  </si>
  <si>
    <t>Hutchison, David; Kanade, Takeo; Kittler, Josef; Kleinberg, Jon M.; Mattern, Friedemann; Mitchell, John C.; Naor, Moni; Nierstrasz, Oscar; Pandu Rangan, C.; Steffen, Bernhard; Sudan, Madhu; Terzopoulos, Demetri; Tygar, Doug; Vardi, Moshe Y.; Weikum, Gerhard</t>
  </si>
  <si>
    <t>2G5FLEFB</t>
  </si>
  <si>
    <t>K4YLN5WI</t>
  </si>
  <si>
    <t>Brain Topogr</t>
  </si>
  <si>
    <t>XKN8WT8E</t>
  </si>
  <si>
    <t>15</t>
  </si>
  <si>
    <t>J Econ Interact Coord</t>
  </si>
  <si>
    <t>W99X6BAS</t>
  </si>
  <si>
    <t>978-3-030-44183-8 978-3-030-44184-5</t>
  </si>
  <si>
    <t>https://link.springer.com/10.1007/978-3-030-44184-5_140</t>
  </si>
  <si>
    <t>1367-1379</t>
  </si>
  <si>
    <t>DOI: 10.1007/978-3-030-44184-5_140</t>
  </si>
  <si>
    <t>Baillieul, John; Samad, Tariq</t>
  </si>
  <si>
    <t>LM8B7RYV</t>
  </si>
  <si>
    <t>Probiotics &amp; Antimicro. Prot.</t>
  </si>
  <si>
    <t>Bifidobacterium adolescentis (DSM 20083) and Lactobacillus casei (Lafti L26-DSL)</t>
  </si>
  <si>
    <t>BYFGLPEU</t>
  </si>
  <si>
    <t>24</t>
  </si>
  <si>
    <t>Software Qual J</t>
  </si>
  <si>
    <t>D5KCLPHS</t>
  </si>
  <si>
    <t>5711</t>
  </si>
  <si>
    <t>Velásquez, Juan D.; Ríos, Sebastián A.; Howlett, Robert J.; Jain, Lakhmi C.</t>
  </si>
  <si>
    <t>3HLW2KTQ</t>
  </si>
  <si>
    <t>4970</t>
  </si>
  <si>
    <t>Nagl, Manfred; Marquardt, Wolfgang</t>
  </si>
  <si>
    <t>2R9W2CEC</t>
  </si>
  <si>
    <t>Sci Rep</t>
  </si>
  <si>
    <t>9YFCUB8K</t>
  </si>
  <si>
    <t>70</t>
  </si>
  <si>
    <t>ZTIQ238S</t>
  </si>
  <si>
    <t>3713</t>
  </si>
  <si>
    <t>Briand, Lionel; Williams, Clay</t>
  </si>
  <si>
    <t>3JUDNKK6</t>
  </si>
  <si>
    <t>9953</t>
  </si>
  <si>
    <t>Margaria, Tiziana; Steffen, Bernhard</t>
  </si>
  <si>
    <t>KY4RYNHG</t>
  </si>
  <si>
    <t>6189</t>
  </si>
  <si>
    <t>Benatallah, Boualem; Casati, Fabio; Kappel, Gerti; Rossi, Gustavo</t>
  </si>
  <si>
    <t>958KA64C</t>
  </si>
  <si>
    <t>12127</t>
  </si>
  <si>
    <t>B-MERODE</t>
  </si>
  <si>
    <t>Dustdar, Schahram; Yu, Eric; Salinesi, Camille; Rieu, Dominique; Pant, Vik</t>
  </si>
  <si>
    <t>RGCKL82B</t>
  </si>
  <si>
    <t>381</t>
  </si>
  <si>
    <t>Context Modeling and Metamodeling</t>
  </si>
  <si>
    <t>El Oualkadi, Ahmed; Choubani, Fethi; El Moussati, Ali</t>
  </si>
  <si>
    <t>RI7G54I5</t>
  </si>
  <si>
    <t>CUBADJE8</t>
  </si>
  <si>
    <t>10137</t>
  </si>
  <si>
    <t>Lierler, Yuliya; Taha, Walid</t>
  </si>
  <si>
    <t>MF8SBFK8</t>
  </si>
  <si>
    <t>312</t>
  </si>
  <si>
    <t>Korytowski, Adam; Malanowski, Kazimierz; Mitkowski, Wojciech; Szymkat, Maciej</t>
  </si>
  <si>
    <t>84P2N68F</t>
  </si>
  <si>
    <t>678</t>
  </si>
  <si>
    <t>MDE4IoT</t>
  </si>
  <si>
    <t>Badica, Costin; El Fallah Seghrouchni, Amal; Beynier, Aurélie; Camacho, David; Herpson, Cédric; Hindriks, Koen; Novais, Paulo</t>
  </si>
  <si>
    <t>3U96Q73U</t>
  </si>
  <si>
    <t>112</t>
  </si>
  <si>
    <t>Bajec, Marko; Eder, Johann</t>
  </si>
  <si>
    <t>2VURJDJL</t>
  </si>
  <si>
    <t>30</t>
  </si>
  <si>
    <t>J Polym Environ</t>
  </si>
  <si>
    <t>57DQYNKV</t>
  </si>
  <si>
    <t>13350</t>
  </si>
  <si>
    <t>Finch</t>
  </si>
  <si>
    <t>Groen, Derek; de Mulatier, Clélia; Paszynski, Maciej; Krzhizhanovskaya, Valeria V.; Dongarra, Jack J.; Sloot, Peter M. A.</t>
  </si>
  <si>
    <t>A4KRXB2L</t>
  </si>
  <si>
    <t>Autom Softw Eng</t>
  </si>
  <si>
    <t>9PK9YLN9</t>
  </si>
  <si>
    <t>401</t>
  </si>
  <si>
    <t>Lipiński, Piotr; Świrski, Konrad</t>
  </si>
  <si>
    <t>5K7TPZXT</t>
  </si>
  <si>
    <t>1269</t>
  </si>
  <si>
    <t>Muccini, Henry; Avgeriou, Paris; Buhnova, Barbora; Camara, Javier; Caporuscio, Mauro; Franzago, Mirco; Koziolek, Anne; Scandurra, Patrizia; Trubiani, Catia; Weyns, Danny; Zdun, Uwe</t>
  </si>
  <si>
    <t>YDIS59LC</t>
  </si>
  <si>
    <t>Recommender systems in model-driven engineering</t>
  </si>
  <si>
    <t>EWGAAE8Y</t>
  </si>
  <si>
    <t>6514</t>
  </si>
  <si>
    <t>Garcia-Alfaro, Joaquin; Navarro-Arribas, Guillermo; Cavalli, Ana; Leneutre, Jean</t>
  </si>
  <si>
    <t>GCT37YMD</t>
  </si>
  <si>
    <t>4995</t>
  </si>
  <si>
    <t>Artikis, Alexander; O’Hare, Gregory M. P.; Stathis, Kostas; Vouros, George</t>
  </si>
  <si>
    <t>3D7ZYWDU</t>
  </si>
  <si>
    <t>409</t>
  </si>
  <si>
    <t>Bernard, Alain; Rivest, Louis; Dutta, Debasish</t>
  </si>
  <si>
    <t>Y6RXQCCL</t>
  </si>
  <si>
    <t>692</t>
  </si>
  <si>
    <t>Hammoudi, Slimane; Pires, Luís Ferreira; Selic, Bran; Desfray, Philippe</t>
  </si>
  <si>
    <t>IR79P6CT</t>
  </si>
  <si>
    <t>11014</t>
  </si>
  <si>
    <t>OpenABL</t>
  </si>
  <si>
    <t>Aldinucci, Marco; Padovani, Luca; Torquati, Massimo</t>
  </si>
  <si>
    <t>JWW8CNN3</t>
  </si>
  <si>
    <t>1361</t>
  </si>
  <si>
    <t>Hammoudi, Slimane; Pires, Luís Ferreira; Selić, Bran</t>
  </si>
  <si>
    <t>G6RASARN</t>
  </si>
  <si>
    <t>241</t>
  </si>
  <si>
    <t>Planning of Composite Logistics Services</t>
  </si>
  <si>
    <t>Hammoudi, Slimane; Maciaszek, Leszek; Teniente, Ernest; Camp, Olivier; Cordeiro, José</t>
  </si>
  <si>
    <t>BXYGNWMG</t>
  </si>
  <si>
    <t>51</t>
  </si>
  <si>
    <t>J Intell Inf Syst</t>
  </si>
  <si>
    <t>UMAM4JR5</t>
  </si>
  <si>
    <t>11814</t>
  </si>
  <si>
    <t>OCL2PSQL</t>
  </si>
  <si>
    <t>Dang, Tran Khanh; Küng, Josef; Takizawa, Makoto; Bui, Son Ha</t>
  </si>
  <si>
    <t>BKZDLDLN</t>
  </si>
  <si>
    <t>8225</t>
  </si>
  <si>
    <t>Erwig, Martin; Paige, Richard F.; Van Wyk, Eric</t>
  </si>
  <si>
    <t>PIR8G9GD</t>
  </si>
  <si>
    <t>Z7F6CH85</t>
  </si>
  <si>
    <t>4662</t>
  </si>
  <si>
    <t>Baranauskas, Cécilia; Palanque, Philippe; Abascal, Julio; Barbosa, Simone Diniz Junqueira</t>
  </si>
  <si>
    <t>5LYRM3CK</t>
  </si>
  <si>
    <t>6873</t>
  </si>
  <si>
    <t>Malyshkin, Victor</t>
  </si>
  <si>
    <t>J2Y9SQSU</t>
  </si>
  <si>
    <t>12717</t>
  </si>
  <si>
    <t>Jolie and LEMMA</t>
  </si>
  <si>
    <t>Damiani, Ferruccio; Dardha, Ornela</t>
  </si>
  <si>
    <t>82VPR2ZM</t>
  </si>
  <si>
    <t>340</t>
  </si>
  <si>
    <t>ARSL</t>
  </si>
  <si>
    <t>Kim, Tai-hoon; Ramos, Carlos; Kim, Haeng-kon; Kiumi, Akingbehin; Mohammed, Sabah; Ślęzak, Dominik</t>
  </si>
  <si>
    <t>5U2FBCJM</t>
  </si>
  <si>
    <t>1641</t>
  </si>
  <si>
    <t>Hutter, Dieter; Stephan, Werner; Traverso, Paolo; Ullmann, Markus</t>
  </si>
  <si>
    <t>E34EMY8U</t>
  </si>
  <si>
    <t>391</t>
  </si>
  <si>
    <t>Gruca, Aleksandra; Brachman, Agnieszka; Kozielski, Stanisław; Czachórski, Tadeusz</t>
  </si>
  <si>
    <t>H4ZGD85H</t>
  </si>
  <si>
    <t>MCF</t>
  </si>
  <si>
    <t>Huss, Sorin A.</t>
  </si>
  <si>
    <t>WNHJH85X</t>
  </si>
  <si>
    <t>1022</t>
  </si>
  <si>
    <t>Generation of Adapted Learning Game Scenarios</t>
  </si>
  <si>
    <t>McLaren, Bruce M.; Reilly, Rob; Zvacek, Susan; Uhomoibhi, James</t>
  </si>
  <si>
    <t>NLVKKUHV</t>
  </si>
  <si>
    <t>22</t>
  </si>
  <si>
    <t>Filipe, Joaquim; Shishkov, Boris; Helfert, Markus; Maciaszek, Leszek A.</t>
  </si>
  <si>
    <t>J8Z2T3WP</t>
  </si>
  <si>
    <t>302</t>
  </si>
  <si>
    <t>Menegatti, Emanuele; Michael, Nathan; Berns, Karsten; Yamaguchi, Hiroaki</t>
  </si>
  <si>
    <t>HJW3YD93</t>
  </si>
  <si>
    <t>9V35S882</t>
  </si>
  <si>
    <t>9273</t>
  </si>
  <si>
    <t>Pereira, Francisco; Machado, Penousal; Costa, Ernesto; Cardoso, Amílcar</t>
  </si>
  <si>
    <t>JYA8X7S2</t>
  </si>
  <si>
    <t>8174</t>
  </si>
  <si>
    <t>Legay, Axel; Bensalem, Saddek</t>
  </si>
  <si>
    <t>QZYCCHF3</t>
  </si>
  <si>
    <t>12441</t>
  </si>
  <si>
    <t>Djemame, Karim; Altmann, Jörn; Bañares, José Ángel; Agmon Ben-Yehuda, Orna; Stankovski, Vlado; Tuffin, Bruno</t>
  </si>
  <si>
    <t>QSF2YMNB</t>
  </si>
  <si>
    <t>it</t>
  </si>
  <si>
    <t>5ZYLL726</t>
  </si>
  <si>
    <t>10816</t>
  </si>
  <si>
    <t>VizDSL</t>
  </si>
  <si>
    <t>Krogstie, John; Reijers, Hajo A.</t>
  </si>
  <si>
    <t>3Z2AXK9Q</t>
  </si>
  <si>
    <t>From requirements to source code</t>
  </si>
  <si>
    <t>ZIBTRQ9J</t>
  </si>
  <si>
    <t>I86F8EVY</t>
  </si>
  <si>
    <t>13165</t>
  </si>
  <si>
    <t>$$\textsf {CircuitFlow}$$</t>
  </si>
  <si>
    <t>Cheney, James; Perri, Simona</t>
  </si>
  <si>
    <t>BWZQVHL4</t>
  </si>
  <si>
    <t>Innovations Syst Softw Eng</t>
  </si>
  <si>
    <t>4UFB8UL6</t>
  </si>
  <si>
    <t>6816</t>
  </si>
  <si>
    <t>Kuchen, Herbert</t>
  </si>
  <si>
    <t>5MTID9WL</t>
  </si>
  <si>
    <t>1494</t>
  </si>
  <si>
    <t>Cai, Zhiping; Li, Jian; Zhang, Jialin</t>
  </si>
  <si>
    <t>7WBIM5QL</t>
  </si>
  <si>
    <t>129</t>
  </si>
  <si>
    <t>Analysis of Industrial Challenges and Capabilities in Computer Science and Software Development Sector</t>
  </si>
  <si>
    <t>Qian, Zhihong; Cao, Lei; Su, Weilian; Wang, Tingkai; Yang, Huamin</t>
  </si>
  <si>
    <t>2XX86U5V</t>
  </si>
  <si>
    <t>JTMM5PYW</t>
  </si>
  <si>
    <t>76</t>
  </si>
  <si>
    <t>J Supercomput</t>
  </si>
  <si>
    <t>L586B3MF</t>
  </si>
  <si>
    <t>FR38P6L6</t>
  </si>
  <si>
    <t>6428</t>
  </si>
  <si>
    <t>Meersman, Robert; Dillon, Tharam; Herrero, Pilar</t>
  </si>
  <si>
    <t>R4TL5IYW</t>
  </si>
  <si>
    <t>10244</t>
  </si>
  <si>
    <t>Saeed, Khalid; Homenda, Władysław; Chaki, Rituparna</t>
  </si>
  <si>
    <t>PW98CRPE</t>
  </si>
  <si>
    <t>LZV4GXMU</t>
  </si>
  <si>
    <t>EURASIP J. Adv. Signal Process.</t>
  </si>
  <si>
    <t>V46LYXHE</t>
  </si>
  <si>
    <t>18</t>
  </si>
  <si>
    <t>J Real-Time Image Proc</t>
  </si>
  <si>
    <t>HipaccVX</t>
  </si>
  <si>
    <t>QGU3TFI3</t>
  </si>
  <si>
    <t>5Q8RNZW5</t>
  </si>
  <si>
    <t>141</t>
  </si>
  <si>
    <t>The REA-DSL</t>
  </si>
  <si>
    <t>King, Rudibert</t>
  </si>
  <si>
    <t>T2CSTDAY</t>
  </si>
  <si>
    <t>JJVY7F7H</t>
  </si>
  <si>
    <t>5PVML2XT</t>
  </si>
  <si>
    <t>10740</t>
  </si>
  <si>
    <t>German, Reinhard; Hielscher, Kai-Steffen; Krieger, Udo R.</t>
  </si>
  <si>
    <t>KLYD9XW7</t>
  </si>
  <si>
    <t>10963</t>
  </si>
  <si>
    <t>Gervasi, Osvaldo; Murgante, Beniamino; Misra, Sanjay; Stankova, Elena; Torre, Carmelo M.; Rocha, Ana Maria A.C.; Taniar, David; Apduhan, Bernady O.; Tarantino, Eufemia; Ryu, Yeonseung</t>
  </si>
  <si>
    <t>9YJS3YIA</t>
  </si>
  <si>
    <t>28K45XZ4</t>
  </si>
  <si>
    <t>Phase Change Heat Transfer in Cylindrical Domain</t>
  </si>
  <si>
    <t>Kılkısş, Birol; Kakaç, Sadık</t>
  </si>
  <si>
    <t>67CV2V5Y</t>
  </si>
  <si>
    <t>6XRAFAHT</t>
  </si>
  <si>
    <t>64</t>
  </si>
  <si>
    <t>E9TTTZMU</t>
  </si>
  <si>
    <t>32T4Z2PU</t>
  </si>
  <si>
    <t>WKGPYLBY</t>
  </si>
  <si>
    <t>72KD3ITR</t>
  </si>
  <si>
    <t>N75YLC83</t>
  </si>
  <si>
    <t>NN5DF72J</t>
  </si>
  <si>
    <t>55</t>
  </si>
  <si>
    <t>NIMQWGI8</t>
  </si>
  <si>
    <t>ZXFYLCDR</t>
  </si>
  <si>
    <t>68AEQZIC</t>
  </si>
  <si>
    <t>ZVIPYTZX</t>
  </si>
  <si>
    <t>64FLHYPK</t>
  </si>
  <si>
    <t>I78VHIQK</t>
  </si>
  <si>
    <t>LTG7U879</t>
  </si>
  <si>
    <t>FH4TLY7I</t>
  </si>
  <si>
    <t>5T7G8UQ4</t>
  </si>
  <si>
    <t>SXPDKM2F</t>
  </si>
  <si>
    <t>UHV3ZY8R</t>
  </si>
  <si>
    <t>6P3PFZ3V</t>
  </si>
  <si>
    <t>7REBSS6M</t>
  </si>
  <si>
    <t>EGYJ6MEB</t>
  </si>
  <si>
    <t>ATPJYSSZ</t>
  </si>
  <si>
    <t>WDT4EGKE</t>
  </si>
  <si>
    <t>UCM6HDNJ</t>
  </si>
  <si>
    <t>GYBDGEPA</t>
  </si>
  <si>
    <t>FTAKTV5K</t>
  </si>
  <si>
    <t>3459UEMV</t>
  </si>
  <si>
    <t>CDGF8EG2</t>
  </si>
  <si>
    <t>BALBF3FT</t>
  </si>
  <si>
    <t>7PFWIHLM</t>
  </si>
  <si>
    <t>NE67UWJM</t>
  </si>
  <si>
    <t>J77W54Q7</t>
  </si>
  <si>
    <t>EZZG8LYS</t>
  </si>
  <si>
    <t>Frantz, F.K.</t>
  </si>
  <si>
    <t>A taxonomy of model abstraction techniques</t>
  </si>
  <si>
    <t>Winter Simulation Conference Proceedings, 1995.</t>
  </si>
  <si>
    <t>10.1109/WSC.1995.479055</t>
  </si>
  <si>
    <t>1413-1420</t>
  </si>
  <si>
    <t>RM4UKZ5H</t>
  </si>
  <si>
    <t>DQKJBYE9</t>
  </si>
  <si>
    <t>LRCVDPSH</t>
  </si>
  <si>
    <t>6JIJV4FJ</t>
  </si>
  <si>
    <t>J7F5T2AD</t>
  </si>
  <si>
    <t>U3DP6SNR</t>
  </si>
  <si>
    <t>US5VJRN2</t>
  </si>
  <si>
    <t>UGUZVY6C</t>
  </si>
  <si>
    <t>LTQDIDVL</t>
  </si>
  <si>
    <t>DYF7IJ4J</t>
  </si>
  <si>
    <t>RSNZ9WGW</t>
  </si>
  <si>
    <t>AGE8N86V</t>
  </si>
  <si>
    <t>BJ7Y87HQ</t>
  </si>
  <si>
    <t>XR89EKIP</t>
  </si>
  <si>
    <t>SENSY6IY</t>
  </si>
  <si>
    <t>5ZWS3X67</t>
  </si>
  <si>
    <t>U8WDRZHJ</t>
  </si>
  <si>
    <t>UW2TTJ82</t>
  </si>
  <si>
    <t>YTKVXF54</t>
  </si>
  <si>
    <t>NQ8H9QSH</t>
  </si>
  <si>
    <t>5395UMKC</t>
  </si>
  <si>
    <t>2X9AP2GA</t>
  </si>
  <si>
    <t>2ECL8S9H</t>
  </si>
  <si>
    <t>2WEHEY52</t>
  </si>
  <si>
    <t>KP9A88DT</t>
  </si>
  <si>
    <t>VH46WAFG</t>
  </si>
  <si>
    <t>4GJ9I5HU</t>
  </si>
  <si>
    <t>NSQ93HFP</t>
  </si>
  <si>
    <t>6YDBRIG7</t>
  </si>
  <si>
    <t>KPJ6GD2R</t>
  </si>
  <si>
    <t>Build. Simul.</t>
  </si>
  <si>
    <t>ZHTQ7CB5</t>
  </si>
  <si>
    <t>3IB6D3W9</t>
  </si>
  <si>
    <t>ModelSet</t>
  </si>
  <si>
    <t>CJZBK864</t>
  </si>
  <si>
    <t>Lathrop, Scott A.; Costa, Jim; Kramer, William</t>
  </si>
  <si>
    <t>JEALNII4</t>
  </si>
  <si>
    <t>Tolvanen, Juha-Pekka; Gray, Jeff; Rossi, Matti; Sprinkle, Jonathan</t>
  </si>
  <si>
    <t>R933I3YK</t>
  </si>
  <si>
    <t>11187</t>
  </si>
  <si>
    <t>Fischer, Bernd; Uustalu, Tarmo</t>
  </si>
  <si>
    <t>5K5VF6C3</t>
  </si>
  <si>
    <t>abs/2109.03570</t>
  </si>
  <si>
    <t>T9V7CU8S</t>
  </si>
  <si>
    <t>Becker, Brett A.; Quille, Keith; Laakso, Mikko-Jussi; Barendsen, Erik; Simon</t>
  </si>
  <si>
    <t>ZP63UN37</t>
  </si>
  <si>
    <t>Mammeri, Zoubir</t>
  </si>
  <si>
    <t>V25XLHQU</t>
  </si>
  <si>
    <t>Hammoudi, Slimane; Pires, Luís Ferreira; Filipe, Joaquim; Neves, Rui César das</t>
  </si>
  <si>
    <t>RGGQRWLZ</t>
  </si>
  <si>
    <t>UETETEFG</t>
  </si>
  <si>
    <t>184</t>
  </si>
  <si>
    <t>Shakshuki, Elhadi M.; Yasar, Ansar-Ul-Haque</t>
  </si>
  <si>
    <t>Z3GR2A47</t>
  </si>
  <si>
    <t>Benini, Luca; Micheli, Giovanni De; Al-Hashimi, Bashir M.; Müller, Wolfgang</t>
  </si>
  <si>
    <t>J8JLVQY3</t>
  </si>
  <si>
    <t>2442</t>
  </si>
  <si>
    <t>Ferry, Nicolas; Cicchetti, Antonio; Ciccozzi, Federico; Solberg, Arnor; Wimmer, Manuel; Wortmann, Andreas</t>
  </si>
  <si>
    <t>QTAMJKC4</t>
  </si>
  <si>
    <t>34NNML6I</t>
  </si>
  <si>
    <t>6295</t>
  </si>
  <si>
    <t>Catania, Barbara; Ivanovic, Mirjana; Thalheim, Bernhard</t>
  </si>
  <si>
    <t>VEU4TSYR</t>
  </si>
  <si>
    <t>5658</t>
  </si>
  <si>
    <t>Taha, Walid Mohamed</t>
  </si>
  <si>
    <t>K7JQ2RAW</t>
  </si>
  <si>
    <t>Talwalkar, Ameet; Smith, Virginia; Zaharia, Matei</t>
  </si>
  <si>
    <t>YVGXRQF5</t>
  </si>
  <si>
    <t>Ács, Gergely; Martin, Andrew P.; Martinovic, Ivan; Castelluccia, Claude; Traynor, Patrick</t>
  </si>
  <si>
    <t>RQJ7F2GC</t>
  </si>
  <si>
    <t>ISZF47XM</t>
  </si>
  <si>
    <t>Fernández, Raquel; Katagiri, Yasuhiro; Komatani, Kazunori; Lemon, Oliver; Nakano, Mikio</t>
  </si>
  <si>
    <t>G3ISQCFM</t>
  </si>
  <si>
    <t>Kovalerchuk, Boris</t>
  </si>
  <si>
    <t>KD6982CH</t>
  </si>
  <si>
    <t>12262</t>
  </si>
  <si>
    <t>Martel, Anne L.; Abolmaesumi, Purang; Stoyanov, Danail; Mateus, Diana; Zuluaga, Maria A.; Zhou, S. Kevin; Racoceanu, Daniel; Joskowicz, Leo</t>
  </si>
  <si>
    <t>MZKUHEHD</t>
  </si>
  <si>
    <t>YU4XZAEI</t>
  </si>
  <si>
    <t>Skowron, Andrzej; Agrawal, Rakesh; Luck, Michael; Yamaguchi, Takahira; Morizet-Mahoudeaux, Pierre; Liu, Jiming; Zhong, Ning</t>
  </si>
  <si>
    <t>D5BFRGFP</t>
  </si>
  <si>
    <t>32</t>
  </si>
  <si>
    <t>WCSQ2KYZ</t>
  </si>
  <si>
    <t>Matthes, Florian; Mendling, Jan; Rinderle-Ma, Stefanie</t>
  </si>
  <si>
    <t>H6E7K4KY</t>
  </si>
  <si>
    <t>Chuklin, Aleksandr; Dalton, Jeff; Kiseleva, Julia; Borisov, Alexey; Burtsev, Mikhail S.</t>
  </si>
  <si>
    <t>8BP6FYPJ</t>
  </si>
  <si>
    <t>cs.AI/0207056</t>
  </si>
  <si>
    <t>VPH5V3RG</t>
  </si>
  <si>
    <t>382</t>
  </si>
  <si>
    <t>Iliadis, Lazaros S.; Maglogiannis, Ilias; Papadopoulos, Harris; Karatzas, Kostas D.; Sioutas, Spyros</t>
  </si>
  <si>
    <t>XQ4I72TX</t>
  </si>
  <si>
    <t>1485</t>
  </si>
  <si>
    <t>Bellodi, Elena; Bonfietti, Alessio</t>
  </si>
  <si>
    <t>XPBSV5LF</t>
  </si>
  <si>
    <t>abs/2208.05753</t>
  </si>
  <si>
    <t>N8L74CRA</t>
  </si>
  <si>
    <t>5549</t>
  </si>
  <si>
    <t>Gao, Yong; Japkowicz, Nathalie</t>
  </si>
  <si>
    <t>LJCTDCYP</t>
  </si>
  <si>
    <t>11495</t>
  </si>
  <si>
    <t>Dutilleul, Simon Collart; Lecomte, Thierry; Romanovsky, Alexander B.</t>
  </si>
  <si>
    <t>SAYB62MW</t>
  </si>
  <si>
    <t>7602</t>
  </si>
  <si>
    <t>Abelló, Alberto; Bellatreche, Ladjel; Benatallah, Boualem</t>
  </si>
  <si>
    <t>CPRCVLB8</t>
  </si>
  <si>
    <t>9952</t>
  </si>
  <si>
    <t>2MTJDG36</t>
  </si>
  <si>
    <t>MKC3GQ6X</t>
  </si>
  <si>
    <t>QMD9JRVZ</t>
  </si>
  <si>
    <t>CEJQHMGT</t>
  </si>
  <si>
    <t>NCJ8GT77</t>
  </si>
  <si>
    <t>XA6U6Q4R</t>
  </si>
  <si>
    <t>4AEZS5H2</t>
  </si>
  <si>
    <t>JV46LYV6</t>
  </si>
  <si>
    <t>TMSJE48N</t>
  </si>
  <si>
    <t>6P35KDFU</t>
  </si>
  <si>
    <t>X6G5IDGE</t>
  </si>
  <si>
    <t>ANTI52FA</t>
  </si>
  <si>
    <t>SIGPLAN Not.</t>
  </si>
  <si>
    <t>0362-1340</t>
  </si>
  <si>
    <t>10.1145/1133255.1134003</t>
  </si>
  <si>
    <t>https://doi.org/10.1145/1133255.1134003</t>
  </si>
  <si>
    <t>2006-06</t>
  </si>
  <si>
    <t>41</t>
  </si>
  <si>
    <t>GEKY52IU</t>
  </si>
  <si>
    <t>10.1145/3296979.3192379</t>
  </si>
  <si>
    <t>https://doi.org/10.1145/3296979.3192379</t>
  </si>
  <si>
    <t>2018-06</t>
  </si>
  <si>
    <t>53</t>
  </si>
  <si>
    <t>CJF98QQA</t>
  </si>
  <si>
    <t>10.1145/2692916.2557966</t>
  </si>
  <si>
    <t>https://doi.org/10.1145/2692916.2557966</t>
  </si>
  <si>
    <t>2014-02</t>
  </si>
  <si>
    <t>49</t>
  </si>
  <si>
    <t>5PXGLAIX</t>
  </si>
  <si>
    <t>10.1145/2480361.2371417</t>
  </si>
  <si>
    <t>https://doi.org/10.1145/2480361.2371417</t>
  </si>
  <si>
    <t>2012-09</t>
  </si>
  <si>
    <t>KYDHQ2SJ</t>
  </si>
  <si>
    <t>RBJ442F7</t>
  </si>
  <si>
    <t>MBQNZ6ND</t>
  </si>
  <si>
    <t>WLDBBHX8</t>
  </si>
  <si>
    <t>JDCR3ABU</t>
  </si>
  <si>
    <t>K4TBNSM6</t>
  </si>
  <si>
    <t>72K8ELMW</t>
  </si>
  <si>
    <t>TZDYYJGU</t>
  </si>
  <si>
    <t>MMSD423Z</t>
  </si>
  <si>
    <t>Model-driven engineering for mobile robotic systems</t>
  </si>
  <si>
    <t>A2XRWCUI</t>
  </si>
  <si>
    <t>4143</t>
  </si>
  <si>
    <t>Lämmel, Ralf; Saraiva, João; Visser, Joost</t>
  </si>
  <si>
    <t>78I74696</t>
  </si>
  <si>
    <t>12007</t>
  </si>
  <si>
    <t>A DSL for Integer Range Reasoning</t>
  </si>
  <si>
    <t>Komendantskaya, Ekaterina; Liu, Yanhong Annie</t>
  </si>
  <si>
    <t>QW6ME96Z</t>
  </si>
  <si>
    <t>295</t>
  </si>
  <si>
    <t>Song, Houbing; Jiang, Dingde</t>
  </si>
  <si>
    <t>HA4GAWBX</t>
  </si>
  <si>
    <t>PQVULU28</t>
  </si>
  <si>
    <t>6956</t>
  </si>
  <si>
    <t>Cohen, Myra B.; Ó Cinnéide, Mel</t>
  </si>
  <si>
    <t>BAXGPBQS</t>
  </si>
  <si>
    <t>4745</t>
  </si>
  <si>
    <t>Gaudin, Emmanuel; Najm, Elie; Reed, Rick</t>
  </si>
  <si>
    <t>FECAAAKD</t>
  </si>
  <si>
    <t>X49SHU75</t>
  </si>
  <si>
    <t>47</t>
  </si>
  <si>
    <t>Program Comput Soft</t>
  </si>
  <si>
    <t>LGJU5D9E</t>
  </si>
  <si>
    <t>Stat Comput</t>
  </si>
  <si>
    <t>2NCUZMEP</t>
  </si>
  <si>
    <t>Int J Softw Tools Technol Transfer</t>
  </si>
  <si>
    <t>HUPKTDXT</t>
  </si>
  <si>
    <t>4940</t>
  </si>
  <si>
    <t>Gulliksen, Jan; Harning, Morton Borup; Palanque, Philippe; van der Veer, Gerrit C.; Wesson, Janet</t>
  </si>
  <si>
    <t>HL6REBDP</t>
  </si>
  <si>
    <t>615</t>
  </si>
  <si>
    <t>Arnicans, Guntis; Arnicane, Vineta; Borzovs, Juris; Niedrite, Laila</t>
  </si>
  <si>
    <t>SNRZ8QIZ</t>
  </si>
  <si>
    <t>5969</t>
  </si>
  <si>
    <t>van den Brand, Mark; Gašević, Dragan; Gray, Jeff</t>
  </si>
  <si>
    <t>Q3YRU3RT</t>
  </si>
  <si>
    <t>Modeling Meets Programming</t>
  </si>
  <si>
    <t>B35NZB3F</t>
  </si>
  <si>
    <t>11140</t>
  </si>
  <si>
    <t>Kůrková, Věra; Manolopoulos, Yannis; Hammer, Barbara; Iliadis, Lazaros; Maglogiannis, Ilias</t>
  </si>
  <si>
    <t>5Y2MV34M</t>
  </si>
  <si>
    <t>1243</t>
  </si>
  <si>
    <t>Robal, Tarmo; Haav, Hele-Mai; Penjam, Jaan; Matulevičius, Raimundas</t>
  </si>
  <si>
    <t>T8GDFB5T</t>
  </si>
  <si>
    <t>12543</t>
  </si>
  <si>
    <t>Casola, Valentina; De Benedictis, Alessandra; Rak, Massimiliano</t>
  </si>
  <si>
    <t>7R5VHCPI</t>
  </si>
  <si>
    <t>12871</t>
  </si>
  <si>
    <t>Andreasen, Troels; De Tré, Guy; Kacprzyk, Janusz; Legind Larsen, Henrik; Bordogna, Gloria; Zadrożny, Sławomir</t>
  </si>
  <si>
    <t>VLS9RA8X</t>
  </si>
  <si>
    <t>12224</t>
  </si>
  <si>
    <t>fault</t>
  </si>
  <si>
    <t>Lahiri, Shuvendu K.; Wang, Chao</t>
  </si>
  <si>
    <t>PZ9G9CYN</t>
  </si>
  <si>
    <t>8767</t>
  </si>
  <si>
    <t>Dingel, Juergen; Schulte, Wolfram; Ramos, Isidro; Abrahão, Silvia; Insfran, Emilio</t>
  </si>
  <si>
    <t>32AGSRVW</t>
  </si>
  <si>
    <t>930</t>
  </si>
  <si>
    <t>Rocha, Álvaro; Adeli, Hojjat; Reis, Luís Paulo; Costanzo, Sandra</t>
  </si>
  <si>
    <t>4ELEIZ5V</t>
  </si>
  <si>
    <t>10776</t>
  </si>
  <si>
    <t>Yokota, Rio; Wu, Weigang</t>
  </si>
  <si>
    <t>T6RFNUH8</t>
  </si>
  <si>
    <t>9432</t>
  </si>
  <si>
    <t>Pardalos, Panos; Pavone, Mario; Farinella, Giovanni Maria; Cutello, Vincenzo</t>
  </si>
  <si>
    <t>PTDLAJ7M</t>
  </si>
  <si>
    <t>IZ9UR9RG</t>
  </si>
  <si>
    <t>Artif Intell Rev</t>
  </si>
  <si>
    <t>A metamodeling approach for the identification of organizational smells in multi-agent systems</t>
  </si>
  <si>
    <t>UAQNYH3R</t>
  </si>
  <si>
    <t>FJ7BYGCN</t>
  </si>
  <si>
    <t>67</t>
  </si>
  <si>
    <t>Telecommun Syst</t>
  </si>
  <si>
    <t>42NFBRUL</t>
  </si>
  <si>
    <t>319</t>
  </si>
  <si>
    <t>Obaidat, Mohammad S.; Koziel, Slawomir; Kacprzyk, Janusz; Leifsson, Leifur; Ören, Tuncer</t>
  </si>
  <si>
    <t>SD4WJEE2</t>
  </si>
  <si>
    <t>3971</t>
  </si>
  <si>
    <t>Wang, Jun; Yi, Zhang; Zurada, Jacek M.; Lu, Bao-Liang; Yin, Hujun</t>
  </si>
  <si>
    <t>WUYABTHB</t>
  </si>
  <si>
    <t>10173</t>
  </si>
  <si>
    <t>Classifying Metamodeling Methods for Evolutionary Multi-objective Optimization</t>
  </si>
  <si>
    <t>Trautmann, Heike; Rudolph, Günter; Klamroth, Kathrin; Schütze, Oliver; Wiecek, Margaret; Jin, Yaochu; Grimme, Christian</t>
  </si>
  <si>
    <t>VTMSDNH9</t>
  </si>
  <si>
    <t>482</t>
  </si>
  <si>
    <t>Kodratoff, Yves</t>
  </si>
  <si>
    <t>Siekmann, J.; Goos, G.; Hartmanis, J.</t>
  </si>
  <si>
    <t>DEE6W7KB</t>
  </si>
  <si>
    <t>68</t>
  </si>
  <si>
    <t>Education Tech Research Dev</t>
  </si>
  <si>
    <t>Managing items and knowledge components</t>
  </si>
  <si>
    <t>CMHSSHJS</t>
  </si>
  <si>
    <t>7YIWTZGF</t>
  </si>
  <si>
    <t>1867</t>
  </si>
  <si>
    <t>Ganter, Bernhard; Mineau, Guy W.</t>
  </si>
  <si>
    <t>LAKI3ZVJ</t>
  </si>
  <si>
    <t>Model-Driven Engineering from Modular Monadic Semantics</t>
  </si>
  <si>
    <t>959QBJZJ</t>
  </si>
  <si>
    <t>446</t>
  </si>
  <si>
    <t>The B Method Meets MDE</t>
  </si>
  <si>
    <t>Guizzardi, Renata; Ralyté, Jolita; Franch, Xavier</t>
  </si>
  <si>
    <t>LRNGDQYH</t>
  </si>
  <si>
    <t>405</t>
  </si>
  <si>
    <t>Project Management in Small-Sized Software Enterprises</t>
  </si>
  <si>
    <t>Mejia, Jezreel; Munoz, Mirna; Rocha, Álvaro; Calvo-Manzano, Jose</t>
  </si>
  <si>
    <t>5MIYBMCF</t>
  </si>
  <si>
    <t>Ha, Soonhoi; Teich, Jürgen</t>
  </si>
  <si>
    <t>S2QBVFIU</t>
  </si>
  <si>
    <t>8396</t>
  </si>
  <si>
    <t>INCREMENT</t>
  </si>
  <si>
    <t>Salinesi, Camille; van de Weerd, Inge</t>
  </si>
  <si>
    <t>YVZQ9RTC</t>
  </si>
  <si>
    <t>XDFPKTEH</t>
  </si>
  <si>
    <t>6981</t>
  </si>
  <si>
    <t>Model-Driven Engineering and Optimizing Compilers</t>
  </si>
  <si>
    <t>Whittle, Jon; Clark, Tony; Kühne, Thomas</t>
  </si>
  <si>
    <t>JEYKTBPM</t>
  </si>
  <si>
    <t>2817</t>
  </si>
  <si>
    <t>Konstantas, Dimitri; Léonard, Michel; Pigneur, Yves; Patel, Shusma</t>
  </si>
  <si>
    <t>57669JGY</t>
  </si>
  <si>
    <t>97ZAHYT4</t>
  </si>
  <si>
    <t>6940</t>
  </si>
  <si>
    <t>Formalizing a Domain Specific Language Using SOS</t>
  </si>
  <si>
    <t>Sloane, Anthony; Aßmann, Uwe</t>
  </si>
  <si>
    <t>CNLK8JPL</t>
  </si>
  <si>
    <t>9153</t>
  </si>
  <si>
    <t>Taentzer, Gabriele; Bordeleau, Francis</t>
  </si>
  <si>
    <t>88GECS83</t>
  </si>
  <si>
    <t>3676</t>
  </si>
  <si>
    <t>Glück, Robert; Lowry, Michael</t>
  </si>
  <si>
    <t>2JMYKBQS</t>
  </si>
  <si>
    <t>Sobh, Tarek; Elleithy, Khaled</t>
  </si>
  <si>
    <t>A2WWNDEF</t>
  </si>
  <si>
    <t>QLQPD6VC</t>
  </si>
  <si>
    <t>Dornberger, Rolf</t>
  </si>
  <si>
    <t>F8IZWT2J</t>
  </si>
  <si>
    <t>227</t>
  </si>
  <si>
    <t>Sacha, Krzysztof</t>
  </si>
  <si>
    <t>EB7Z3W4A</t>
  </si>
  <si>
    <t>ZQYICRUE</t>
  </si>
  <si>
    <t>196</t>
  </si>
  <si>
    <t>SAE-China; FISITA</t>
  </si>
  <si>
    <t>H3YCNHNX</t>
  </si>
  <si>
    <t>5095</t>
  </si>
  <si>
    <t>Schieferdecker, Ina; Hartman, Alan</t>
  </si>
  <si>
    <t>8L586SCG</t>
  </si>
  <si>
    <t>11997</t>
  </si>
  <si>
    <t>FLY</t>
  </si>
  <si>
    <t>Schwardmann, Ulrich; Boehme, Christian; B. Heras, Dora; Cardellini, Valeria; Jeannot, Emmanuel; Salis, Antonio; Schifanella, Claudio; Manumachu, Ravi Reddy; Schwamborn, Dieter; Ricci, Laura; Sangyoon, Oh; Gruber, Thomas; Antonelli, Laura; Scott, Stephen L.</t>
  </si>
  <si>
    <t>N3VL7CVJ</t>
  </si>
  <si>
    <t>6141</t>
  </si>
  <si>
    <t>EriLex</t>
  </si>
  <si>
    <t>Vitek, Jan</t>
  </si>
  <si>
    <t>73SCZSS8</t>
  </si>
  <si>
    <t>Zbakh, Mostapha; Essaaidi, Mohammed; Manneback, Pierre; Rong, Chunming</t>
  </si>
  <si>
    <t>Z89US6DK</t>
  </si>
  <si>
    <t>86</t>
  </si>
  <si>
    <t>DC4IP6ZJ</t>
  </si>
  <si>
    <t>MGJ5VNBK</t>
  </si>
  <si>
    <t>12751</t>
  </si>
  <si>
    <t>La Rosa, Marcello; Sadiq, Shazia; Teniente, Ernest</t>
  </si>
  <si>
    <t>YLQRBEX9</t>
  </si>
  <si>
    <t>7745</t>
  </si>
  <si>
    <t>Czarnecki, Krzysztof; Hedin, Görel</t>
  </si>
  <si>
    <t>BYART46D</t>
  </si>
  <si>
    <t>Intel Serv Robotics</t>
  </si>
  <si>
    <t>KXFPP9BW</t>
  </si>
  <si>
    <t>VSFNVGEU</t>
  </si>
  <si>
    <t>369</t>
  </si>
  <si>
    <t>3QIFIGYL</t>
  </si>
  <si>
    <t>7TGLME5G</t>
  </si>
  <si>
    <t>79</t>
  </si>
  <si>
    <t>J Intell Robot Syst</t>
  </si>
  <si>
    <t>ZIRFSLMY</t>
  </si>
  <si>
    <t>433</t>
  </si>
  <si>
    <t>Satapathy, Suresh Chandra; Mandal, Jyotsna Kumar; Udgata, Siba K.; Bhateja, Vikrant</t>
  </si>
  <si>
    <t>VNEEDCNX</t>
  </si>
  <si>
    <t>11157</t>
  </si>
  <si>
    <t>TemporalEMF</t>
  </si>
  <si>
    <t>Trujillo, Juan C.; Davis, Karen C.; Du, Xiaoyong; Li, Zhanhuai; Ling, Tok Wang; Li, Guoliang; Lee, Mong Li</t>
  </si>
  <si>
    <t>6GUHQFKM</t>
  </si>
  <si>
    <t>10598</t>
  </si>
  <si>
    <t>Fantechi, Alessandro; Lecomte, Thierry; Romanovsky, Alexander</t>
  </si>
  <si>
    <t>SGUCH5VG</t>
  </si>
  <si>
    <t>43</t>
  </si>
  <si>
    <t>Palmer-Brown, Dominic; Draganova, Chrisina; Pimenidis, Elias; Mouratidis, Haris</t>
  </si>
  <si>
    <t>IDESMSBH</t>
  </si>
  <si>
    <t>630</t>
  </si>
  <si>
    <t>Dolgui, Alexandre; Bernard, Alain; Lemoine, David; von Cieminski, Gregor; Romero, David</t>
  </si>
  <si>
    <t>UTR9VVY2</t>
  </si>
  <si>
    <t>7400</t>
  </si>
  <si>
    <t>Jensen, Kurt; van der Aalst, Wil M.; Ajmone Marsan, Marco; Franceschinis, Giuliana; Kleijn, Jetty; Kristensen, Lars Michael</t>
  </si>
  <si>
    <t>6E6K5DS6</t>
  </si>
  <si>
    <t>1290</t>
  </si>
  <si>
    <t>Asset Administration Shell</t>
  </si>
  <si>
    <t>Arai, Kohei; Kapoor, Supriya; Bhatia, Rahul</t>
  </si>
  <si>
    <t>E3VWTRYV</t>
  </si>
  <si>
    <t>6559</t>
  </si>
  <si>
    <t>Mariño, Julio</t>
  </si>
  <si>
    <t>28ABDECB</t>
  </si>
  <si>
    <t>de Leon F. de Carvalho, Andre Ponce; Rodríguez-González, Sara; De Paz Santana, Juan F.; Rodríguez, Juan M. Corchado</t>
  </si>
  <si>
    <t>Kacprzyk, Janusz</t>
  </si>
  <si>
    <t>VNSLDAKU</t>
  </si>
  <si>
    <t>66TMHB3B</t>
  </si>
  <si>
    <t>37</t>
  </si>
  <si>
    <t>Hei, Xiao Jun; Cheung, Lawrence</t>
  </si>
  <si>
    <t>9UTJ7B3H</t>
  </si>
  <si>
    <t>Barolli, Leonard; Okada, Yoshihiro; Amato, Flora</t>
  </si>
  <si>
    <t>TR9VX6X4</t>
  </si>
  <si>
    <t>2363</t>
  </si>
  <si>
    <t>Cerri, Stefano A.; Gouardères, Guy; Paraguaçu, Fàbio</t>
  </si>
  <si>
    <t>SGKQDBSM</t>
  </si>
  <si>
    <t>7268</t>
  </si>
  <si>
    <t>Rutkowski, Leszek; Korytkowski, Marcin; Scherer, Rafał; Tadeusiewicz, Ryszard; Zadeh, Lotfi A.; Zurada, Jacek M.</t>
  </si>
  <si>
    <t>TVRJ3Q7Y</t>
  </si>
  <si>
    <t>33</t>
  </si>
  <si>
    <t>J. Comput. Sci. Technol.</t>
  </si>
  <si>
    <t>AocML</t>
  </si>
  <si>
    <t>V4BGS5FY</t>
  </si>
  <si>
    <t>473</t>
  </si>
  <si>
    <t>de la Prieta, Fernando; Escalona, María J.; Corchuelo, Rafael; Mathieu, Philippe; Vale, Zita; Campbell, Andrew T.; Rossi, Silvia; Adam, Emmanuel; Jiménez-López, María D.; Navarro, Elena M.; Moreno, María N.</t>
  </si>
  <si>
    <t>LRL9VK2G</t>
  </si>
  <si>
    <t>513</t>
  </si>
  <si>
    <t>Aster</t>
  </si>
  <si>
    <t>Senouci, Mustapha Reda; Boulahia, Said Yacine; Benatia, Mohamed Akrem</t>
  </si>
  <si>
    <t>QUNA83TW</t>
  </si>
  <si>
    <t>147</t>
  </si>
  <si>
    <t>Das, Vinu V; Thomas, Gylson; Lumban Gaol, Ford</t>
  </si>
  <si>
    <t>2558WEH9</t>
  </si>
  <si>
    <t>1307</t>
  </si>
  <si>
    <t>RAPL</t>
  </si>
  <si>
    <t>Rodriguez Morales, Germania; Fonseca C., Efraín R.; Salgado, Juan Pablo; Pérez-Gosende, Pablo; Orellana Cordero, Marcos; Berrezueta, Santiago</t>
  </si>
  <si>
    <t>HLT4TWPB</t>
  </si>
  <si>
    <t>507</t>
  </si>
  <si>
    <t>Hřebíček, Jiří; Denzer, Ralf; Schimak, Gerald; Pitner, Tomáš</t>
  </si>
  <si>
    <t>LHJLHJYN</t>
  </si>
  <si>
    <t>Q52WLKPS</t>
  </si>
  <si>
    <t>239</t>
  </si>
  <si>
    <t>Dubowski, Jan J.; Tanev, Stoyan</t>
  </si>
  <si>
    <t>7WV9DSUL</t>
  </si>
  <si>
    <t>8186</t>
  </si>
  <si>
    <t>Demey, Yan Tang; Panetto, Hervé</t>
  </si>
  <si>
    <t>HQ5DAITU</t>
  </si>
  <si>
    <t>FMQG86RL</t>
  </si>
  <si>
    <t>Behrens, Bernd-Arno; Brosius, Alexander; Hintze, Wolfgang; Ihlenfeldt, Steffen; Wulfsberg, Jens Peter</t>
  </si>
  <si>
    <t>3DF8LKL3</t>
  </si>
  <si>
    <t>631</t>
  </si>
  <si>
    <t>MDE-S</t>
  </si>
  <si>
    <t>I4S5KBKA</t>
  </si>
  <si>
    <t>Roesler, Valter; Barrére, Eduardo; Willrich, Roberto</t>
  </si>
  <si>
    <t>IJBPQQRZ</t>
  </si>
  <si>
    <t>6325</t>
  </si>
  <si>
    <t>Aßmann, Uwe; Bartho, Andreas; Wende, Christian</t>
  </si>
  <si>
    <t>I6QHYD6A</t>
  </si>
  <si>
    <t>9946</t>
  </si>
  <si>
    <t>Milazzo, Paolo; Varró, Dániel; Wimmer, Manuel</t>
  </si>
  <si>
    <t>23PHYZF8</t>
  </si>
  <si>
    <t>Named Entity Recognition and Normalization</t>
  </si>
  <si>
    <t>Corchado, Juan M.; Paz, Juan F.; Rocha, Miguel P.; Fernández Riverola, Florentino</t>
  </si>
  <si>
    <t>NNEK3K7I</t>
  </si>
  <si>
    <t>de</t>
  </si>
  <si>
    <t>Hierholzer, Günther; Kortmann, Horst-Rainer; Kunze, Georg; Peters, Dirk; Böhm, H.-J.; Herbst, B.; Kämmerling, R.; Scheele, H.</t>
  </si>
  <si>
    <t>QT879BJJ</t>
  </si>
  <si>
    <t>LIMTMK5V</t>
  </si>
  <si>
    <t>5872</t>
  </si>
  <si>
    <t>Meersman, Robert; Herrero, Pilar; Dillon, Tharam</t>
  </si>
  <si>
    <t>DWG8F8GP</t>
  </si>
  <si>
    <t>PT5JP2H5</t>
  </si>
  <si>
    <t>142</t>
  </si>
  <si>
    <t>9S6BD654</t>
  </si>
  <si>
    <t>3288</t>
  </si>
  <si>
    <t>Atzeni, Paolo; Chu, Wesley; Lu, Hongjun; Zhou, Shuigeng; Ling, Tok-Wang</t>
  </si>
  <si>
    <t>MZERG5AU</t>
  </si>
  <si>
    <t>8083</t>
  </si>
  <si>
    <t>Bǎdicǎ, Costin; Nguyen, Ngoc Thanh; Brezovan, Marius</t>
  </si>
  <si>
    <t>P7RQUADM</t>
  </si>
  <si>
    <t>978-1-4471-5057-2 978-1-4471-5058-9</t>
  </si>
  <si>
    <t>http://link.springer.com/10.1007/978-1-4471-5058-9_140</t>
  </si>
  <si>
    <t>805-816</t>
  </si>
  <si>
    <t>DOI: 10.1007/978-1-4471-5058-9_140</t>
  </si>
  <si>
    <t>LMYV88IW</t>
  </si>
  <si>
    <t>Soft Comput</t>
  </si>
  <si>
    <t>7LMTZCJE</t>
  </si>
  <si>
    <t>504</t>
  </si>
  <si>
    <t>Madeyski, Lech; Śmiałek, Michał; Hnatkowska, Bogumiła; Huzar, Zbigniev</t>
  </si>
  <si>
    <t>F89VY4Q9</t>
  </si>
  <si>
    <t>12846</t>
  </si>
  <si>
    <t>Abate, Alessandro; Marin, Andrea</t>
  </si>
  <si>
    <t>D4FWXI36</t>
  </si>
  <si>
    <t>2172</t>
  </si>
  <si>
    <t>Batini, Carlo; Giunchiglia, Fausto; Giorgini, Paolo; Mecella, Massimo</t>
  </si>
  <si>
    <t>F5SEAXYG</t>
  </si>
  <si>
    <t>3270</t>
  </si>
  <si>
    <t>Jeckle, Mario; Kowalczyk, Ryszard; Braun, Peter</t>
  </si>
  <si>
    <t>X8F5GQFQ</t>
  </si>
  <si>
    <t>6520</t>
  </si>
  <si>
    <t>Kaschek, Roland; Delcambre, Lois</t>
  </si>
  <si>
    <t>BP2EZQJU</t>
  </si>
  <si>
    <t>278</t>
  </si>
  <si>
    <t>Wen, Zhenkun; Li, Tianrui</t>
  </si>
  <si>
    <t>7ZENWKFQ</t>
  </si>
  <si>
    <t>117</t>
  </si>
  <si>
    <t>Kabashkin, Igor; Yatskiv, Irina; Prentkovskis, Olegas</t>
  </si>
  <si>
    <t>WZM9T3E7</t>
  </si>
  <si>
    <t>120</t>
  </si>
  <si>
    <t>Metamodeling-based simulation optimization in manufacturing problems</t>
  </si>
  <si>
    <t>PR7R5VHP</t>
  </si>
  <si>
    <t>310</t>
  </si>
  <si>
    <t>Martins, Ana Lúcia; Ferreira, Joao Carlos; Kocian, Alexander</t>
  </si>
  <si>
    <t>A3K37L7D</t>
  </si>
  <si>
    <t>2120</t>
  </si>
  <si>
    <t>Delugach, Harry S.; Stumme, Gerd</t>
  </si>
  <si>
    <t>Goos, G.; Hartmanis, J.; van Leeuwen, J.</t>
  </si>
  <si>
    <t>54M7L98D</t>
  </si>
  <si>
    <t>4132</t>
  </si>
  <si>
    <t>Kollias, Stefanos; Stafylopatis, Andreas; Duch, Włodzisław; Oja, Erkki</t>
  </si>
  <si>
    <t>EWQ3WFY7</t>
  </si>
  <si>
    <t>11244</t>
  </si>
  <si>
    <t>FYAS3R3K</t>
  </si>
  <si>
    <t>EWTGNN27</t>
  </si>
  <si>
    <t>4275</t>
  </si>
  <si>
    <t>Meersman, Robert; Tari, Zahir</t>
  </si>
  <si>
    <t>QUMETMZZ</t>
  </si>
  <si>
    <t>294</t>
  </si>
  <si>
    <t>Benlamri, Rachid</t>
  </si>
  <si>
    <t>SXPR8PTN</t>
  </si>
  <si>
    <t>355</t>
  </si>
  <si>
    <t>Saini, H. S.; Singh, R. K.; Tariq Beg, Mirza; Mulaveesala, Ravibabu; Mahmood, Md Rashid</t>
  </si>
  <si>
    <t>4WS9CUCD</t>
  </si>
  <si>
    <t>539</t>
  </si>
  <si>
    <t>Morzy, Tadeusz; Valduriez, Patrick; Bellatreche, Ladjel</t>
  </si>
  <si>
    <t>6J28I52B</t>
  </si>
  <si>
    <t>8215</t>
  </si>
  <si>
    <t>Anacleto, Junia C.; Clua, Esteban W. G.; da Silva, Flavio S. Correa; Fels, Sidney; Yang, Hyun S.</t>
  </si>
  <si>
    <t>MC5ZX7C7</t>
  </si>
  <si>
    <t>7977</t>
  </si>
  <si>
    <t>Daniel, Florian; Dolog, Peter; Li, Qing</t>
  </si>
  <si>
    <t>5UUIBS3X</t>
  </si>
  <si>
    <t>DYCB7DE8</t>
  </si>
  <si>
    <t>10862</t>
  </si>
  <si>
    <t>GeoSkelSL</t>
  </si>
  <si>
    <t>Shi, Yong; Fu, Haohuan; Tian, Yingjie; Krzhizhanovskaya, Valeria V.; Lees, Michael Harold; Dongarra, Jack; Sloot, Peter M. A.</t>
  </si>
  <si>
    <t>THSEWAKW</t>
  </si>
  <si>
    <t>9416</t>
  </si>
  <si>
    <t>SAIL</t>
  </si>
  <si>
    <t>Ciuciu, Ioana; Panetto, Hervé; Debruyne, Christophe; Aubry, Alexis; Bollen, Peter; Valencia-García, Rafael; Mishra, Alok; Fensel, Anna; Ferri, Fernando</t>
  </si>
  <si>
    <t>GGYY59IA</t>
  </si>
  <si>
    <t>9728</t>
  </si>
  <si>
    <t>Data Mining on Divers Alert Network DSL Database</t>
  </si>
  <si>
    <t>Perner, Petra</t>
  </si>
  <si>
    <t>DGHDNLXL</t>
  </si>
  <si>
    <t>5860</t>
  </si>
  <si>
    <t>Lee, Sunggu; Narasimhan, Priya</t>
  </si>
  <si>
    <t>G9A4XFID</t>
  </si>
  <si>
    <t>394</t>
  </si>
  <si>
    <t>Materia</t>
  </si>
  <si>
    <t>Abramowicz, Witold; Klein, Gary</t>
  </si>
  <si>
    <t>8C8RWMJU</t>
  </si>
  <si>
    <t>E-Move</t>
  </si>
  <si>
    <t>DGVGGCQ4</t>
  </si>
  <si>
    <t>103</t>
  </si>
  <si>
    <t>PWVJKYWR</t>
  </si>
  <si>
    <t>14</t>
  </si>
  <si>
    <t>Nat Comput</t>
  </si>
  <si>
    <t>UBPJALIR</t>
  </si>
  <si>
    <t>11176</t>
  </si>
  <si>
    <t>Model-Driven Engineering for Design-Runtime Interaction in Complex Systems</t>
  </si>
  <si>
    <t>Mazzara, Manuel; Ober, Iulian; Salaün, Gwen</t>
  </si>
  <si>
    <t>33N3Y9QB</t>
  </si>
  <si>
    <t>9547</t>
  </si>
  <si>
    <t>Serrano, Manuel; Hage, Jurriaan</t>
  </si>
  <si>
    <t>YPDWCAI5</t>
  </si>
  <si>
    <t>7225</t>
  </si>
  <si>
    <t>Vidal, Germán</t>
  </si>
  <si>
    <t>NWD5INTE</t>
  </si>
  <si>
    <t>77</t>
  </si>
  <si>
    <t>Babichev, Sergii; Lytvynenko, Volodymyr</t>
  </si>
  <si>
    <t>EYF37I95</t>
  </si>
  <si>
    <t>10978</t>
  </si>
  <si>
    <t>Demazeau, Yves; An, Bo; Bajo, Javier; Fernández-Caballero, Antonio</t>
  </si>
  <si>
    <t>G3GWPZXY</t>
  </si>
  <si>
    <t>7387</t>
  </si>
  <si>
    <t>GeForMTjs</t>
  </si>
  <si>
    <t>Brambilla, Marco; Tokuda, Takehiro; Tolksdorf, Robert</t>
  </si>
  <si>
    <t>IBVTETGN</t>
  </si>
  <si>
    <t>665UBFIJ</t>
  </si>
  <si>
    <t>ZH34EE7F</t>
  </si>
  <si>
    <t>417</t>
  </si>
  <si>
    <t>Filipe, Joaquim; Maciaszek, Leszek A.</t>
  </si>
  <si>
    <t>AUT9E3UK</t>
  </si>
  <si>
    <t>20</t>
  </si>
  <si>
    <t>Bootstrapping MDE development from ROS manual code</t>
  </si>
  <si>
    <t>GNW3N5UI</t>
  </si>
  <si>
    <t>8793</t>
  </si>
  <si>
    <t>Buchmann, Robert; Kifor, Claudiu Vasile; Yu, Jian</t>
  </si>
  <si>
    <t>5AFKPE43</t>
  </si>
  <si>
    <t>12073</t>
  </si>
  <si>
    <t>Nakano, Keisuke; Sagonas, Konstantinos</t>
  </si>
  <si>
    <t>XY65GYDH</t>
  </si>
  <si>
    <t>87</t>
  </si>
  <si>
    <t>Zavoral, Filip; Yaghob, Jakub; Pichappan, Pit; El-Qawasmeh, Eyas</t>
  </si>
  <si>
    <t>FERWWJAT</t>
  </si>
  <si>
    <t>ZLNYTJBL</t>
  </si>
  <si>
    <t>9MBVL37X</t>
  </si>
  <si>
    <t>6998</t>
  </si>
  <si>
    <t>Impact of MDE Approaches on the Maintainability of Web Applications</t>
  </si>
  <si>
    <t>Jeusfeld, Manfred; Delcambre, Lois; Ling, Tok-Wang</t>
  </si>
  <si>
    <t>VIP88ZXA</t>
  </si>
  <si>
    <t>GF4Z4MWL</t>
  </si>
  <si>
    <t>1652</t>
  </si>
  <si>
    <t>Chiusano, Silvia; Cerquitelli, Tania; Wrembel, Robert; Nørvåg, Kjetil; Catania, Barbara; Vargas-Solar, Genoveva; Zumpano, Ester</t>
  </si>
  <si>
    <t>D799VIGB</t>
  </si>
  <si>
    <t>1499</t>
  </si>
  <si>
    <t>Stephanidis, Constantine; Antona, Margherita; Ntoa, Stavroula</t>
  </si>
  <si>
    <t>J8B3EMQP</t>
  </si>
  <si>
    <t>5KA48BPK</t>
  </si>
  <si>
    <t>145</t>
  </si>
  <si>
    <t>Fernández-Izquierdo, María Ángeles; Muñoz-Torres, María Jesús; León, Raúl</t>
  </si>
  <si>
    <t>PM7D86WF</t>
  </si>
  <si>
    <t>Filipe, Joaquim; Śmiałek, Michał; Brodsky, Alexander; Hammoudi, Slimane</t>
  </si>
  <si>
    <t>EPS5G4CG</t>
  </si>
  <si>
    <t>6NWWLEP5</t>
  </si>
  <si>
    <t>178</t>
  </si>
  <si>
    <t>Poppe, Ronald; Meyer, John-Jules; Veltkamp, Remco; Dastani, Mehdi</t>
  </si>
  <si>
    <t>ZS3NJPLJ</t>
  </si>
  <si>
    <t>FDIQSLV8</t>
  </si>
  <si>
    <t>26</t>
  </si>
  <si>
    <t>Requirements Eng</t>
  </si>
  <si>
    <t>ILYR3QSX</t>
  </si>
  <si>
    <t>12234</t>
  </si>
  <si>
    <t>FASTEN.Safe</t>
  </si>
  <si>
    <t>Casimiro, António; Ortmeier, Frank; Bitsch, Friedemann; Ferreira, Pedro</t>
  </si>
  <si>
    <t>HFV4FYQ3</t>
  </si>
  <si>
    <t>1450</t>
  </si>
  <si>
    <t>Bellatreche, Ladjel; Dumas, Marlon; Karras, Panagiotis; Matulevičius, Raimundas; Awad, Ahmed; Weidlich, Matthias; Ivanović, Mirjana; Hartig, Olaf</t>
  </si>
  <si>
    <t>WXN7HCKT</t>
  </si>
  <si>
    <t>54</t>
  </si>
  <si>
    <t>Cybern Syst Anal</t>
  </si>
  <si>
    <t>2WBFVUUU</t>
  </si>
  <si>
    <t>10817</t>
  </si>
  <si>
    <t>Butler, Michael; Raschke, Alexander; Hoang, Thai Son; Reichl, Klaus</t>
  </si>
  <si>
    <t>R29V7AEW</t>
  </si>
  <si>
    <t>6095</t>
  </si>
  <si>
    <t>Aleven, Vincent; Kay, Judy; Mostow, Jack</t>
  </si>
  <si>
    <t>ACHZY6XU</t>
  </si>
  <si>
    <t>From Business Engineering to Digital Engineering</t>
  </si>
  <si>
    <t>Aier, Stephan; Rohner, Peter; Schelp, Joachim</t>
  </si>
  <si>
    <t>8377QV4J</t>
  </si>
  <si>
    <t>AJXMNW9H</t>
  </si>
  <si>
    <t>8810</t>
  </si>
  <si>
    <t>Brugali, Davide; Broenink, Jan F.; Kroeger, Torsten; MacDonald, Bruce A.</t>
  </si>
  <si>
    <t>2I5QCKVT</t>
  </si>
  <si>
    <t>23</t>
  </si>
  <si>
    <t>Cluster Comput</t>
  </si>
  <si>
    <t>2APTAYQQ</t>
  </si>
  <si>
    <t>13616</t>
  </si>
  <si>
    <t>Agents Assembly</t>
  </si>
  <si>
    <t>Dignum, Frank; Mathieu, Philippe; Corchado, Juan Manuel; De La Prieta, Fernando</t>
  </si>
  <si>
    <t>HL9QNZMV</t>
  </si>
  <si>
    <t>7628</t>
  </si>
  <si>
    <t>Noda, Itsuki; Ando, Noriaki; Brugali, Davide; Kuffner, James J.</t>
  </si>
  <si>
    <t>PA8FCIHJ</t>
  </si>
  <si>
    <t>347</t>
  </si>
  <si>
    <t>Ermolayev, Vadim; Mayr, Heinrich C.; Nikitchenko, Mykola; Spivakovsky, Aleksander; Zholtkevych, Grygoriy</t>
  </si>
  <si>
    <t>H9DXRNFL</t>
  </si>
  <si>
    <t>5DE5P6RP</t>
  </si>
  <si>
    <t>12222</t>
  </si>
  <si>
    <t>PaSe</t>
  </si>
  <si>
    <t>Byrski, Aleksander; Hughes, John</t>
  </si>
  <si>
    <t>ENXB55CI</t>
  </si>
  <si>
    <t>BHIHQPEP</t>
  </si>
  <si>
    <t>7435</t>
  </si>
  <si>
    <t>Yin, Hujun; Costa, José A. F.; Barreto, Guilherme</t>
  </si>
  <si>
    <t>INJSZUCM</t>
  </si>
  <si>
    <t>5518</t>
  </si>
  <si>
    <t>Omatu, Sigeru; Rocha, Miguel P.; Bravo, José; Fernández, Florentino; Corchado, Emilio; Bustillo, Andrés; Corchado, Juan M.</t>
  </si>
  <si>
    <t>52T2XB8M</t>
  </si>
  <si>
    <t>ZRJLM5WV</t>
  </si>
  <si>
    <t>10207</t>
  </si>
  <si>
    <t>Criado Pacheco, Natalia; Carrascosa, Carlos; Osman, Nardine; Julián Inglada, Vicente</t>
  </si>
  <si>
    <t>UN2VSNXD</t>
  </si>
  <si>
    <t>7320</t>
  </si>
  <si>
    <t>Bernardo, Marco; Cortellessa, Vittorio; Pierantonio, Alfonso</t>
  </si>
  <si>
    <t>PUKZURQH</t>
  </si>
  <si>
    <t>563</t>
  </si>
  <si>
    <t>Sierra-Rodríguez, José-Luis; Leal, José-Paulo; Simões, Alberto</t>
  </si>
  <si>
    <t>MW94TTB2</t>
  </si>
  <si>
    <t>31</t>
  </si>
  <si>
    <t>Approximation of multiresponse deterministic engineering simulations</t>
  </si>
  <si>
    <t>6EZQK2PV</t>
  </si>
  <si>
    <t>4395</t>
  </si>
  <si>
    <t>Daydé, Michel; Palma, José M. L. M.; Coutinho, Álvaro L. G. A.; Pacitti, Esther; Lopes, João Correia</t>
  </si>
  <si>
    <t>GSENWZZ5</t>
  </si>
  <si>
    <t>208</t>
  </si>
  <si>
    <t>Xj-ASD</t>
  </si>
  <si>
    <t>Bissyande, Tegawendé F.; Sie, Oumarou</t>
  </si>
  <si>
    <t>TBQLZUDZ</t>
  </si>
  <si>
    <t>2773</t>
  </si>
  <si>
    <t>Palade, Vasile; Howlett, Robert J.; Jain, Lakhmi</t>
  </si>
  <si>
    <t>BRJ3JFY6</t>
  </si>
  <si>
    <t>10094</t>
  </si>
  <si>
    <t>Zsók, Viktória; Porkoláb, Zoltán; Horváth, Zoltán</t>
  </si>
  <si>
    <t>V72E4U2Y</t>
  </si>
  <si>
    <t>JG6BWH5E</t>
  </si>
  <si>
    <t>74REX6EC</t>
  </si>
  <si>
    <t>Applicazione e sperimentazione del Protocollo APCM in un campione di bambini con Disturbo Specifico del Linguaggio</t>
  </si>
  <si>
    <t>T8WJNNZB</t>
  </si>
  <si>
    <t>13704</t>
  </si>
  <si>
    <t>Model-Driven Engineering in Digital Thread Platforms</t>
  </si>
  <si>
    <t>ELNE3KMD</t>
  </si>
  <si>
    <t>Hussmann, Heinrich; Meixner, Gerrit; Zuehlke, Detlef</t>
  </si>
  <si>
    <t>N2RIC6ZS</t>
  </si>
  <si>
    <t>6B242PFY</t>
  </si>
  <si>
    <t>6645</t>
  </si>
  <si>
    <t>VIDEAS</t>
  </si>
  <si>
    <t>Delgrande, James P.; Faber, Wolfgang</t>
  </si>
  <si>
    <t>7F5KNNYS</t>
  </si>
  <si>
    <t>5235</t>
  </si>
  <si>
    <t>Lämmel, Ralf; Visser, Joost; Saraiva, João</t>
  </si>
  <si>
    <t>9TRK9JP6</t>
  </si>
  <si>
    <t>8941</t>
  </si>
  <si>
    <t>Braga, Christiano; Martí-Oliet, Narciso</t>
  </si>
  <si>
    <t>B9FX778E</t>
  </si>
  <si>
    <t>450</t>
  </si>
  <si>
    <t>Blockchain Application Development Using Model-Driven Engineering and Low-Code Platforms</t>
  </si>
  <si>
    <t>Augusto, Adriano; Gill, Asif; Bork, Dominik; Nurcan, Selmin; Reinhartz-Berger, Iris; Schmidt, Rainer</t>
  </si>
  <si>
    <t>8D93BI6S</t>
  </si>
  <si>
    <t>255</t>
  </si>
  <si>
    <t>Rocha, Álvaro; Fajardo-Toro, Carlos Hernan; Rodríguez, José María Riola</t>
  </si>
  <si>
    <t>2HG9CIX8</t>
  </si>
  <si>
    <t>AStA Adv Stat Anal</t>
  </si>
  <si>
    <t>CDTSBTMD</t>
  </si>
  <si>
    <t>8802</t>
  </si>
  <si>
    <t>4QCTICPX</t>
  </si>
  <si>
    <t>918</t>
  </si>
  <si>
    <t>IoTV</t>
  </si>
  <si>
    <t>Rocha, Álvaro; Ferrás, Carlos; Paredes, Manolo</t>
  </si>
  <si>
    <t>VX77KUG3</t>
  </si>
  <si>
    <t>88</t>
  </si>
  <si>
    <t>Barjis, Joseph; Eldabi, Tillal; Gupta, Ashish</t>
  </si>
  <si>
    <t>V2KCBP2I</t>
  </si>
  <si>
    <t>4555</t>
  </si>
  <si>
    <t>Stephanidis, Constantine</t>
  </si>
  <si>
    <t>MPVCG2T8</t>
  </si>
  <si>
    <t>13372</t>
  </si>
  <si>
    <t>Hemiola</t>
  </si>
  <si>
    <t>Shoham, Sharon; Vizel, Yakir</t>
  </si>
  <si>
    <t>7XYF9K47</t>
  </si>
  <si>
    <t>12762</t>
  </si>
  <si>
    <t>Kurosu, Masaaki</t>
  </si>
  <si>
    <t>GPATSNAB</t>
  </si>
  <si>
    <t>6788</t>
  </si>
  <si>
    <t>Weyns, Danny; Gleizes, Marie-Pierre</t>
  </si>
  <si>
    <t>4NWKZSVD</t>
  </si>
  <si>
    <t>Tsihrintzis, George A.; Damiani, Ernesto; Virvou, Maria; Howlett, Robert J.; Jain, Lakhmi C.</t>
  </si>
  <si>
    <t>Howlett, Robert J.; Jain, Lakhmi C.</t>
  </si>
  <si>
    <t>4AK77HDH</t>
  </si>
  <si>
    <t>Ahmed, Iftikhar; Chen, Zhizhang</t>
  </si>
  <si>
    <t>TVUKN6HF</t>
  </si>
  <si>
    <t>5670</t>
  </si>
  <si>
    <t>Chang, Maiga; Kuo, Rita; Kinshuk; Chen, Gwo-Dong; Hirose, Michitaka</t>
  </si>
  <si>
    <t>HXNEJGI6</t>
  </si>
  <si>
    <t>Batra, Romesh C.</t>
  </si>
  <si>
    <t>FA43WJR4</t>
  </si>
  <si>
    <t>11426</t>
  </si>
  <si>
    <t>$$\textsc {Wys}^\star $$</t>
  </si>
  <si>
    <t>Nielson, Flemming; Sands, David</t>
  </si>
  <si>
    <t>H8H4RGVW</t>
  </si>
  <si>
    <t>HE7UK7HN</t>
  </si>
  <si>
    <t>9DAZTKLP</t>
  </si>
  <si>
    <t>CQWHAEQU</t>
  </si>
  <si>
    <t>8327</t>
  </si>
  <si>
    <t>Geffert, Viliam; Preneel, Bart; Rovan, Branislav; Štuller, Július; Tjoa, A Min</t>
  </si>
  <si>
    <t>N3M3ZV83</t>
  </si>
  <si>
    <t>10714</t>
  </si>
  <si>
    <t>RAIL</t>
  </si>
  <si>
    <t>Cheok, Adrian David; Inami, Masahiko; Romão, Teresa</t>
  </si>
  <si>
    <t>D7V59YT8</t>
  </si>
  <si>
    <t>861</t>
  </si>
  <si>
    <t>Wu, Meiping; Niu, Yifeng; Gu, Mancang; Cheng, Jin</t>
  </si>
  <si>
    <t>GQJETB7Q</t>
  </si>
  <si>
    <t>6496</t>
  </si>
  <si>
    <t>Patel-Schneider, Peter F.; Pan, Yue; Hitzler, Pascal; Mika, Peter; Zhang, Lei; Pan, Jeff Z.; Horrocks, Ian; Glimm, Birte</t>
  </si>
  <si>
    <t>R5LIQIJJ</t>
  </si>
  <si>
    <t>Serrhini, Mohammed; Silva, Carla; Aljahdali, Sultan</t>
  </si>
  <si>
    <t>DFMFVS7R</t>
  </si>
  <si>
    <t>4ARZ9IA8</t>
  </si>
  <si>
    <t>7857</t>
  </si>
  <si>
    <t>Biere, Armin; Nahir, Amir; Vos, Tanja</t>
  </si>
  <si>
    <t>76D3GMFG</t>
  </si>
  <si>
    <t>L8U5ZGGQ</t>
  </si>
  <si>
    <t>Grand challenges in model-driven engineering</t>
  </si>
  <si>
    <t>2Z8A7W6R</t>
  </si>
  <si>
    <t>92</t>
  </si>
  <si>
    <t>Novais, Paulo; Preuveneers, Davy; Corchado, Juan M.</t>
  </si>
  <si>
    <t>8MIMXQAA</t>
  </si>
  <si>
    <t>35</t>
  </si>
  <si>
    <t>9L5CYHF8</t>
  </si>
  <si>
    <t>1053</t>
  </si>
  <si>
    <t>Lee, Roger</t>
  </si>
  <si>
    <t>2LF93V4B</t>
  </si>
  <si>
    <t>10331</t>
  </si>
  <si>
    <t>André, Elisabeth; Baker, Ryan; Hu, Xiangen; Rodrigo, Ma. Mercedes T.; du Boulay, Benedict</t>
  </si>
  <si>
    <t>2QAK5J6M</t>
  </si>
  <si>
    <t>The Smart Grid Simulation Framework</t>
  </si>
  <si>
    <t>E64VZEL7</t>
  </si>
  <si>
    <t>LPAS2ZP5</t>
  </si>
  <si>
    <t>MH7CIGKS</t>
  </si>
  <si>
    <t>263</t>
  </si>
  <si>
    <t>Bouabana-Tebibel, Thouraya; Rubin, Stuart H.</t>
  </si>
  <si>
    <t>JILBA6VG</t>
  </si>
  <si>
    <t>Rettberg, Achim; Zanella, Mauro C.; Amann, Michael; Keckeisen, Michael; Rammig, Franz J.</t>
  </si>
  <si>
    <t>ILTTHWYE</t>
  </si>
  <si>
    <t>6YV9TJ2U</t>
  </si>
  <si>
    <t>5881</t>
  </si>
  <si>
    <t>Balancing Organizational Regulation and Agent Autonomy</t>
  </si>
  <si>
    <t>Aldewereld, Huib; Dignum, Virginia; Picard, Gauthier</t>
  </si>
  <si>
    <t>8JN8AVZF</t>
  </si>
  <si>
    <t>5616</t>
  </si>
  <si>
    <t>P3EM8Y96</t>
  </si>
  <si>
    <t>63</t>
  </si>
  <si>
    <t>GQQ3ZA4A</t>
  </si>
  <si>
    <t>Y8P7JJNE</t>
  </si>
  <si>
    <t>HJRRNK3V</t>
  </si>
  <si>
    <t>EMCYJ7PV</t>
  </si>
  <si>
    <t>11082</t>
  </si>
  <si>
    <t>Pammer-Schindler, Viktoria; Pérez-Sanagustín, Mar; Drachsler, Hendrik; Elferink, Raymond; Scheffel, Maren</t>
  </si>
  <si>
    <t>Q6KG48E7</t>
  </si>
  <si>
    <t>YWTB4N5Y</t>
  </si>
  <si>
    <t>HDPT2RXY</t>
  </si>
  <si>
    <t>4KQEIU4F</t>
  </si>
  <si>
    <t>PL8EJID4</t>
  </si>
  <si>
    <t>ERK5949W</t>
  </si>
  <si>
    <t>NE9EQPJ5</t>
  </si>
  <si>
    <t>PW53IPRE</t>
  </si>
  <si>
    <t>BERRNT8K</t>
  </si>
  <si>
    <t>7RLH5MIU</t>
  </si>
  <si>
    <t>DKP9E2W3</t>
  </si>
  <si>
    <t>JCZXZSYY</t>
  </si>
  <si>
    <t>QLLPHFP4</t>
  </si>
  <si>
    <t>6D9HG4YD</t>
  </si>
  <si>
    <t>2HWGQNWQ</t>
  </si>
  <si>
    <t>K6PV4SHD</t>
  </si>
  <si>
    <t>92XZW2S6</t>
  </si>
  <si>
    <t>DF4VDMWZ</t>
  </si>
  <si>
    <t>V5RZQSLB</t>
  </si>
  <si>
    <t>DUW7WGX8</t>
  </si>
  <si>
    <t>3MBPAH4P</t>
  </si>
  <si>
    <t>L6XLAYR6</t>
  </si>
  <si>
    <t>3RKQHPRM</t>
  </si>
  <si>
    <t>6NIS8GB3</t>
  </si>
  <si>
    <t>92JNZEQK</t>
  </si>
  <si>
    <t>SQL4GC4A</t>
  </si>
  <si>
    <t>5CF8BD3U</t>
  </si>
  <si>
    <t>99ZKMPFR</t>
  </si>
  <si>
    <t>62L9HBU2</t>
  </si>
  <si>
    <t>38</t>
  </si>
  <si>
    <t>TDTDI5AW</t>
  </si>
  <si>
    <t>H6TZ4L6X</t>
  </si>
  <si>
    <t>74NPZ62D</t>
  </si>
  <si>
    <t>WWGNKX38</t>
  </si>
  <si>
    <t>SEI9EY6G</t>
  </si>
  <si>
    <t>IDEECWJE</t>
  </si>
  <si>
    <t>BDPZMYBQ</t>
  </si>
  <si>
    <t>4Y7CPA38</t>
  </si>
  <si>
    <t>WL254PQW</t>
  </si>
  <si>
    <t>NVGWNYQV</t>
  </si>
  <si>
    <t>8EKKM9UI</t>
  </si>
  <si>
    <t>YLXBCU9U</t>
  </si>
  <si>
    <t>RR9D5CQ4</t>
  </si>
  <si>
    <t>3NA9WJ7X</t>
  </si>
  <si>
    <t>FQSA4P4V</t>
  </si>
  <si>
    <t>WKNCEZUU</t>
  </si>
  <si>
    <t>876WKLFI</t>
  </si>
  <si>
    <t>AAA697DS</t>
  </si>
  <si>
    <t>MYL7QZME</t>
  </si>
  <si>
    <t>VULWE33H</t>
  </si>
  <si>
    <t>BAQPHVL9</t>
  </si>
  <si>
    <t>DVS2X2UQ</t>
  </si>
  <si>
    <t>3LSK6QLN</t>
  </si>
  <si>
    <t>HB3X2ACP</t>
  </si>
  <si>
    <t>LRCAKMIH</t>
  </si>
  <si>
    <t>DVIJ6GNS</t>
  </si>
  <si>
    <t>DL7QH2HL</t>
  </si>
  <si>
    <t>99EM7C5S</t>
  </si>
  <si>
    <t>SFS9LRFW</t>
  </si>
  <si>
    <t>EUAGZAXC</t>
  </si>
  <si>
    <t>6JDAB3G3</t>
  </si>
  <si>
    <t>7MX2S8Z2</t>
  </si>
  <si>
    <t>FJQWD6QC</t>
  </si>
  <si>
    <t>NDD6WRD9</t>
  </si>
  <si>
    <t>1 citations (Semantic Scholar/DOI) [2022-11-22] event-place: Pittsburgh, Pennsylvania</t>
  </si>
  <si>
    <t>TUVJYC9Y</t>
  </si>
  <si>
    <t>0 citations (Semantic Scholar/DOI) [2022-11-22] event-place: Online, Germany</t>
  </si>
  <si>
    <t>8MCTVBF8</t>
  </si>
  <si>
    <t>40 citations (Semantic Scholar/DOI) [2022-11-22] event-place: Cambridge, Massachusetts</t>
  </si>
  <si>
    <t>BRJUTPWI</t>
  </si>
  <si>
    <t>35 citations (Semantic Scholar/DOI) [2022-11-22] Publisher: VLDB Endowment</t>
  </si>
  <si>
    <t>YX7AF9MH</t>
  </si>
  <si>
    <t>0 citations (Semantic Scholar/DOI) [2022-11-22] event-place: Virtual, Canada</t>
  </si>
  <si>
    <t>HEM3PN5Z</t>
  </si>
  <si>
    <t>52 citations (Semantic Scholar/DOI) [2022-11-22] event-place: Phoenix, AZ, USA</t>
  </si>
  <si>
    <t>5XR5TF6R</t>
  </si>
  <si>
    <t>124 citations (Semantic Scholar/DOI) [2022-11-22] event-place: Shanghai, China</t>
  </si>
  <si>
    <t>K2BW2JS5</t>
  </si>
  <si>
    <t>9 citations (Semantic Scholar/DOI) [2022-11-22] event-place: Montreal, Quebec, Canada</t>
  </si>
  <si>
    <t>BV694UPJ</t>
  </si>
  <si>
    <t>FGFSF966</t>
  </si>
  <si>
    <t>4 citations (Semantic Scholar/DOI) [2022-11-22] event-place: Seoul, Republic of Korea</t>
  </si>
  <si>
    <t>JQ8HLMVT</t>
  </si>
  <si>
    <t>5 citations (Semantic Scholar/DOI) [2022-11-22] event-place: Virtual Event, Canada</t>
  </si>
  <si>
    <t>TVRKILK7</t>
  </si>
  <si>
    <t>0 citations (Semantic Scholar/DOI) [2022-11-22] Place: New York, NY, USA Publisher: Association for Computing Machinery</t>
  </si>
  <si>
    <t>Q8P9MSHY</t>
  </si>
  <si>
    <t>11 citations (Semantic Scholar/DOI) [2022-11-22] event-place: Singapore, Singapore</t>
  </si>
  <si>
    <t>2QBH6JRS</t>
  </si>
  <si>
    <t>7 citations (Semantic Scholar/DOI) [2022-11-22] event-place: Virtual Event, Canada</t>
  </si>
  <si>
    <t>QVARZBGS</t>
  </si>
  <si>
    <t>1 citations (Semantic Scholar/DOI) [2022-11-22] event-place: Dresden, Germany</t>
  </si>
  <si>
    <t>BU8D6K79</t>
  </si>
  <si>
    <t>3 citations (Semantic Scholar/DOI) [2022-11-22] Publisher: VLDB Endowment</t>
  </si>
  <si>
    <t>C7LXP5IP</t>
  </si>
  <si>
    <t>9HFDQ9CL</t>
  </si>
  <si>
    <t>26 citations (Semantic Scholar/DOI) [2022-11-22] event-place: Halifax, NS, Canada</t>
  </si>
  <si>
    <t>BG4ZLLJG</t>
  </si>
  <si>
    <t>5 citations (Semantic Scholar/DOI) [2022-11-22] event-place: Boston, MA, USA</t>
  </si>
  <si>
    <t>WGHYU6CD</t>
  </si>
  <si>
    <t>8 citations (Semantic Scholar/DOI) [2022-11-22] event-place: Orlando, Florida, USA</t>
  </si>
  <si>
    <t>2 citations (Semantic Scholar/DOI) [2022-11-22] event-place: Austin, TX, USA</t>
  </si>
  <si>
    <t>DN5BAYIX</t>
  </si>
  <si>
    <t>23 citations (Semantic Scholar/DOI) [2022-11-22] event-place: Philadelphia, Pennsylvania</t>
  </si>
  <si>
    <t>7GR6YMM9</t>
  </si>
  <si>
    <t>4 citations (Semantic Scholar/DOI) [2022-11-22] Place: New York, NY, USA Publisher: Association for Computing Machinery</t>
  </si>
  <si>
    <t>PGQ4D6PV</t>
  </si>
  <si>
    <t>CE7WRK8Y</t>
  </si>
  <si>
    <t>80 citations (Semantic Scholar/DOI) [2022-11-22] event-place: Vienna, Austria</t>
  </si>
  <si>
    <t>42KRYEPM</t>
  </si>
  <si>
    <t>13 citations (Semantic Scholar/DOI) [2022-11-22] Place: New York, NY, USA Publisher: Association for Computing Machinery</t>
  </si>
  <si>
    <t>MY3ETZ6K</t>
  </si>
  <si>
    <t>3 citations (Semantic Scholar/DOI) [2022-11-22] event-place: Lausanne, Switzerland</t>
  </si>
  <si>
    <t>MBW36BEG</t>
  </si>
  <si>
    <t>10 citations (Semantic Scholar/DOI) [2022-11-22] event-place: San Diego, CA, USA</t>
  </si>
  <si>
    <t>8DPCGLP3</t>
  </si>
  <si>
    <t>0 citations (Semantic Scholar/DOI) [2022-11-22] event-place: Virtual Event</t>
  </si>
  <si>
    <t>FPXZCINZ</t>
  </si>
  <si>
    <t>18 citations (Semantic Scholar/DOI) [2022-11-22] event-place: Paris, France</t>
  </si>
  <si>
    <t>HYBA93SD</t>
  </si>
  <si>
    <t>124 citations (Semantic Scholar/DOI) [2022-11-22] event-place: Vienna, Austria</t>
  </si>
  <si>
    <t>K2ZX25IW</t>
  </si>
  <si>
    <t>1 citations (Semantic Scholar/DOI) [2022-11-22] Publisher: VLDB Endowment</t>
  </si>
  <si>
    <t>VIPUPT4D</t>
  </si>
  <si>
    <t>123 citations (Semantic Scholar/DOI) [2022-11-22] event-place: Philadelphia, PA, USA</t>
  </si>
  <si>
    <t>YTUW9Y7Z</t>
  </si>
  <si>
    <t>4 citations (Semantic Scholar/DOI) [2022-11-22] event-place: Berlin, Germany</t>
  </si>
  <si>
    <t>B74RPBCL</t>
  </si>
  <si>
    <t>24 citations (Semantic Scholar/DOI) [2022-11-22] event-place: Namur, Belgium</t>
  </si>
  <si>
    <t>QMNVR4IJ</t>
  </si>
  <si>
    <t>109 citations (Semantic Scholar/DOI) [2022-11-22] event-place: Phoenix, AZ, USA</t>
  </si>
  <si>
    <t>ZMAG7CLE</t>
  </si>
  <si>
    <t>1 citations (Semantic Scholar/DOI) [2022-11-22] event-place: Montreal, Quebec, Canada</t>
  </si>
  <si>
    <t>569EDAZF</t>
  </si>
  <si>
    <t>2 citations (Semantic Scholar/DOI) [2022-11-22] event-place: Virtual Event, Canada</t>
  </si>
  <si>
    <t>CTD9MDSB</t>
  </si>
  <si>
    <t>0 citations (Semantic Scholar/DOI) [2022-11-22] event-place: Virtual Event, Canada</t>
  </si>
  <si>
    <t>S8L3LBBY</t>
  </si>
  <si>
    <t>4 citations (Semantic Scholar/DOI) [2022-11-22] event-place: St. Goar, Germany</t>
  </si>
  <si>
    <t>GEFELKS3</t>
  </si>
  <si>
    <t>0 citations (Semantic Scholar/DOI) [2022-11-22] event-place: Kyoto, Japan</t>
  </si>
  <si>
    <t>JBEWB6M9</t>
  </si>
  <si>
    <t>9 citations (Semantic Scholar/DOI) [2022-11-22] Place: New York, NY, USA Publisher: Association for Computing Machinery</t>
  </si>
  <si>
    <t>GCGIT5A5</t>
  </si>
  <si>
    <t>0 citations (Semantic Scholar/DOI) [2022-11-22] Publisher: VLDB Endowment</t>
  </si>
  <si>
    <t>TB847XCM</t>
  </si>
  <si>
    <t>1 citations (Semantic Scholar/DOI) [2022-11-22] event-place: Canterbury, CA, United Kingdom</t>
  </si>
  <si>
    <t>VHICHB9S</t>
  </si>
  <si>
    <t>17 citations (Semantic Scholar/DOI) [2022-11-22] event-place: Ottawa, Ontario, Canada</t>
  </si>
  <si>
    <t>RCIBF7GX</t>
  </si>
  <si>
    <t>35 citations (Semantic Scholar/DOI) [2022-11-22]</t>
  </si>
  <si>
    <t>98PPYQIJ</t>
  </si>
  <si>
    <t>28</t>
  </si>
  <si>
    <t>Form. Asp. Comput.</t>
  </si>
  <si>
    <t>6 citations (Semantic Scholar/DOI) [2022-11-22]</t>
  </si>
  <si>
    <t>EC64PITL</t>
  </si>
  <si>
    <t>Understanding MDE projects</t>
  </si>
  <si>
    <t>5 citations (Semantic Scholar/DOI) [2022-11-22]</t>
  </si>
  <si>
    <t>7J7DTY5N</t>
  </si>
  <si>
    <t>SN COMPUT. SCI.</t>
  </si>
  <si>
    <t>0 citations (Semantic Scholar/DOI) [2022-11-22]</t>
  </si>
  <si>
    <t>ZSQ3IVXU</t>
  </si>
  <si>
    <t>Metamodeling and multicriteria analysis for sustainable and passive residential building refurbishment</t>
  </si>
  <si>
    <t>4 citations (Semantic Scholar/DOI) [2022-11-22]</t>
  </si>
  <si>
    <t>U8XDTL4P</t>
  </si>
  <si>
    <t>Arch Computat Methods Eng</t>
  </si>
  <si>
    <t>Domain-Specific Language Techniques for Visual Computing</t>
  </si>
  <si>
    <t>10 citations (Semantic Scholar/DOI) [2022-11-22]</t>
  </si>
  <si>
    <t>ET3U8X5M</t>
  </si>
  <si>
    <t>8 citations (Semantic Scholar/DOI) [2022-11-22]</t>
  </si>
  <si>
    <t>HLLB2P5W</t>
  </si>
  <si>
    <t>RSL-IL4Privacy</t>
  </si>
  <si>
    <t>25 citations (Semantic Scholar/DOI) [2022-11-22]</t>
  </si>
  <si>
    <t>RARXA6VY</t>
  </si>
  <si>
    <t>Adv. Model. and Simul. in Eng. Sci.</t>
  </si>
  <si>
    <t>Metamodeling techniques for CPU-intensive simulation-based design optimization</t>
  </si>
  <si>
    <t>2 citations (Semantic Scholar/DOI) [2022-11-22]</t>
  </si>
  <si>
    <t>3796JFYR</t>
  </si>
  <si>
    <t>11 citations (Semantic Scholar/DOI) [2022-11-22]</t>
  </si>
  <si>
    <t>4Z9WW4W4</t>
  </si>
  <si>
    <t>J. Cent. South Univ. Technol.</t>
  </si>
  <si>
    <t>26 citations (Semantic Scholar/DOI) [2022-11-22]</t>
  </si>
  <si>
    <t>Hammoudi, Slimane; Pires, Luís Ferreira; Seidewitz, Edwin; Soley, Richard</t>
  </si>
  <si>
    <t>9FSARRET</t>
  </si>
  <si>
    <t>DFHPWT8X</t>
  </si>
  <si>
    <t>125</t>
  </si>
  <si>
    <t>E3RZ35LZ</t>
  </si>
  <si>
    <t>TALISMAN MDE Framework</t>
  </si>
  <si>
    <t>8RC6BWB6</t>
  </si>
  <si>
    <t>4TJQZERC</t>
  </si>
  <si>
    <t>AZ4AEJ6J</t>
  </si>
  <si>
    <t>DPT5MS8D</t>
  </si>
  <si>
    <t>HEYU4F9C</t>
  </si>
  <si>
    <t>XEMRFK3W</t>
  </si>
  <si>
    <t>TZ972UIQ</t>
  </si>
  <si>
    <t>FMUMVFB3</t>
  </si>
  <si>
    <t>BBH3G6Q5</t>
  </si>
  <si>
    <t>3JMBNXNC</t>
  </si>
  <si>
    <t>UGMCVJAD</t>
  </si>
  <si>
    <t>XC3VU74I</t>
  </si>
  <si>
    <t>BNDYVPA8</t>
  </si>
  <si>
    <t>LLF7Q3BB</t>
  </si>
  <si>
    <t>7ZRA8GEM</t>
  </si>
  <si>
    <t>N9B87EQ6</t>
  </si>
  <si>
    <t>GLNKTAB6</t>
  </si>
  <si>
    <t>RP428VQX</t>
  </si>
  <si>
    <t>Artificial Intelligence and Advanced Time Series Classification</t>
  </si>
  <si>
    <t>Choi, Paul Moon Sub; Huang, Seth H.</t>
  </si>
  <si>
    <t>GITSQTD6</t>
  </si>
  <si>
    <t>65</t>
  </si>
  <si>
    <t>Deep learning-based efficient metamodeling via domain knowledge-integrated designable data augmentation with transfer learning</t>
  </si>
  <si>
    <t>ZRFSIFZ3</t>
  </si>
  <si>
    <t>6834E63Y</t>
  </si>
  <si>
    <t>abs/2011.05194</t>
  </si>
  <si>
    <t>7H7NIDXL</t>
  </si>
  <si>
    <t>Inf Syst Front</t>
  </si>
  <si>
    <t>U2MSRP79</t>
  </si>
  <si>
    <t>Dinkelaker, Tom; Noyé, Jacques; Tanter, Éric</t>
  </si>
  <si>
    <t>5GXB6N8W</t>
  </si>
  <si>
    <t>W8TWSR39</t>
  </si>
  <si>
    <t>Auton Agent Multi-Agent Syst</t>
  </si>
  <si>
    <t>R3Z6SWJS</t>
  </si>
  <si>
    <t>Pires, Luís Ferreira; Hammoudi, Slimane; Seidewitz, Edwin</t>
  </si>
  <si>
    <t>P-326</t>
  </si>
  <si>
    <t>Demmler, Daniel; Krupka, Daniel; Federrath, Hannes</t>
  </si>
  <si>
    <t>TIV26Z6I</t>
  </si>
  <si>
    <t>Arabnia, Hamid R.; Mun, Youngsong</t>
  </si>
  <si>
    <t>933RUWP4</t>
  </si>
  <si>
    <t>Arabnia, Hamid R.; Fuente, David de la; Olivas, José Angel</t>
  </si>
  <si>
    <t>NIKCIILR</t>
  </si>
  <si>
    <t>abs/2107.02692</t>
  </si>
  <si>
    <t>2245</t>
  </si>
  <si>
    <t>Hebig, Regina; Berger, Thorsten</t>
  </si>
  <si>
    <t>Leong, Hong Va; Sarvestani, Sahra Sedigh; Teranishi, Yuuichi; Cuzzocrea, Alfredo; Kashiwazaki, Hiroki; Towey, Dave; Yang, Ji-Jiang; Shahriar, Hossain</t>
  </si>
  <si>
    <t>3IEZ9KD7</t>
  </si>
  <si>
    <t>2350</t>
  </si>
  <si>
    <t>Martin, Andreas; Hinkelmann, Knut; Gerber, Aurona; Lenat, Doug; Harmelen, Frank van; Clark, Peter</t>
  </si>
  <si>
    <t>WCPPBIEQ</t>
  </si>
  <si>
    <t>138</t>
  </si>
  <si>
    <t>abs/2107.02689</t>
  </si>
  <si>
    <t>BAC5DM8A</t>
  </si>
  <si>
    <t>Hamza, M. H.</t>
  </si>
  <si>
    <t>FUGYPMHC</t>
  </si>
  <si>
    <t>Getoor, Lise; Scheffer, Tobias</t>
  </si>
  <si>
    <t>Markham, Annette N.; Powles, Julia; Walsh, Toby; Washington, Anne L.</t>
  </si>
  <si>
    <t>AQ4937MP</t>
  </si>
  <si>
    <t>Gangemi, Aldo; Leonardi, Stefano; Panconesi, Alessandro</t>
  </si>
  <si>
    <t>Z49BUE7Y</t>
  </si>
  <si>
    <t>685</t>
  </si>
  <si>
    <t>Yang, Xiaokang; Zhai, Guangtao</t>
  </si>
  <si>
    <t>E9LGQFTJ</t>
  </si>
  <si>
    <t>3339</t>
  </si>
  <si>
    <t>Webb, Geoffrey I.; Yu, Xinghuo</t>
  </si>
  <si>
    <t>S52EWK56</t>
  </si>
  <si>
    <t>FDGFXMG3</t>
  </si>
  <si>
    <t>NE3RVYL9</t>
  </si>
  <si>
    <t>13012</t>
  </si>
  <si>
    <t>Reinhartz-Berger, Iris; Sadiq, Shazia</t>
  </si>
  <si>
    <t>Hammoudi, Slimane; Pires, Luís Ferreira; Selic, Bran</t>
  </si>
  <si>
    <t>13709</t>
  </si>
  <si>
    <t>Taibi, Davide; Kuhrmann, Marco; Mikkonen, Tommi; Klünder, Jil; Abrahamsson, Pekka</t>
  </si>
  <si>
    <t>PZPE4P34</t>
  </si>
  <si>
    <t>DNUCQZPP</t>
  </si>
  <si>
    <t>HJJXDCA8</t>
  </si>
  <si>
    <t>JZ64NSNL</t>
  </si>
  <si>
    <t>PK45QPRH</t>
  </si>
  <si>
    <t>AKLUCMZS</t>
  </si>
  <si>
    <t>KMUE5MNP</t>
  </si>
  <si>
    <t>RTIH9SKF</t>
  </si>
  <si>
    <t>4PI2NFJN</t>
  </si>
  <si>
    <t>AKBG8GEH</t>
  </si>
  <si>
    <t>949</t>
  </si>
  <si>
    <t>Chinese Institute of Command and Control</t>
  </si>
  <si>
    <t>9EDYBTX5</t>
  </si>
  <si>
    <t>2323</t>
  </si>
  <si>
    <t>Frohner, Ákos</t>
  </si>
  <si>
    <t>TL3UQJUX</t>
  </si>
  <si>
    <t>904</t>
  </si>
  <si>
    <t>Hu, Yu-Chen; Tiwari, Shailesh; Mishra, Krishn K.; Trivedi, Munesh C.</t>
  </si>
  <si>
    <t>BITKAVI9</t>
  </si>
  <si>
    <t>36</t>
  </si>
  <si>
    <t>Acta Mech. Sin.</t>
  </si>
  <si>
    <t>7T53J8KF</t>
  </si>
  <si>
    <t>MMC-BPM</t>
  </si>
  <si>
    <t>Abramowicz, Witold</t>
  </si>
  <si>
    <t>SCVPKFLX</t>
  </si>
  <si>
    <t>JNMF4U98</t>
  </si>
  <si>
    <t>8769</t>
  </si>
  <si>
    <t>Amyot, Daniel; Fonseca i Casas, Pau; Mussbacher, Gunter</t>
  </si>
  <si>
    <t>863RDNC5</t>
  </si>
  <si>
    <t>7059</t>
  </si>
  <si>
    <t>Harth, Andreas; Koch, Nora</t>
  </si>
  <si>
    <t>AVFRM9M3</t>
  </si>
  <si>
    <t>415</t>
  </si>
  <si>
    <t>A Model-Driven Engineering Approach to Complex Performance Indicators</t>
  </si>
  <si>
    <t>Cherfi, Samira; Perini, Anna; Nurcan, Selmin</t>
  </si>
  <si>
    <t>84YREALP</t>
  </si>
  <si>
    <t>IDEXFYHU</t>
  </si>
  <si>
    <t>13295</t>
  </si>
  <si>
    <t>Towards Interoperable Metamodeling Platforms</t>
  </si>
  <si>
    <t>Franch, Xavier; Poels, Geert; Gailly, Frederik; Snoeck, Monique</t>
  </si>
  <si>
    <t>3IFRAS6Q</t>
  </si>
  <si>
    <t>13437</t>
  </si>
  <si>
    <t>4D-OR</t>
  </si>
  <si>
    <t>Wang, Linwei; Dou, Qi; Fletcher, P. Thomas; Speidel, Stefanie; Li, Shuo</t>
  </si>
  <si>
    <t>2RWF5W39</t>
  </si>
  <si>
    <t>H4NC4BXY</t>
  </si>
  <si>
    <t>J Mech Sci Technol</t>
  </si>
  <si>
    <t>VL9R5A7V</t>
  </si>
  <si>
    <t>Precision Agric</t>
  </si>
  <si>
    <t>AC6AVQ68</t>
  </si>
  <si>
    <t>275</t>
  </si>
  <si>
    <t>Ahram, Tareq Z.; Falcão, Christianne S.</t>
  </si>
  <si>
    <t>FN6Z4XHX</t>
  </si>
  <si>
    <t>237</t>
  </si>
  <si>
    <t>Ben Ahmed, Mohamed; Teodorescu, Horia-Nicolai L.; Mazri, Tomader; Subashini, Parthasarathy; Boudhir, Anouar Abdelhakim</t>
  </si>
  <si>
    <t>E8CWVKQQ</t>
  </si>
  <si>
    <t>520</t>
  </si>
  <si>
    <t>Khan, Mohammad Ayoub; Saeed, Saqib; Darwish, Ashraf; Abraham, Ajith</t>
  </si>
  <si>
    <t>H7DEBSM4</t>
  </si>
  <si>
    <t>4758</t>
  </si>
  <si>
    <t>Oquendo, Flavio</t>
  </si>
  <si>
    <t>NQXIDB6Y</t>
  </si>
  <si>
    <t>Space partitioning in piecewise metamodeling</t>
  </si>
  <si>
    <t>3SDW8W63</t>
  </si>
  <si>
    <t>PAPLZM4V</t>
  </si>
  <si>
    <t>Schema Matching in the Context of Model Driven Engineering</t>
  </si>
  <si>
    <t>RQKGLCMM</t>
  </si>
  <si>
    <t>40</t>
  </si>
  <si>
    <t>FAANLW8C</t>
  </si>
  <si>
    <t>T83BYDLR</t>
  </si>
  <si>
    <t>Rapid uncertainty quantification for non-linear and stochastic wind excited structures</t>
  </si>
  <si>
    <t>YLFHHCZ2</t>
  </si>
  <si>
    <t>7554</t>
  </si>
  <si>
    <t>de Carvalho Junior, Francisco Heron; Barbosa, Luis Soares</t>
  </si>
  <si>
    <t>PQAS3YG2</t>
  </si>
  <si>
    <t>Theor. Comput. Fluid Dyn.</t>
  </si>
  <si>
    <t>Convolutional neural networks for fluid flow analysis</t>
  </si>
  <si>
    <t>UD748A54</t>
  </si>
  <si>
    <t>12391</t>
  </si>
  <si>
    <t>Hartmann, Sven; Küng, Josef; Kotsis, Gabriele; Tjoa, A Min; Khalil, Ismail</t>
  </si>
  <si>
    <t>MKWVZGS8</t>
  </si>
  <si>
    <t>8914</t>
  </si>
  <si>
    <t>Altmann, Jörn; Vanmechelen, Kurt; Rana, Omer F.</t>
  </si>
  <si>
    <t>MXTDVXKS</t>
  </si>
  <si>
    <t>Biffl, Stefan; Eckhart, Matthias; Lüder, Arndt; Weippl, Edgar</t>
  </si>
  <si>
    <t>AGHKFCA8</t>
  </si>
  <si>
    <t>J Soils Sediments</t>
  </si>
  <si>
    <t>Membrane Dialysis Extraction (MDE)</t>
  </si>
  <si>
    <t>IKSVFULR</t>
  </si>
  <si>
    <t>GLBK5DP4</t>
  </si>
  <si>
    <t>WebDSL</t>
  </si>
  <si>
    <t>H8FNKV33</t>
  </si>
  <si>
    <t>Bossa Nova</t>
  </si>
  <si>
    <t>7RP966C3</t>
  </si>
  <si>
    <t>566</t>
  </si>
  <si>
    <t>VUL3JTBG</t>
  </si>
  <si>
    <t>Wireless Netw</t>
  </si>
  <si>
    <t>KQJZM7XD</t>
  </si>
  <si>
    <t>4W3JT6WR</t>
  </si>
  <si>
    <t>Villar, Eugenio; Mermet, Jean</t>
  </si>
  <si>
    <t>Y7M5RYCY</t>
  </si>
  <si>
    <t>J Control Autom Electr Syst</t>
  </si>
  <si>
    <t>Z8GF6PFP</t>
  </si>
  <si>
    <t>3016</t>
  </si>
  <si>
    <t>Lengauer, Christian; Batory, Don; Consel, Charles; Odersky, Martin</t>
  </si>
  <si>
    <t>Kanade, Takeo; Kittler, Josef; Kleinberg, Jon M.; Mattern, Friedemann; Mitchell, John C.; Naor, Moni; Nierstrasz, Oscar; Pandu Rangan, C.; Steffen, Bernhard; Sudan, Madhu; Terzopoulos, Demetri; Tygar, Dough; Vardi, Moshe Y.; Weikum, Gerhard</t>
  </si>
  <si>
    <t>EQX3A7LZ</t>
  </si>
  <si>
    <t>52</t>
  </si>
  <si>
    <t>VDMS94EN</t>
  </si>
  <si>
    <t>E4DG8B3N</t>
  </si>
  <si>
    <t>735</t>
  </si>
  <si>
    <t>Thampi, Sabu M.; Gelenbe, Erol; Atiquzzaman, Mohammed; Chaudhary, Vipin; Li, Kuan-Ching</t>
  </si>
  <si>
    <t>M464Q9VA</t>
  </si>
  <si>
    <t>8513</t>
  </si>
  <si>
    <t>Stephanidis, Constantine; Antona, Margherita</t>
  </si>
  <si>
    <t>Hutchison, David; Kanade, Takeo; Kittler, Josef; Kleinberg, Jon M.; Kobsa, Alfred; Mattern, Friedemann; Mitchell, John C.; Naor, Moni; Nierstrasz, Oscar; Pandu Rangan, C.; Steffen, Bernhard; Terzopoulos, Demetri; Tygar, Doug; Weikum, Gerhard</t>
  </si>
  <si>
    <t>3PUAG2EQ</t>
  </si>
  <si>
    <t>1771</t>
  </si>
  <si>
    <t>4PJD8DRJ</t>
  </si>
  <si>
    <t>786</t>
  </si>
  <si>
    <t>No</t>
  </si>
  <si>
    <t>Yes</t>
  </si>
  <si>
    <t>Frameworks (Methods &amp; Tools)</t>
  </si>
  <si>
    <t>Type of Publication</t>
  </si>
  <si>
    <t>Technical Paper</t>
  </si>
  <si>
    <t>Technical Paper (maybe exploratory paper)</t>
  </si>
  <si>
    <t>Fairness, Accountability and Transparency of Datasets</t>
  </si>
  <si>
    <t>Exploratory Paper</t>
  </si>
  <si>
    <t>None</t>
  </si>
  <si>
    <t>Jetbrains MPS</t>
  </si>
  <si>
    <t>Eclipse Modeling Framework (EMF)</t>
  </si>
  <si>
    <t>Empirical Paper</t>
  </si>
  <si>
    <t>Sportanalytics</t>
  </si>
  <si>
    <t>Exploratory Paper (Basis of Koseler)</t>
  </si>
  <si>
    <t>WebGME</t>
  </si>
  <si>
    <t>IoT/Industry</t>
  </si>
  <si>
    <t>GreyCat</t>
  </si>
  <si>
    <t>Papyrus; Xtext; ThingML</t>
  </si>
  <si>
    <t>IoT</t>
  </si>
  <si>
    <t>V3QBE3TK</t>
  </si>
  <si>
    <t>Kusmenko, Evgeny; Pavlitskaya, Svetlana; Rumpe, Bernhard; Stuber, Sebastian</t>
  </si>
  <si>
    <t>On the Engineering of AI-Powered Systems</t>
  </si>
  <si>
    <t>978-1-72814-136-7</t>
  </si>
  <si>
    <t>10.1109/ASEW.2019.00042</t>
  </si>
  <si>
    <t>https://ieeexplore.ieee.org/document/8967413/</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</si>
  <si>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speciﬁc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</si>
  <si>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2020-09-26 10:03:29</t>
  </si>
  <si>
    <t>126-133</t>
  </si>
  <si>
    <t>San Diego, CA, USA</t>
  </si>
  <si>
    <t>AVJUP5V9</t>
  </si>
  <si>
    <t>Kusmenko, Evgeny; Nickels, Sebastian; Pavlitskaya, Svetlana; Rumpe, Bernhard; Timmermanns, Thomas</t>
  </si>
  <si>
    <t>Modeling and Training of Neural Processing Systems</t>
  </si>
  <si>
    <t>10.1109/MODELS.2019.00012</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</si>
  <si>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</si>
  <si>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2019-09</t>
  </si>
  <si>
    <t>283-293</t>
  </si>
  <si>
    <t>Z6UVCL7I</t>
  </si>
  <si>
    <t>Gatto, Nicola; Kusmenko, Evgeny; Rumpe, Bernhard</t>
  </si>
  <si>
    <t>Modeling Deep Reinforcement Learning Based Architectures for Cyber-Physical Systems</t>
  </si>
  <si>
    <t>10.1109/MODELS-C.2019.00033</t>
  </si>
  <si>
    <t>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</si>
  <si>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196-202</t>
  </si>
  <si>
    <t>5GDZMXTA</t>
  </si>
  <si>
    <t>Portugal, Ivens; Alencar, Paulo; Cowan, Donald</t>
  </si>
  <si>
    <t>A Survey on Domain-Specific Languages for Machine Learning in Big Data</t>
  </si>
  <si>
    <t>10.48550/ARXIV.1602.07637</t>
  </si>
  <si>
    <t>https://arxiv.org/abs/1602.07637</t>
  </si>
  <si>
    <t>The amount of data generated in the modern society is increasing rapidly. New problems and novel approaches of data capture, storage, analysis and visualization are responsible for the emergence of the Big Data research field. Machine Learning algorithms can be used in Big Data to make better and more accurate inferences. However, because of the challenges Big Data imposes, these algorithms need to be adapted and optimized to specific applications. One important decision made by software engineers is the choice of the language that is used in the implementation of these algorithms. Therefore, this literature survey identifies and describes domain-specific languages and frameworks used for Machine Learning in Big Data. By doing this, software engineers can then make more informed choices and beginners have an overview of the main languages used in this domain.</t>
  </si>
  <si>
    <t>2022-11-24 20:05:27</t>
  </si>
  <si>
    <t>Publisher: arXiv Version Number: 2</t>
  </si>
  <si>
    <t>63Y89P2Q</t>
  </si>
  <si>
    <t>Classification Algorithms Framework (CAF) to Enable Intelligent Systems Using JetBrains MPS Domain-Specific Languages Environment</t>
  </si>
  <si>
    <t>2169-3536</t>
  </si>
  <si>
    <t>10.1109/ACCESS.2020.2966630</t>
  </si>
  <si>
    <t>https://ieeexplore.ieee.org/document/8959196/</t>
  </si>
  <si>
    <t>2022-11-24 20:08:25</t>
  </si>
  <si>
    <t>14832-14840</t>
  </si>
  <si>
    <t>VSVTKZXP</t>
  </si>
  <si>
    <t>Bishop, Christopher M.</t>
  </si>
  <si>
    <t>Model-based machine learning</t>
  </si>
  <si>
    <t>Philosophical Transactions of the Royal Society A: Mathematical, Physical and Engineering Sciences</t>
  </si>
  <si>
    <t>10.1098/rsta.2012.0222</t>
  </si>
  <si>
    <t>https://royalsocietypublishing.org/doi/10.1098/rsta.2012.0222</t>
  </si>
  <si>
    <t>Several decades of research in the field of machine learning have resulted in a multitude of different algorithms for solving a broad range of problems. To tackle a new application, a researcher typically tries to map their problem onto one of these existing methods, often influenced by their familiarity with specific algorithms and by the availability of corresponding software implementations. In this study, we describe an alternative methodology for applying machine learning, in which a bespoke solution is formulated for each new application. The solution is expressed through a compact modelling language, and the corresponding custom machine learning code is then generated automatically. This model-based approach offers several major advantages, including the opportunity to create highly tailored models for specific scenarios, as well as rapid prototyping and comparison of a range of alternative models. Furthermore, newcomers to the field of machine learning do not have to learn about the huge range of traditional methods, but instead can focus their attention on understanding a single modelling environment. In this study, we show how probabilistic graphical models, coupled with efficient inference algorithms, provide a very flexible foundation for model-based machine learning, and we outline a large-scale commercial application of this framework involving tens of millions of users. We also describe the concept of probabilistic programming as a powerful software environment for model-based machine learning, and we discuss a specific probabilistic programming language called Infer.NET, which has been widely used in practical applications.</t>
  </si>
  <si>
    <t>2013-02-13</t>
  </si>
  <si>
    <t>2022-11-24 20:11:19</t>
  </si>
  <si>
    <t>20120222</t>
  </si>
  <si>
    <t>Publisher: Royal Society</t>
  </si>
  <si>
    <t>NW73NKWY</t>
  </si>
  <si>
    <t>Melchor, Fran; Rodriguez-Echeverria, Roberto; Conejero, José M.; Prieto, Álvaro E.; Gutiérrez, Juan D.</t>
  </si>
  <si>
    <t>A Model-Driven Approach for Systematic Reproducibility and Replicability of Data Science Projects</t>
  </si>
  <si>
    <t>978-3-031-07472-1</t>
  </si>
  <si>
    <t>10.1007/978-3-031-07472-1_9</t>
  </si>
  <si>
    <t>In the last few years, there has been an important increase in the number of tools and approaches to define pipelines that allow the development of data science projects. They allow not only the pipeline definition but also the code generation needed to execute the project providing an easy way to carry out the projects even for non-expert users. However, there are still some challenges that these tools do not address yet, e.g. the possibility of executing pipelines defined by using different tools or execute them in different environments (reproducibility and replicability) or models validation and verification by identifying inconsistent operations (intentionality). In order to alleviate these problems, this paper presents a Model-Driven framework for the definition of data science pipelines independent of the particular execution platform and tools. The framework relies on the separation of the pipeline definition into two different modelling layers: conceptual, where the data scientist may specify all the data and models operations to be carried out by the pipeline; operational, where the data engineer may describe the execution environment details where the operations (defined in the conceptual part) will be implemented. Based on this abstract definition and layers separation, the approach allows: the usage of different tools improving, thus, process replicability; the automation of the process execution, enhancing process reproducibility; and the definition of model verification rules, providing intentionality restrictions.</t>
  </si>
  <si>
    <t>147-163</t>
  </si>
  <si>
    <t>ANY24S8B</t>
  </si>
  <si>
    <t>Hartsell, Charles; Mahadevan, Nagabhushan; Ramakrishna, Shreyas; Dubey, Abhishek; Bapty, Theodore; Johnson, Taylor; Koutsoukos, Xenofon; Sztipanovits, Janos; Karsai, Gabor</t>
  </si>
  <si>
    <t>Model-based design for CPS with learning-enabled components</t>
  </si>
  <si>
    <t>Proceedings of the Workshop on Design Automation for CPS and IoT</t>
  </si>
  <si>
    <t>978-1-4503-6699-1</t>
  </si>
  <si>
    <t>10.1145/3313151.3313166</t>
  </si>
  <si>
    <t>https://doi.org/10.1145/3313151.3313166</t>
  </si>
  <si>
    <t>Recent advances in machine learning led to the appearance of Learning-Enabled Components (LECs) in Cyber-Physical Systems. LECs are being evaluated and used for various, complex functions including perception and control. However, very little tool support is available for design automation in such systems. This paper introduces an integrated toolchain that supports the architectural modeling of CPS with LECs, but also has extensive support for the engineering and integration of LECs, including support for training data collection, LEC training, LEC evaluation and verification, and system software deployment. Additionally, the toolsuite supports the modeling and analysis of safety cases - a critical part of the engineering process for mission and safety critical systems.</t>
  </si>
  <si>
    <t>2019-04-15</t>
  </si>
  <si>
    <t>2022-11-24</t>
  </si>
  <si>
    <t>1–9</t>
  </si>
  <si>
    <t>L7QXGU8P</t>
  </si>
  <si>
    <t>Lavoisier: A DSL for increasing the level of abstraction of data selection and formatting in data mining</t>
  </si>
  <si>
    <t>Journal of Computer Languages</t>
  </si>
  <si>
    <t>25901184</t>
  </si>
  <si>
    <t>10.1016/j.cola.2020.100987</t>
  </si>
  <si>
    <t>https://linkinghub.elsevier.com/retrieve/pii/S2590118420300472</t>
  </si>
  <si>
    <t>2022-11-24 20:30:27</t>
  </si>
  <si>
    <t>100987</t>
  </si>
  <si>
    <t>YTXBX3EZ</t>
  </si>
  <si>
    <t>Atouani, Abdallah; Kirchhof, Jörg Christian; Kusmenko, Evgeny; Rumpe, Bernhard</t>
  </si>
  <si>
    <t>Artifact and reference models for generative machine learning frameworks and build systems</t>
  </si>
  <si>
    <t>Proceedings of the 20th ACM SIGPLAN International Conference on Generative Programming: Concepts and Experiences</t>
  </si>
  <si>
    <t>978-1-4503-9112-2</t>
  </si>
  <si>
    <t>10.1145/3486609.3487199</t>
  </si>
  <si>
    <t>https://doi.org/10.1145/3486609.3487199</t>
  </si>
  <si>
    <t>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</si>
  <si>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2021-11-22</t>
  </si>
  <si>
    <t>55–68</t>
  </si>
  <si>
    <t>T74GXRNC</t>
  </si>
  <si>
    <t>Zafar, Muhammad Nouman; Azam, Farooque; Rehman, Saad; Anwar, Muhammad Waseem</t>
  </si>
  <si>
    <t>A Systematic Review of Big Data Analytics Using Model Driven Engineering</t>
  </si>
  <si>
    <t>Proceedings of the 2017 International Conference on Cloud and Big Data Computing  - ICCBDC 2017</t>
  </si>
  <si>
    <t>978-1-4503-5343-4</t>
  </si>
  <si>
    <t>10.1145/3141128.3141138</t>
  </si>
  <si>
    <t>http://dl.acm.org/citation.cfm?doid=3141128.3141138</t>
  </si>
  <si>
    <t>2022-11-24 20:36:02</t>
  </si>
  <si>
    <t>ACM Press</t>
  </si>
  <si>
    <t>London, United Kingdom</t>
  </si>
  <si>
    <t>8AJBF667</t>
  </si>
  <si>
    <t>Berthold, Michael R.; Cebron, Nicolas; Dill, Fabian; Gabriel, Thomas R.; Kötter, Tobias; Meinl, Thorsten; Ohl, Peter; Thiel, Kilian; Wiswedel, Bernd</t>
  </si>
  <si>
    <t>KNIME - the Konstanz information miner: version 2.0 and beyond</t>
  </si>
  <si>
    <t>ACM SIGKDD Explorations Newsletter</t>
  </si>
  <si>
    <t>1931-0145</t>
  </si>
  <si>
    <t>10.1145/1656274.1656280</t>
  </si>
  <si>
    <t>https://doi.org/10.1145/1656274.1656280</t>
  </si>
  <si>
    <t>The Konstanz Information Miner is a modular environment, which enables easy visual assembly and interactive execution of a data pipeline. It is designed as a teaching, research and collaboration platform, which enables simple integration of new algorithms and tools as well as data manipulation or visualization methods in the form of new modules or nodes. In this paper we describe some of the design aspects of the underlying architecture, briey sketch how new nodes can be incorporated, and highlight some of the new features of version 2.0.</t>
  </si>
  <si>
    <t>2009-11-16</t>
  </si>
  <si>
    <t>2022-11-25 08:10:54</t>
  </si>
  <si>
    <t>26–31</t>
  </si>
  <si>
    <t>6NTZWCVK</t>
  </si>
  <si>
    <t>Rajbhoj, Asha; Kulkarni, Vinay; Bellarykar, Nikhil</t>
  </si>
  <si>
    <t>Early Experience with Model-Driven Development of MapReduce Based Big Data Application</t>
  </si>
  <si>
    <t>2014 21st Asia-Pacific Software Engineering Conference</t>
  </si>
  <si>
    <t>978-1-4799-7425-2 978-1-4799-7426-9</t>
  </si>
  <si>
    <t>10.1109/APSEC.2014.23</t>
  </si>
  <si>
    <t>http://ieeexplore.ieee.org/document/7091296/</t>
  </si>
  <si>
    <t>2014-12</t>
  </si>
  <si>
    <t>2022-11-25 11:57:57</t>
  </si>
  <si>
    <t>94-97</t>
  </si>
  <si>
    <t>Jeju, South Korea</t>
  </si>
  <si>
    <t>11 citations (Semantic Scholar/DOI) [2022-11-27]</t>
  </si>
  <si>
    <t>CTCP4BER</t>
  </si>
  <si>
    <t>Guerriero, Michele; Tajfar, Saeed; Tamburri, Damian A.; Di Nitto, Elisabetta</t>
  </si>
  <si>
    <t>Towards a model-driven design tool for big data architectures</t>
  </si>
  <si>
    <t>Proceedings of the 2nd International Workshop on BIG Data Software Engineering - BIGDSE '16</t>
  </si>
  <si>
    <t>978-1-4503-4152-3</t>
  </si>
  <si>
    <t>10.1145/2896825.2896835</t>
  </si>
  <si>
    <t>http://dl.acm.org/citation.cfm?doid=2896825.2896835</t>
  </si>
  <si>
    <t>2022-11-25 11:59:37</t>
  </si>
  <si>
    <t>37-43</t>
  </si>
  <si>
    <t>Austin, Texas</t>
  </si>
  <si>
    <t>34 citations (Semantic Scholar/DOI) [2022-11-27]</t>
  </si>
  <si>
    <t>Artifacts Available</t>
  </si>
  <si>
    <t>Duplicate</t>
  </si>
  <si>
    <t>Datasets (Diabetes)</t>
  </si>
  <si>
    <t>yes</t>
  </si>
  <si>
    <t>Ecore; xtext</t>
  </si>
  <si>
    <t>Langium</t>
  </si>
  <si>
    <t>GreyCat; Sirius Web</t>
  </si>
  <si>
    <t>WebGME; GSN; SEAM; ROSMOD; DeepForge</t>
  </si>
  <si>
    <t>Papyrus; Epsilon</t>
  </si>
  <si>
    <t>MontiCore</t>
  </si>
  <si>
    <t>Ecore-based;</t>
  </si>
  <si>
    <t>Aloy; BPMN; Ecore; Jupyter Notebook; xtext</t>
  </si>
  <si>
    <t>Python; SQL</t>
  </si>
  <si>
    <t>Type of Application</t>
  </si>
  <si>
    <t>Unknown</t>
  </si>
  <si>
    <t>Datasets</t>
  </si>
  <si>
    <t>Human related data</t>
  </si>
  <si>
    <t>CPS (Image)</t>
  </si>
  <si>
    <t>adaptive Virtual Learning Environment</t>
  </si>
  <si>
    <t>Research Question</t>
  </si>
  <si>
    <t>Motivation</t>
  </si>
  <si>
    <t>What language aspects of MDE are addressed in the approaches, e.g., abstract syntax, concrete syntax, metamodel, etc.?</t>
  </si>
  <si>
    <t>This RQ aims to assess the pillar concepts of MDE languages concerning comprehensiveness (of modeling) and applicability (maturity).</t>
  </si>
  <si>
    <t>Which phases of AI development aligned with the CRISP-DM methodology are covered by the approaches?</t>
  </si>
  <si>
    <t>This RQ assesses the extent to which the development phases of CRISP-DM are covered. As a result, implications can be made about the extent of support.</t>
  </si>
  <si>
    <t>Which industrial domains are supported by MDE for AI approaches?</t>
  </si>
  <si>
    <t>This RQ enables finding industries that are using MDE in the context of AI and thus driving the development of MDE for AI using domain-specific tools and methodologies towards the needs of the (specific) industry.</t>
  </si>
  <si>
    <t>What are the used methods and MDE tools the proposed approaches~rely on?</t>
  </si>
  <si>
    <t>This RQ allows assessing the underlying principles of methods used, e.g. SysML or MDE methods and the related toolchain such as WebGME. Consequently, further development can rely on these technologies to gain maturity instead of reinventing the wheel.</t>
  </si>
  <si>
    <t>To what extent is communication between different stakeholders supported by MDE?</t>
  </si>
  <si>
    <t>Communication and business knowledge elaboration are one of the core pitfalls in the development of AI solutions \cite{piorkowski_how_2021}. Therefore, this question aims to assess the contribution to support fostering AI in the industry.</t>
  </si>
  <si>
    <t>RQ6</t>
  </si>
  <si>
    <t>Which challenges and research directions are still open?</t>
  </si>
  <si>
    <t>This RQ will lead to future research directions and challenges for the model-based engineering of artificial intelligence applications due to a collection of limitations in the proposed approaches based on respective authors or our obtainment.</t>
  </si>
  <si>
    <t>Collection and comparison of studies on</t>
  </si>
  <si>
    <t>model-driven approaches that explicitly address the software architecture of</t>
  </si>
  <si>
    <t>artificial intelligence applications (machine learning, deep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</si>
</sst>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sz val="10"/>
      <color rgb="FF000000"/>
      <name val="Calibri"/>
      <scheme val="minor"/>
    </font>
    <font>
      <b/>
      <sz val="10"/>
      <color theme="1"/>
      <name val="Arial"/>
    </font>
    <font>
      <b/>
      <i/>
      <sz val="10"/>
      <color theme="1"/>
      <name val="Arial"/>
    </font>
    <font>
      <sz val="10"/>
      <color theme="1"/>
      <name val="Arial"/>
    </font>
    <font>
      <i/>
      <sz val="10"/>
      <color theme="1"/>
      <name val="Arial"/>
    </font>
    <font>
      <i/>
      <sz val="10"/>
      <color rgb="FF222222"/>
      <name val="Arial"/>
    </font>
    <font>
      <i/>
      <sz val="10"/>
      <color rgb="FF222222"/>
      <name val="Arial, sans-serif"/>
    </font>
    <font>
      <b/>
      <i/>
      <sz val="10"/>
      <color rgb="FF222222"/>
      <name val="Arial, sans-serif"/>
    </font>
    <font>
      <sz val="10"/>
      <color theme="1"/>
      <name val="Arial"/>
      <family val="2"/>
    </font>
    <font>
      <sz val="10"/>
      <color rgb="FF000000"/>
      <name val="Arial"/>
      <family val="2"/>
    </font>
    <font>
      <b/>
      <sz val="10"/>
      <color theme="1"/>
      <name val="Arial"/>
      <family val="2"/>
    </font>
    <font>
      <sz val="8"/>
      <name val="Calibri"/>
      <family val="2"/>
      <scheme val="minor"/>
    </font>
    <font>
      <b/>
      <sz val="11"/>
      <color theme="0"/>
      <name val="Calibri"/>
      <family val="2"/>
      <scheme val="minor"/>
    </font>
    <font>
      <b/>
      <i/>
      <sz val="11"/>
      <color rgb="FF000000"/>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FFFFFF"/>
        <bgColor rgb="FFFFFFFF"/>
      </patternFill>
    </fill>
    <fill>
      <patternFill patternType="solid">
        <fgColor theme="9" tint="0.79998168889431442"/>
        <bgColor theme="9" tint="0.79998168889431442"/>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rgb="FFFFFFFF"/>
        <bgColor indexed="64"/>
      </patternFill>
    </fill>
    <fill>
      <patternFill patternType="solid">
        <fgColor rgb="FFEDEDED"/>
        <bgColor indexed="64"/>
      </patternFill>
    </fill>
    <fill>
      <patternFill patternType="solid">
        <fgColor rgb="FFFFA48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style="medium">
        <color rgb="FFC9C9C9"/>
      </right>
      <top/>
      <bottom/>
      <diagonal/>
    </border>
    <border>
      <left style="medium">
        <color rgb="FFC9C9C9"/>
      </left>
      <right style="medium">
        <color rgb="FFC9C9C9"/>
      </right>
      <top style="medium">
        <color rgb="FFC9C9C9"/>
      </top>
      <bottom/>
      <diagonal/>
    </border>
    <border>
      <left style="medium">
        <color rgb="FFC9C9C9"/>
      </left>
      <right style="medium">
        <color rgb="FFC9C9C9"/>
      </right>
      <top/>
      <bottom/>
      <diagonal/>
    </border>
    <border>
      <left style="medium">
        <color rgb="FFC9C9C9"/>
      </left>
      <right style="medium">
        <color rgb="FFC9C9C9"/>
      </right>
      <top/>
      <bottom style="medium">
        <color rgb="FFC9C9C9"/>
      </bottom>
      <diagonal/>
    </border>
    <border>
      <left/>
      <right/>
      <top style="thin">
        <color theme="9" tint="0.39997558519241921"/>
      </top>
      <bottom style="thin">
        <color theme="9"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medium">
        <color rgb="FFC9C9C9"/>
      </right>
      <top style="thin">
        <color theme="0"/>
      </top>
      <bottom/>
      <diagonal/>
    </border>
    <border>
      <left style="thin">
        <color theme="0"/>
      </left>
      <right/>
      <top style="thin">
        <color theme="0"/>
      </top>
      <bottom/>
      <diagonal/>
    </border>
    <border>
      <left style="thin">
        <color theme="0"/>
      </left>
      <right/>
      <top/>
      <bottom/>
      <diagonal/>
    </border>
    <border>
      <left style="medium">
        <color rgb="FFC9C9C9"/>
      </left>
      <right/>
      <top/>
      <bottom/>
      <diagonal/>
    </border>
    <border>
      <left style="thin">
        <color theme="0"/>
      </left>
      <right/>
      <top style="thin">
        <color theme="9" tint="0.39997558519241921"/>
      </top>
      <bottom/>
      <diagonal/>
    </border>
    <border>
      <left/>
      <right/>
      <top style="thin">
        <color theme="0"/>
      </top>
      <bottom/>
      <diagonal/>
    </border>
    <border>
      <left style="thin">
        <color theme="0"/>
      </left>
      <right/>
      <top style="medium">
        <color rgb="FFC9C9C9"/>
      </top>
      <bottom/>
      <diagonal/>
    </border>
    <border>
      <left/>
      <right/>
      <top style="medium">
        <color rgb="FFC9C9C9"/>
      </top>
      <bottom/>
      <diagonal/>
    </border>
    <border>
      <left style="medium">
        <color rgb="FFC9C9C9"/>
      </left>
      <right/>
      <top style="medium">
        <color rgb="FFC9C9C9"/>
      </top>
      <bottom/>
      <diagonal/>
    </border>
    <border>
      <left style="medium">
        <color rgb="FFC9C9C9"/>
      </left>
      <right/>
      <top style="thin">
        <color theme="0"/>
      </top>
      <bottom/>
      <diagonal/>
    </border>
    <border>
      <left/>
      <right style="medium">
        <color rgb="FFC9C9C9"/>
      </right>
      <top/>
      <bottom style="thin">
        <color theme="0"/>
      </bottom>
      <diagonal/>
    </border>
  </borders>
  <cellStyleXfs count="2">
    <xf numFmtId="0" fontId="0" fillId="0" borderId="0"/>
    <xf numFmtId="0" fontId="2" fillId="0" borderId="0"/>
  </cellStyleXfs>
  <cellXfs count="78">
    <xf numFmtId="0" fontId="0" fillId="0" borderId="0" xfId="0"/>
    <xf numFmtId="0" fontId="3" fillId="0" borderId="0" xfId="1" applyFont="1" applyAlignment="1">
      <alignment vertical="top"/>
    </xf>
    <xf numFmtId="0" fontId="3" fillId="0" borderId="1" xfId="1" applyFont="1" applyBorder="1" applyAlignment="1">
      <alignment vertical="top"/>
    </xf>
    <xf numFmtId="0" fontId="4" fillId="0" borderId="0" xfId="1" applyFont="1" applyAlignment="1">
      <alignment vertical="top" wrapText="1"/>
    </xf>
    <xf numFmtId="0" fontId="5" fillId="0" borderId="0" xfId="1" applyFont="1" applyAlignment="1">
      <alignment vertical="top"/>
    </xf>
    <xf numFmtId="0" fontId="2" fillId="0" borderId="0" xfId="1"/>
    <xf numFmtId="0" fontId="6" fillId="0" borderId="0" xfId="1" applyFont="1" applyAlignment="1">
      <alignment vertical="top"/>
    </xf>
    <xf numFmtId="0" fontId="6" fillId="0" borderId="1" xfId="1" applyFont="1" applyBorder="1" applyAlignment="1">
      <alignment vertical="top"/>
    </xf>
    <xf numFmtId="0" fontId="7" fillId="2" borderId="0" xfId="1" applyFont="1" applyFill="1" applyAlignment="1">
      <alignment horizontal="left"/>
    </xf>
    <xf numFmtId="0" fontId="10" fillId="0" borderId="1" xfId="1" applyFont="1" applyBorder="1" applyAlignment="1">
      <alignment vertical="top"/>
    </xf>
    <xf numFmtId="0" fontId="11" fillId="2" borderId="1" xfId="1" applyFont="1" applyFill="1" applyBorder="1" applyAlignment="1">
      <alignment horizontal="left"/>
    </xf>
    <xf numFmtId="0" fontId="5" fillId="0" borderId="2" xfId="1" applyFont="1" applyBorder="1" applyAlignment="1">
      <alignment vertical="top"/>
    </xf>
    <xf numFmtId="0" fontId="1" fillId="0" borderId="0" xfId="0" applyFont="1"/>
    <xf numFmtId="22" fontId="0" fillId="0" borderId="0" xfId="0" applyNumberFormat="1"/>
    <xf numFmtId="0" fontId="0" fillId="3" borderId="3" xfId="0" applyFill="1" applyBorder="1"/>
    <xf numFmtId="0" fontId="0" fillId="0" borderId="3" xfId="0" applyBorder="1"/>
    <xf numFmtId="0" fontId="0" fillId="3" borderId="0" xfId="0" applyFill="1"/>
    <xf numFmtId="14" fontId="0" fillId="0" borderId="0" xfId="0" applyNumberFormat="1"/>
    <xf numFmtId="0" fontId="0" fillId="3" borderId="8" xfId="0" applyFill="1" applyBorder="1"/>
    <xf numFmtId="22" fontId="0" fillId="3" borderId="8" xfId="0" applyNumberFormat="1" applyFill="1" applyBorder="1"/>
    <xf numFmtId="0" fontId="0" fillId="0" borderId="8" xfId="0" applyBorder="1"/>
    <xf numFmtId="22" fontId="0" fillId="0" borderId="8" xfId="0" applyNumberFormat="1" applyBorder="1"/>
    <xf numFmtId="0" fontId="14" fillId="4" borderId="9" xfId="0" applyFont="1" applyFill="1" applyBorder="1"/>
    <xf numFmtId="0" fontId="14" fillId="4" borderId="10" xfId="0" applyFont="1" applyFill="1" applyBorder="1"/>
    <xf numFmtId="14" fontId="14" fillId="4" borderId="10" xfId="0" applyNumberFormat="1" applyFont="1" applyFill="1" applyBorder="1"/>
    <xf numFmtId="0" fontId="0" fillId="0" borderId="11" xfId="0" applyBorder="1"/>
    <xf numFmtId="0" fontId="0" fillId="0" borderId="12" xfId="0" applyBorder="1"/>
    <xf numFmtId="22" fontId="0" fillId="0" borderId="12" xfId="0" applyNumberFormat="1" applyBorder="1"/>
    <xf numFmtId="0" fontId="14" fillId="0" borderId="9" xfId="0" applyFont="1" applyBorder="1"/>
    <xf numFmtId="0" fontId="14" fillId="0" borderId="10" xfId="0" applyFont="1" applyBorder="1"/>
    <xf numFmtId="14" fontId="14" fillId="0" borderId="10" xfId="0" applyNumberFormat="1" applyFont="1" applyBorder="1"/>
    <xf numFmtId="0" fontId="0" fillId="9" borderId="3" xfId="0" applyFill="1" applyBorder="1"/>
    <xf numFmtId="0" fontId="0" fillId="9" borderId="8" xfId="0" applyFill="1" applyBorder="1"/>
    <xf numFmtId="22" fontId="0" fillId="9" borderId="8" xfId="0" applyNumberFormat="1" applyFill="1" applyBorder="1"/>
    <xf numFmtId="0" fontId="0" fillId="9" borderId="0" xfId="0" applyFill="1"/>
    <xf numFmtId="0" fontId="0" fillId="5" borderId="14" xfId="0" applyFill="1" applyBorder="1"/>
    <xf numFmtId="0" fontId="15" fillId="7" borderId="18" xfId="0" applyFont="1" applyFill="1" applyBorder="1" applyAlignment="1">
      <alignment horizontal="right" vertical="center" wrapText="1"/>
    </xf>
    <xf numFmtId="0" fontId="16" fillId="7" borderId="14" xfId="0" applyFont="1" applyFill="1" applyBorder="1" applyAlignment="1">
      <alignment vertical="center" wrapText="1"/>
    </xf>
    <xf numFmtId="0" fontId="0" fillId="6" borderId="14" xfId="0" applyFill="1" applyBorder="1"/>
    <xf numFmtId="0" fontId="0" fillId="6" borderId="14" xfId="0" applyFill="1" applyBorder="1" applyAlignment="1">
      <alignment wrapText="1"/>
    </xf>
    <xf numFmtId="0" fontId="0" fillId="5" borderId="14" xfId="0" applyFill="1" applyBorder="1" applyAlignment="1">
      <alignment wrapText="1"/>
    </xf>
    <xf numFmtId="0" fontId="0" fillId="5" borderId="17" xfId="0" applyFill="1" applyBorder="1" applyAlignment="1">
      <alignment wrapText="1"/>
    </xf>
    <xf numFmtId="0" fontId="15" fillId="7" borderId="20" xfId="0" applyFont="1" applyFill="1" applyBorder="1" applyAlignment="1">
      <alignment horizontal="right" vertical="center" wrapText="1"/>
    </xf>
    <xf numFmtId="0" fontId="17" fillId="8" borderId="21" xfId="0" applyFont="1" applyFill="1" applyBorder="1" applyAlignment="1">
      <alignment vertical="center" wrapText="1"/>
    </xf>
    <xf numFmtId="0" fontId="0" fillId="6" borderId="22" xfId="0" applyFill="1" applyBorder="1" applyAlignment="1">
      <alignment vertical="center" wrapText="1"/>
    </xf>
    <xf numFmtId="0" fontId="0" fillId="6" borderId="22" xfId="0" applyFill="1" applyBorder="1"/>
    <xf numFmtId="0" fontId="0" fillId="5" borderId="17" xfId="0" applyFill="1" applyBorder="1"/>
    <xf numFmtId="0" fontId="0" fillId="8" borderId="21" xfId="0" applyFill="1" applyBorder="1" applyAlignment="1">
      <alignment vertical="center" wrapText="1"/>
    </xf>
    <xf numFmtId="0" fontId="17" fillId="8" borderId="22" xfId="0" applyFont="1" applyFill="1" applyBorder="1" applyAlignment="1">
      <alignment vertical="center" wrapText="1"/>
    </xf>
    <xf numFmtId="0" fontId="0" fillId="6" borderId="21" xfId="0" applyFill="1" applyBorder="1" applyAlignment="1">
      <alignment vertical="center" wrapText="1"/>
    </xf>
    <xf numFmtId="0" fontId="0" fillId="5" borderId="21" xfId="0" applyFill="1" applyBorder="1" applyAlignment="1">
      <alignment vertical="center" wrapText="1"/>
    </xf>
    <xf numFmtId="0" fontId="0" fillId="6" borderId="19" xfId="0" applyFill="1" applyBorder="1"/>
    <xf numFmtId="0" fontId="0" fillId="5" borderId="19" xfId="0" applyFill="1" applyBorder="1"/>
    <xf numFmtId="0" fontId="0" fillId="8" borderId="22" xfId="0" applyFill="1" applyBorder="1" applyAlignment="1">
      <alignment vertical="center" wrapText="1"/>
    </xf>
    <xf numFmtId="0" fontId="0" fillId="5" borderId="14" xfId="0" applyFill="1" applyBorder="1" applyAlignment="1">
      <alignment vertical="center" wrapText="1"/>
    </xf>
    <xf numFmtId="0" fontId="0" fillId="6" borderId="14" xfId="0" applyFill="1" applyBorder="1" applyAlignment="1">
      <alignment vertical="center" wrapText="1"/>
    </xf>
    <xf numFmtId="0" fontId="0" fillId="5" borderId="22" xfId="0" applyFill="1" applyBorder="1"/>
    <xf numFmtId="0" fontId="0" fillId="5" borderId="22" xfId="0" applyFill="1" applyBorder="1" applyAlignment="1">
      <alignment vertical="center" wrapText="1"/>
    </xf>
    <xf numFmtId="0" fontId="15" fillId="7" borderId="20" xfId="0" applyFont="1" applyFill="1" applyBorder="1" applyAlignment="1">
      <alignment horizontal="center" vertical="center" wrapText="1"/>
    </xf>
    <xf numFmtId="0" fontId="17" fillId="8" borderId="20" xfId="0" applyFont="1" applyFill="1" applyBorder="1" applyAlignment="1">
      <alignment horizontal="center" vertical="center" wrapText="1"/>
    </xf>
    <xf numFmtId="0" fontId="15" fillId="7" borderId="0" xfId="0" applyFont="1" applyFill="1" applyAlignment="1">
      <alignment horizontal="center" vertical="center" wrapText="1"/>
    </xf>
    <xf numFmtId="0" fontId="17" fillId="8" borderId="0" xfId="0" applyFont="1" applyFill="1" applyAlignment="1">
      <alignment horizontal="center" vertical="center" wrapText="1"/>
    </xf>
    <xf numFmtId="0" fontId="15" fillId="7" borderId="13"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5" fillId="7" borderId="4" xfId="0" applyFont="1" applyFill="1" applyBorder="1" applyAlignment="1">
      <alignment horizontal="center" vertical="center" wrapText="1"/>
    </xf>
    <xf numFmtId="0" fontId="17" fillId="8" borderId="6"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7" fillId="8" borderId="7" xfId="0" applyFont="1" applyFill="1" applyBorder="1" applyAlignment="1">
      <alignment horizontal="center" vertical="center" wrapText="1"/>
    </xf>
    <xf numFmtId="0" fontId="0" fillId="0" borderId="15" xfId="0" applyBorder="1" applyAlignment="1">
      <alignment wrapText="1"/>
    </xf>
    <xf numFmtId="0" fontId="0" fillId="0" borderId="17" xfId="0" applyBorder="1" applyAlignment="1">
      <alignment wrapText="1"/>
    </xf>
    <xf numFmtId="0" fontId="14" fillId="4" borderId="0" xfId="0" applyFont="1" applyFill="1" applyAlignment="1">
      <alignment wrapText="1"/>
    </xf>
    <xf numFmtId="0" fontId="0" fillId="5" borderId="15" xfId="0" applyFill="1" applyBorder="1" applyAlignment="1">
      <alignment wrapText="1"/>
    </xf>
    <xf numFmtId="0" fontId="0" fillId="6" borderId="15" xfId="0" applyFill="1" applyBorder="1" applyAlignment="1">
      <alignment wrapText="1"/>
    </xf>
    <xf numFmtId="0" fontId="0" fillId="0" borderId="16" xfId="0" applyBorder="1" applyAlignment="1">
      <alignment wrapText="1"/>
    </xf>
    <xf numFmtId="0" fontId="0" fillId="0" borderId="0" xfId="0" applyAlignment="1">
      <alignment wrapText="1"/>
    </xf>
    <xf numFmtId="0" fontId="0" fillId="6" borderId="22" xfId="0" applyFill="1" applyBorder="1" applyAlignment="1">
      <alignment wrapText="1"/>
    </xf>
    <xf numFmtId="0" fontId="12" fillId="0" borderId="2" xfId="1" applyFont="1" applyBorder="1" applyAlignment="1">
      <alignment vertical="top"/>
    </xf>
    <xf numFmtId="0" fontId="5" fillId="0" borderId="2" xfId="1" applyFont="1" applyBorder="1" applyAlignment="1">
      <alignment vertical="top" wrapText="1"/>
    </xf>
  </cellXfs>
  <cellStyles count="2">
    <cellStyle name="Standard" xfId="0" builtinId="0"/>
    <cellStyle name="Standard 2" xfId="1" xr:uid="{F8B29571-4EB4-414E-82DA-6E6DC19504C2}"/>
  </cellStyles>
  <dxfs count="178">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thin">
          <color theme="0"/>
        </left>
        <right/>
        <top style="thin">
          <color theme="0"/>
        </top>
        <bottom/>
        <vertical/>
        <horizontal/>
      </border>
    </dxf>
    <dxf>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thin">
          <color theme="0"/>
        </left>
        <right/>
        <top style="thin">
          <color theme="0"/>
        </top>
        <bottom/>
        <vertical/>
        <horizontal/>
      </border>
    </dxf>
    <dxf>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thin">
          <color theme="0"/>
        </left>
        <right/>
        <top style="thin">
          <color theme="0"/>
        </top>
        <bottom/>
        <vertical/>
        <horizontal/>
      </border>
    </dxf>
    <dxf>
      <fill>
        <patternFill patternType="solid">
          <fgColor theme="6" tint="0.79998168889431442"/>
          <bgColor theme="6" tint="0.79998168889431442"/>
        </patternFill>
      </fill>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thin">
          <color theme="0"/>
        </left>
        <right/>
        <top style="thin">
          <color theme="0"/>
        </top>
        <bottom/>
        <vertical/>
        <horizontal/>
      </border>
    </dxf>
    <dxf>
      <fill>
        <patternFill patternType="solid">
          <fgColor theme="6" tint="0.79998168889431442"/>
          <bgColor theme="6" tint="0.79998168889431442"/>
        </patternFill>
      </fill>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thin">
          <color theme="0"/>
        </left>
        <right/>
        <top style="thin">
          <color theme="0"/>
        </top>
        <bottom/>
        <vertical/>
        <horizontal/>
      </border>
    </dxf>
    <dxf>
      <fill>
        <patternFill patternType="solid">
          <fgColor theme="6" tint="0.59999389629810485"/>
          <bgColor theme="6" tint="0.59999389629810485"/>
        </patternFill>
      </fill>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fill>
        <patternFill patternType="solid">
          <fgColor theme="6" tint="0.79998168889431442"/>
          <bgColor theme="6" tint="0.79998168889431442"/>
        </patternFill>
      </fill>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fill>
        <patternFill patternType="solid">
          <fgColor theme="6" tint="0.79998168889431442"/>
          <bgColor theme="6" tint="0.79998168889431442"/>
        </patternFill>
      </fill>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border diagonalUp="0" diagonalDown="0">
        <left style="medium">
          <color rgb="FFC9C9C9"/>
        </left>
        <right/>
        <top style="thin">
          <color theme="0"/>
        </top>
        <bottom/>
        <vertical/>
        <horizontal/>
      </border>
    </dxf>
    <dxf>
      <fill>
        <patternFill patternType="solid">
          <fgColor theme="6" tint="0.79998168889431442"/>
          <bgColor theme="6" tint="0.79998168889431442"/>
        </patternFill>
      </fill>
      <border diagonalUp="0" diagonalDown="0" outline="0">
        <left style="thin">
          <color theme="6" tint="0.39997558519241921"/>
        </left>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1" indent="0" justifyLastLine="0" shrinkToFit="0" readingOrder="0"/>
      <border diagonalUp="0" diagonalDown="0">
        <left style="medium">
          <color rgb="FFC9C9C9"/>
        </left>
        <right/>
        <top style="medium">
          <color rgb="FFC9C9C9"/>
        </top>
        <bottom/>
        <vertical/>
        <horizontal/>
      </border>
    </dxf>
    <dxf>
      <fill>
        <patternFill patternType="solid">
          <fgColor theme="6" tint="0.79998168889431442"/>
          <bgColor theme="6" tint="0.79998168889431442"/>
        </patternFill>
      </fill>
      <alignment horizontal="right" vertical="bottom"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general" vertical="center" textRotation="0" wrapText="1" indent="0" justifyLastLine="0" shrinkToFit="0" readingOrder="0"/>
      <border diagonalUp="0" diagonalDown="0">
        <left style="medium">
          <color rgb="FFC9C9C9"/>
        </left>
        <right/>
        <top style="medium">
          <color rgb="FFC9C9C9"/>
        </top>
        <bottom/>
        <vertical/>
        <horizontal/>
      </border>
    </dxf>
    <dxf>
      <font>
        <b/>
        <i/>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numFmt numFmtId="27" formatCode="dd/mm/yyyy\ hh:mm"/>
      <fill>
        <patternFill patternType="none">
          <fgColor indexed="64"/>
          <bgColor auto="1"/>
        </patternFill>
      </fill>
      <border diagonalUp="0" diagonalDown="0" outline="0">
        <left/>
        <right/>
        <top style="thin">
          <color theme="9" tint="0.39997558519241921"/>
        </top>
        <bottom style="thin">
          <color theme="9" tint="0.39997558519241921"/>
        </bottom>
      </border>
    </dxf>
    <dxf>
      <numFmt numFmtId="27" formatCode="dd/mm/yyyy\ hh:mm"/>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right/>
        <top style="thin">
          <color theme="9" tint="0.39997558519241921"/>
        </top>
        <bottom style="thin">
          <color theme="9" tint="0.39997558519241921"/>
        </bottom>
      </border>
    </dxf>
    <dxf>
      <fill>
        <patternFill patternType="none">
          <fgColor indexed="64"/>
          <bgColor auto="1"/>
        </patternFill>
      </fill>
      <border diagonalUp="0" diagonalDown="0" outline="0">
        <left style="thin">
          <color theme="9" tint="0.39997558519241921"/>
        </left>
        <right/>
        <top style="thin">
          <color theme="9" tint="0.39997558519241921"/>
        </top>
        <bottom style="thin">
          <color theme="9" tint="0.39997558519241921"/>
        </bottom>
      </border>
    </dxf>
    <dxf>
      <border outline="0">
        <top style="thin">
          <color rgb="FFA9D08E"/>
        </top>
      </border>
    </dxf>
    <dxf>
      <border outline="0">
        <top style="thin">
          <color rgb="FFC9C9C9"/>
        </top>
        <bottom style="thin">
          <color rgb="FFA9D08E"/>
        </bottom>
      </border>
    </dxf>
    <dxf>
      <fill>
        <patternFill patternType="none">
          <fgColor indexed="64"/>
          <bgColor auto="1"/>
        </patternFill>
      </fill>
    </dxf>
    <dxf>
      <border outline="0">
        <bottom style="thin">
          <color rgb="FFC9C9C9"/>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numFmt numFmtId="27" formatCode="dd/mm/yyyy\ hh:mm"/>
      <border diagonalUp="0" diagonalDown="0">
        <left/>
        <right/>
        <top style="thin">
          <color theme="9" tint="0.39997558519241921"/>
        </top>
        <bottom style="thin">
          <color theme="9" tint="0.39997558519241921"/>
        </bottom>
        <vertical/>
        <horizontal/>
      </border>
    </dxf>
    <dxf>
      <numFmt numFmtId="27" formatCode="dd/mm/yyyy\ hh:mm"/>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border diagonalUp="0" diagonalDown="0">
        <left style="thin">
          <color theme="9" tint="0.39997558519241921"/>
        </left>
        <right/>
        <top style="thin">
          <color theme="9" tint="0.39997558519241921"/>
        </top>
        <bottom style="thin">
          <color theme="9" tint="0.39997558519241921"/>
        </bottom>
        <vertical/>
        <horizontal/>
      </border>
    </dxf>
    <dxf>
      <border outline="0">
        <top style="thin">
          <color theme="9" tint="0.39997558519241921"/>
        </top>
      </border>
    </dxf>
    <dxf>
      <border outline="0">
        <top style="thin">
          <color theme="6" tint="0.39997558519241921"/>
        </top>
        <bottom style="thin">
          <color theme="9" tint="0.39997558519241921"/>
        </bottom>
      </border>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A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4" xr16:uid="{0A1C7732-B1DA-47FC-A896-1AC8C3B1AA3F}" autoFormatId="16" applyNumberFormats="0" applyBorderFormats="0" applyFontFormats="0" applyPatternFormats="0" applyAlignmentFormats="0" applyWidthHeightFormats="0">
  <queryTableRefresh nextId="88">
    <queryTableFields count="2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2" name="Date" tableColumnId="12"/>
      <queryTableField id="13" name="Date Added" tableColumnId="13"/>
      <queryTableField id="14" name="Date Modified" tableColumnId="14"/>
      <queryTableField id="15" name="Access Date" tableColumnId="15"/>
      <queryTableField id="16" name="Pages" tableColumnId="16"/>
      <queryTableField id="18" name="Issue" tableColumnId="18"/>
      <queryTableField id="19" name="Volume" tableColumnId="19"/>
      <queryTableField id="21" name="Journal Abbreviation" tableColumnId="21"/>
      <queryTableField id="22" name="Short Title" tableColumnId="22"/>
      <queryTableField id="27" name="Publisher" tableColumnId="27"/>
      <queryTableField id="28" name="Place" tableColumnId="28"/>
      <queryTableField id="29" name="Language" tableColumnId="29"/>
      <queryTableField id="34" name="Library Catalog" tableColumnId="34"/>
      <queryTableField id="36" name="Extra" tableColumnId="36"/>
      <queryTableField id="42" name="Editor" tableColumnId="42"/>
      <queryTableField id="43" name="Series Editor" tableColumnId="43"/>
    </queryTableFields>
    <queryTableDeletedFields count="61">
      <deletedField name="Abstract Note"/>
      <deletedField name="Num Pages"/>
      <deletedField name="Number Of Volumes"/>
      <deletedField name="Series Number"/>
      <deletedField name="Series"/>
      <deletedField name="Series Title"/>
      <deletedField name="Series Text"/>
      <deletedField name="Rights"/>
      <deletedField name="Type"/>
      <deletedField name="Archive"/>
      <deletedField name="Archive Location"/>
      <deletedField name="Call Number"/>
      <deletedField name="Notes"/>
      <deletedField name="File Attachments"/>
      <deletedField name="Link Attachments"/>
      <deletedField name="Manual Tags"/>
      <deletedField name="Automatic Tags"/>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78DA53-E7ED-4C67-80C2-EA857FE5C873}" name="unique" displayName="unique" ref="A1:Z712" tableType="queryTable" totalsRowShown="0">
  <autoFilter ref="A1:Z712" xr:uid="{A278DA53-E7ED-4C67-80C2-EA857FE5C873}"/>
  <tableColumns count="26">
    <tableColumn id="1" xr3:uid="{D384794D-6D2E-43B5-9C54-2C9CCF5BC45F}" uniqueName="1" name="Key" queryTableFieldId="1" dataDxfId="177"/>
    <tableColumn id="2" xr3:uid="{6739361E-1D41-4A24-BCED-24365DE0F0DF}" uniqueName="2" name="Item Type" queryTableFieldId="2" dataDxfId="176"/>
    <tableColumn id="3" xr3:uid="{CF3E71D0-0EBE-4E6B-BB57-5831D5D78071}" uniqueName="3" name="Publication Year" queryTableFieldId="3"/>
    <tableColumn id="4" xr3:uid="{A4EA2610-2279-4287-B1C5-65DC7864CF27}" uniqueName="4" name="Author" queryTableFieldId="4" dataDxfId="175"/>
    <tableColumn id="5" xr3:uid="{988C39BA-FEBE-476F-BFDC-8E39AD8DE0E3}" uniqueName="5" name="Title" queryTableFieldId="5" dataDxfId="174"/>
    <tableColumn id="6" xr3:uid="{89456E7F-0CC2-4547-B98F-A7A43DC21AE2}" uniqueName="6" name="Publication Title" queryTableFieldId="6" dataDxfId="173"/>
    <tableColumn id="7" xr3:uid="{E168E923-9676-450F-A6CF-A77EC2383C05}" uniqueName="7" name="ISBN" queryTableFieldId="7" dataDxfId="172"/>
    <tableColumn id="8" xr3:uid="{8B14E602-706D-424C-A56A-24F71F8C40C4}" uniqueName="8" name="ISSN" queryTableFieldId="8" dataDxfId="171"/>
    <tableColumn id="9" xr3:uid="{B6D1441D-FE96-4004-B37A-83EAB86CD68C}" uniqueName="9" name="DOI" queryTableFieldId="9" dataDxfId="170"/>
    <tableColumn id="10" xr3:uid="{D3602415-1E7E-493F-8032-DB5000503E07}" uniqueName="10" name="Url" queryTableFieldId="10" dataDxfId="169"/>
    <tableColumn id="12" xr3:uid="{F8C07540-73F6-43BE-B7C5-2E8D2429D68E}" uniqueName="12" name="Date" queryTableFieldId="12" dataDxfId="168"/>
    <tableColumn id="13" xr3:uid="{52D05800-7360-4AC1-BC1C-F3A037CBEC79}" uniqueName="13" name="Date Added" queryTableFieldId="13" dataDxfId="167"/>
    <tableColumn id="14" xr3:uid="{FC632273-27F9-474F-B59D-BC3D2A51E356}" uniqueName="14" name="Date Modified" queryTableFieldId="14" dataDxfId="166"/>
    <tableColumn id="15" xr3:uid="{E305B239-BB71-4A83-A934-5038A2428A44}" uniqueName="15" name="Access Date" queryTableFieldId="15" dataDxfId="165"/>
    <tableColumn id="16" xr3:uid="{A5F78F8B-B9D0-4CBB-97E9-083A35EDBDB4}" uniqueName="16" name="Pages" queryTableFieldId="16" dataDxfId="164"/>
    <tableColumn id="18" xr3:uid="{2BEB56D9-CF58-449E-9388-4CEF99DB51C1}" uniqueName="18" name="Issue" queryTableFieldId="18" dataDxfId="163"/>
    <tableColumn id="19" xr3:uid="{0B2330D0-1F86-47CD-85B2-8F49E296B3FC}" uniqueName="19" name="Volume" queryTableFieldId="19" dataDxfId="162"/>
    <tableColumn id="21" xr3:uid="{67BA224F-476C-4BCA-B0E6-3F8D1B01D38F}" uniqueName="21" name="Journal Abbreviation" queryTableFieldId="21" dataDxfId="161"/>
    <tableColumn id="22" xr3:uid="{2939177A-B3BB-4574-BBB3-4487B51CC17B}" uniqueName="22" name="Short Title" queryTableFieldId="22" dataDxfId="160"/>
    <tableColumn id="27" xr3:uid="{F07AC1EB-413E-4066-9BA1-CD4BA1493D26}" uniqueName="27" name="Publisher" queryTableFieldId="27" dataDxfId="159"/>
    <tableColumn id="28" xr3:uid="{014F0D8E-BAFF-46C1-AB4D-A525960E59FF}" uniqueName="28" name="Place" queryTableFieldId="28" dataDxfId="158"/>
    <tableColumn id="29" xr3:uid="{B08197E9-BC06-4F08-A298-42FA294F05BE}" uniqueName="29" name="Language" queryTableFieldId="29" dataDxfId="157"/>
    <tableColumn id="34" xr3:uid="{828E5C02-2DC0-4CB9-946A-27625D65A70C}" uniqueName="34" name="Library Catalog" queryTableFieldId="34" dataDxfId="156"/>
    <tableColumn id="36" xr3:uid="{C00EEAD5-8263-47C3-9C61-A95137D884E9}" uniqueName="36" name="Extra" queryTableFieldId="36" dataDxfId="155"/>
    <tableColumn id="42" xr3:uid="{E1B778CD-9565-41A2-B473-AC31AA91D26B}" uniqueName="42" name="Editor" queryTableFieldId="42" dataDxfId="154"/>
    <tableColumn id="43" xr3:uid="{5E169906-D3E3-416E-AA4A-C859BA3113F1}" uniqueName="43" name="Series Editor" queryTableFieldId="43" dataDxfId="15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21D671-D367-4C3E-B80C-264755FC874C}" name="Tabelle4" displayName="Tabelle4" ref="A1:W92" totalsRowShown="0">
  <autoFilter ref="A1:W92" xr:uid="{C421D671-D367-4C3E-B80C-264755FC874C}"/>
  <tableColumns count="23">
    <tableColumn id="1" xr3:uid="{EAD72440-06BD-4F13-961A-01852ADAB429}" name="Key"/>
    <tableColumn id="2" xr3:uid="{3826455A-C80F-4AC1-AE9D-AC5A9D65FD48}" name="Item Type" dataDxfId="152">
      <calculatedColumnFormula>VLOOKUP(Tabelle4[[#This Row],[Key]],'3. Unique Results'!A:X,2,FALSE)</calculatedColumnFormula>
    </tableColumn>
    <tableColumn id="3" xr3:uid="{D13C8283-C6D9-42C2-8126-0FEC556382D8}" name="Publication Year" dataDxfId="151">
      <calculatedColumnFormula>VLOOKUP(Tabelle4[[#This Row],[Key]],'3. Unique Results'!A:X,3,FALSE)</calculatedColumnFormula>
    </tableColumn>
    <tableColumn id="4" xr3:uid="{9ECE48F2-9CEF-46D8-B367-3ABD998AFA46}" name="Author" dataDxfId="150">
      <calculatedColumnFormula>VLOOKUP(Tabelle4[[#This Row],[Key]],'3. Unique Results'!A:X,4,FALSE)</calculatedColumnFormula>
    </tableColumn>
    <tableColumn id="5" xr3:uid="{9DF9A4C6-CF7D-4012-94E5-5888FA8F1576}" name="Title" dataDxfId="149">
      <calculatedColumnFormula>VLOOKUP(Tabelle4[[#This Row],[Key]],'3. Unique Results'!A:X,5,FALSE)</calculatedColumnFormula>
    </tableColumn>
    <tableColumn id="6" xr3:uid="{D9C3AD41-1BEB-449B-A767-148631654F39}" name="Publication Title" dataDxfId="148">
      <calculatedColumnFormula>VLOOKUP(Tabelle4[[#This Row],[Key]],'3. Unique Results'!A:X,6,FALSE)</calculatedColumnFormula>
    </tableColumn>
    <tableColumn id="7" xr3:uid="{6115DE63-C7B1-446F-ACDD-9D603FA55A5B}" name="ISBN" dataDxfId="147">
      <calculatedColumnFormula>VLOOKUP(Tabelle4[[#This Row],[Key]],'3. Unique Results'!A:X,7,FALSE)</calculatedColumnFormula>
    </tableColumn>
    <tableColumn id="8" xr3:uid="{03523BBB-584E-4FFB-B1A2-08023E40E58C}" name="ISSN" dataDxfId="146">
      <calculatedColumnFormula>VLOOKUP(Tabelle4[[#This Row],[Key]],'3. Unique Results'!A:X,8,FALSE)</calculatedColumnFormula>
    </tableColumn>
    <tableColumn id="9" xr3:uid="{3583E3B6-E4EA-42AC-B6D7-2516F9A822B4}" name="DOI" dataDxfId="145">
      <calculatedColumnFormula>VLOOKUP(Tabelle4[[#This Row],[Key]],'3. Unique Results'!A:X,9,FALSE)</calculatedColumnFormula>
    </tableColumn>
    <tableColumn id="10" xr3:uid="{9B0A80DD-5D90-4E26-A2CB-2B7662B1C1BC}" name="Url" dataDxfId="144">
      <calculatedColumnFormula>VLOOKUP(Tabelle4[[#This Row],[Key]],'3. Unique Results'!A:X,10,FALSE)</calculatedColumnFormula>
    </tableColumn>
    <tableColumn id="11" xr3:uid="{1CDBFBE3-BFDB-4AB5-9867-049D2479D30D}" name="Abstract Note" dataDxfId="143">
      <calculatedColumnFormula>VLOOKUP(Tabelle4[[#This Row],[Key]],'3. Unique Results'!A:X,11,FALSE)</calculatedColumnFormula>
    </tableColumn>
    <tableColumn id="12" xr3:uid="{35E8AE80-FAA6-439C-BC88-442E9D13B054}" name="Date" dataDxfId="142">
      <calculatedColumnFormula>VLOOKUP(Tabelle4[[#This Row],[Key]],'3. Unique Results'!A:X,12,FALSE)</calculatedColumnFormula>
    </tableColumn>
    <tableColumn id="13" xr3:uid="{3DA6BE3B-165F-47A8-A16F-F7D6ABB4DFDB}" name="Date Added" dataDxfId="141">
      <calculatedColumnFormula>VLOOKUP(Tabelle4[[#This Row],[Key]],'3. Unique Results'!A:X,13,FALSE)</calculatedColumnFormula>
    </tableColumn>
    <tableColumn id="14" xr3:uid="{7D157D34-9565-49A9-934E-49AC0F96C6DC}" name="Date Modified" dataDxfId="140">
      <calculatedColumnFormula>VLOOKUP(Tabelle4[[#This Row],[Key]],'3. Unique Results'!A:X,14,FALSE)</calculatedColumnFormula>
    </tableColumn>
    <tableColumn id="15" xr3:uid="{6EC01635-99A3-459F-96EB-780C9CC8B812}" name="Access Date" dataDxfId="139">
      <calculatedColumnFormula>VLOOKUP(Tabelle4[[#This Row],[Key]],'3. Unique Results'!A:X,15,FALSE)</calculatedColumnFormula>
    </tableColumn>
    <tableColumn id="16" xr3:uid="{63D66BBD-7120-41ED-B8EF-77528A783DE6}" name="Pages" dataDxfId="138">
      <calculatedColumnFormula>VLOOKUP(Tabelle4[[#This Row],[Key]],'3. Unique Results'!A:X,16,FALSE)</calculatedColumnFormula>
    </tableColumn>
    <tableColumn id="17" xr3:uid="{05022B7A-F536-4C0A-A01E-9CE76FAFAD64}" name="Num Pages" dataDxfId="137">
      <calculatedColumnFormula>VLOOKUP(Tabelle4[[#This Row],[Key]],'3. Unique Results'!A:X,17,FALSE)</calculatedColumnFormula>
    </tableColumn>
    <tableColumn id="18" xr3:uid="{BE2B363A-8868-41F8-9C3A-7450BE21F325}" name="Issue" dataDxfId="136">
      <calculatedColumnFormula>VLOOKUP(Tabelle4[[#This Row],[Key]],'3. Unique Results'!A:X,18,FALSE)</calculatedColumnFormula>
    </tableColumn>
    <tableColumn id="19" xr3:uid="{A8DF1713-F660-4D19-A514-239A2AACE89E}" name="Volume" dataDxfId="135">
      <calculatedColumnFormula>VLOOKUP(Tabelle4[[#This Row],[Key]],'3. Unique Results'!A:X,19,FALSE)</calculatedColumnFormula>
    </tableColumn>
    <tableColumn id="20" xr3:uid="{23D10ABE-1A20-409B-A788-A11136A8A1EC}" name="Series" dataDxfId="134">
      <calculatedColumnFormula>VLOOKUP(Tabelle4[[#This Row],[Key]],'3. Unique Results'!A:X,20,FALSE)</calculatedColumnFormula>
    </tableColumn>
    <tableColumn id="21" xr3:uid="{330A075F-2359-4DE6-B966-D7600ECA9E0B}" name="Publisher" dataDxfId="133">
      <calculatedColumnFormula>VLOOKUP(Tabelle4[[#This Row],[Key]],'3. Unique Results'!A:X,21,FALSE)</calculatedColumnFormula>
    </tableColumn>
    <tableColumn id="22" xr3:uid="{E7C577C0-35E9-4FF9-B6ED-41FEB351DDE9}" name="Place" dataDxfId="132">
      <calculatedColumnFormula>VLOOKUP(Tabelle4[[#This Row],[Key]],'3. Unique Results'!A:X,22,FALSE)</calculatedColumnFormula>
    </tableColumn>
    <tableColumn id="23" xr3:uid="{1B487500-AFD5-42E7-9F1A-941B276F713E}" name="Extra" dataDxfId="131">
      <calculatedColumnFormula>VLOOKUP(Tabelle4[[#This Row],[Key]],'3. Unique Results'!A:X,23,FALSE)</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EA1FB-1AA3-4AC2-BF4E-B532880C2A52}" name="Tabelle43" displayName="Tabelle43" ref="A1:W38" totalsRowShown="0">
  <autoFilter ref="A1:W38" xr:uid="{547EA1FB-1AA3-4AC2-BF4E-B532880C2A52}"/>
  <sortState xmlns:xlrd2="http://schemas.microsoft.com/office/spreadsheetml/2017/richdata2" ref="A2:W38">
    <sortCondition ref="D1:D38"/>
  </sortState>
  <tableColumns count="23">
    <tableColumn id="1" xr3:uid="{6E28E301-6CB8-4091-AB9D-AB3806D2E1BB}" name="Key"/>
    <tableColumn id="2" xr3:uid="{3A3EF6F9-8B6E-4760-B899-A36F401AF092}" name="Item Type" dataDxfId="130">
      <calculatedColumnFormula>VLOOKUP(Tabelle43[[#This Row],[Key]],'3. Unique Results'!A:X,2,FALSE)</calculatedColumnFormula>
    </tableColumn>
    <tableColumn id="3" xr3:uid="{96AEAC3F-023D-43C6-9D58-E349F76EAF41}" name="Publication Year" dataDxfId="129">
      <calculatedColumnFormula>VLOOKUP(Tabelle43[[#This Row],[Key]],'3. Unique Results'!A:X,3,FALSE)</calculatedColumnFormula>
    </tableColumn>
    <tableColumn id="4" xr3:uid="{706D1505-A6B3-4954-8874-C264259CA564}" name="Author" dataDxfId="128">
      <calculatedColumnFormula>VLOOKUP(Tabelle43[[#This Row],[Key]],'3. Unique Results'!A:X,4,FALSE)</calculatedColumnFormula>
    </tableColumn>
    <tableColumn id="5" xr3:uid="{BA0A37D5-8D91-417B-BF51-EE4C5B8B7C01}" name="Title" dataDxfId="127">
      <calculatedColumnFormula>VLOOKUP(Tabelle43[[#This Row],[Key]],'3. Unique Results'!A:X,5,FALSE)</calculatedColumnFormula>
    </tableColumn>
    <tableColumn id="6" xr3:uid="{C48642A8-0F99-4219-B2D3-65A81BE0EBA2}" name="Publication Title" dataDxfId="126">
      <calculatedColumnFormula>VLOOKUP(Tabelle43[[#This Row],[Key]],'3. Unique Results'!A:X,6,FALSE)</calculatedColumnFormula>
    </tableColumn>
    <tableColumn id="7" xr3:uid="{68D3E50D-B1A5-4BB6-B7EE-0C9E3B788FE3}" name="ISBN" dataDxfId="125">
      <calculatedColumnFormula>VLOOKUP(Tabelle43[[#This Row],[Key]],'3. Unique Results'!A:X,7,FALSE)</calculatedColumnFormula>
    </tableColumn>
    <tableColumn id="8" xr3:uid="{CA1F7632-B84A-40D7-9366-5078F76F1D1A}" name="ISSN" dataDxfId="124">
      <calculatedColumnFormula>VLOOKUP(Tabelle43[[#This Row],[Key]],'3. Unique Results'!A:X,8,FALSE)</calculatedColumnFormula>
    </tableColumn>
    <tableColumn id="9" xr3:uid="{DFD3EA5B-17C4-442A-A430-547736F3199A}" name="DOI" dataDxfId="123">
      <calculatedColumnFormula>VLOOKUP(Tabelle43[[#This Row],[Key]],'3. Unique Results'!A:X,9,FALSE)</calculatedColumnFormula>
    </tableColumn>
    <tableColumn id="10" xr3:uid="{6AFA6C60-4D23-421F-909B-2F86E8182D15}" name="Url" dataDxfId="122">
      <calculatedColumnFormula>VLOOKUP(Tabelle43[[#This Row],[Key]],'3. Unique Results'!A:X,10,FALSE)</calculatedColumnFormula>
    </tableColumn>
    <tableColumn id="11" xr3:uid="{5A02B66E-6805-4EA7-890B-885F891A63A0}" name="Abstract Note" dataDxfId="121">
      <calculatedColumnFormula>VLOOKUP(Tabelle43[[#This Row],[Key]],'3. Unique Results'!A:X,11,FALSE)</calculatedColumnFormula>
    </tableColumn>
    <tableColumn id="12" xr3:uid="{78B34543-D4E9-4CC4-AC3F-9000A0925DA5}" name="Date" dataDxfId="120">
      <calculatedColumnFormula>VLOOKUP(Tabelle43[[#This Row],[Key]],'3. Unique Results'!A:X,12,FALSE)</calculatedColumnFormula>
    </tableColumn>
    <tableColumn id="13" xr3:uid="{74ECFE61-8073-4364-BBE0-9076185F87B6}" name="Date Added" dataDxfId="119">
      <calculatedColumnFormula>VLOOKUP(Tabelle43[[#This Row],[Key]],'3. Unique Results'!A:X,13,FALSE)</calculatedColumnFormula>
    </tableColumn>
    <tableColumn id="14" xr3:uid="{F1A641D5-5D8E-4348-85D4-FD67AB24C9BA}" name="Date Modified" dataDxfId="118">
      <calculatedColumnFormula>VLOOKUP(Tabelle43[[#This Row],[Key]],'3. Unique Results'!A:X,14,FALSE)</calculatedColumnFormula>
    </tableColumn>
    <tableColumn id="15" xr3:uid="{3A7C1FC6-930A-4128-8D46-38521BC7BCCB}" name="Access Date" dataDxfId="117">
      <calculatedColumnFormula>VLOOKUP(Tabelle43[[#This Row],[Key]],'3. Unique Results'!A:X,15,FALSE)</calculatedColumnFormula>
    </tableColumn>
    <tableColumn id="16" xr3:uid="{6FB89110-F257-4D26-B2FC-08A309338652}" name="Pages" dataDxfId="116">
      <calculatedColumnFormula>VLOOKUP(Tabelle43[[#This Row],[Key]],'3. Unique Results'!A:X,16,FALSE)</calculatedColumnFormula>
    </tableColumn>
    <tableColumn id="17" xr3:uid="{8545B014-C154-4EDB-ABEB-3147AF453936}" name="Num Pages" dataDxfId="115">
      <calculatedColumnFormula>VLOOKUP(Tabelle43[[#This Row],[Key]],'3. Unique Results'!A:X,17,FALSE)</calculatedColumnFormula>
    </tableColumn>
    <tableColumn id="18" xr3:uid="{76D2C815-0AC1-4203-882E-66C2BB369AB0}" name="Issue" dataDxfId="114">
      <calculatedColumnFormula>VLOOKUP(Tabelle43[[#This Row],[Key]],'3. Unique Results'!A:X,18,FALSE)</calculatedColumnFormula>
    </tableColumn>
    <tableColumn id="19" xr3:uid="{A3272D72-1ECF-4187-B859-A4C643AAAC97}" name="Volume" dataDxfId="113">
      <calculatedColumnFormula>VLOOKUP(Tabelle43[[#This Row],[Key]],'3. Unique Results'!A:X,19,FALSE)</calculatedColumnFormula>
    </tableColumn>
    <tableColumn id="20" xr3:uid="{012A50A3-B092-4614-98B2-9B242CAEF517}" name="Series" dataDxfId="112">
      <calculatedColumnFormula>VLOOKUP(Tabelle43[[#This Row],[Key]],'3. Unique Results'!A:X,20,FALSE)</calculatedColumnFormula>
    </tableColumn>
    <tableColumn id="21" xr3:uid="{F1292B12-E648-4FB6-AA8E-1C673342ED71}" name="Publisher" dataDxfId="111">
      <calculatedColumnFormula>VLOOKUP(Tabelle43[[#This Row],[Key]],'3. Unique Results'!A:X,21,FALSE)</calculatedColumnFormula>
    </tableColumn>
    <tableColumn id="22" xr3:uid="{2943B868-033F-4C32-AEAC-A624F33D85B5}" name="Place" dataDxfId="110">
      <calculatedColumnFormula>VLOOKUP(Tabelle43[[#This Row],[Key]],'3. Unique Results'!A:X,22,FALSE)</calculatedColumnFormula>
    </tableColumn>
    <tableColumn id="23" xr3:uid="{0092FB81-3629-4CD1-8486-91AA306265F1}" name="Extra" dataDxfId="109">
      <calculatedColumnFormula>VLOOKUP(Tabelle43[[#This Row],[Key]],'3. Unique Results'!A:X,23,FALSE)</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89E9F7-7EDA-42AF-9BC8-0DA8699E8F92}" name="Tabelle434" displayName="Tabelle434" ref="A1:W33" totalsRowShown="0">
  <autoFilter ref="A1:W33" xr:uid="{547EA1FB-1AA3-4AC2-BF4E-B532880C2A52}"/>
  <sortState xmlns:xlrd2="http://schemas.microsoft.com/office/spreadsheetml/2017/richdata2" ref="A2:W13">
    <sortCondition ref="D1:D33"/>
  </sortState>
  <tableColumns count="23">
    <tableColumn id="1" xr3:uid="{88C3BCEC-B259-48DC-A040-7EDE4932DA9E}" name="Key"/>
    <tableColumn id="2" xr3:uid="{829B9ECA-6B1F-43C1-A5BA-1F9287C551D1}" name="Item Type" dataDxfId="108">
      <calculatedColumnFormula>VLOOKUP(Tabelle434[[#This Row],[Key]],'3. Unique Results'!A:X,2,FALSE)</calculatedColumnFormula>
    </tableColumn>
    <tableColumn id="3" xr3:uid="{08D2D7BC-4C20-47DA-AE51-237E01C438D0}" name="Publication Year" dataDxfId="107">
      <calculatedColumnFormula>VLOOKUP(Tabelle434[[#This Row],[Key]],'3. Unique Results'!A:X,3,FALSE)</calculatedColumnFormula>
    </tableColumn>
    <tableColumn id="4" xr3:uid="{E5A2D9A1-96E5-4F32-B9AC-42DC655A54B9}" name="Author" dataDxfId="106">
      <calculatedColumnFormula>VLOOKUP(Tabelle434[[#This Row],[Key]],'3. Unique Results'!A:X,4,FALSE)</calculatedColumnFormula>
    </tableColumn>
    <tableColumn id="5" xr3:uid="{441C707F-89EA-4634-8D05-0E1F3620CE55}" name="Title" dataDxfId="105">
      <calculatedColumnFormula>VLOOKUP(Tabelle434[[#This Row],[Key]],'3. Unique Results'!A:X,5,FALSE)</calculatedColumnFormula>
    </tableColumn>
    <tableColumn id="6" xr3:uid="{DDA925CE-AA05-4F3E-82F5-BCE022E2B72C}" name="Publication Title" dataDxfId="104">
      <calculatedColumnFormula>VLOOKUP(Tabelle434[[#This Row],[Key]],'3. Unique Results'!A:X,6,FALSE)</calculatedColumnFormula>
    </tableColumn>
    <tableColumn id="7" xr3:uid="{BDDCBA72-251E-41C2-B65E-6E2552782605}" name="ISBN" dataDxfId="103">
      <calculatedColumnFormula>VLOOKUP(Tabelle434[[#This Row],[Key]],'3. Unique Results'!A:X,7,FALSE)</calculatedColumnFormula>
    </tableColumn>
    <tableColumn id="8" xr3:uid="{CA2C0737-E82F-4C6F-87C7-24363B87B108}" name="ISSN" dataDxfId="102">
      <calculatedColumnFormula>VLOOKUP(Tabelle434[[#This Row],[Key]],'3. Unique Results'!A:X,8,FALSE)</calculatedColumnFormula>
    </tableColumn>
    <tableColumn id="9" xr3:uid="{7D1FB6DC-3269-4BB5-AD08-B78CF47E73DA}" name="DOI" dataDxfId="101">
      <calculatedColumnFormula>VLOOKUP(Tabelle434[[#This Row],[Key]],'3. Unique Results'!A:X,9,FALSE)</calculatedColumnFormula>
    </tableColumn>
    <tableColumn id="10" xr3:uid="{B5F74816-3E8A-48D1-BB0A-D3EA2F8CEA43}" name="Url" dataDxfId="100">
      <calculatedColumnFormula>VLOOKUP(Tabelle434[[#This Row],[Key]],'3. Unique Results'!A:X,10,FALSE)</calculatedColumnFormula>
    </tableColumn>
    <tableColumn id="11" xr3:uid="{4AB2CA0D-9549-47D6-A631-C94237BC9E59}" name="Abstract Note" dataDxfId="99">
      <calculatedColumnFormula>VLOOKUP(Tabelle434[[#This Row],[Key]],'3. Unique Results'!A:X,11,FALSE)</calculatedColumnFormula>
    </tableColumn>
    <tableColumn id="12" xr3:uid="{BBB3DB13-02B8-42D0-8F6F-4FF82A7E8366}" name="Date" dataDxfId="98">
      <calculatedColumnFormula>VLOOKUP(Tabelle434[[#This Row],[Key]],'3. Unique Results'!A:X,12,FALSE)</calculatedColumnFormula>
    </tableColumn>
    <tableColumn id="13" xr3:uid="{A72E2E60-002E-41FB-ACA2-D8840AC3099A}" name="Date Added" dataDxfId="97">
      <calculatedColumnFormula>VLOOKUP(Tabelle434[[#This Row],[Key]],'3. Unique Results'!A:X,13,FALSE)</calculatedColumnFormula>
    </tableColumn>
    <tableColumn id="14" xr3:uid="{A182DAD5-1787-4262-9D68-7500088CE91E}" name="Date Modified" dataDxfId="96">
      <calculatedColumnFormula>VLOOKUP(Tabelle434[[#This Row],[Key]],'3. Unique Results'!A:X,14,FALSE)</calculatedColumnFormula>
    </tableColumn>
    <tableColumn id="15" xr3:uid="{217DBD07-50CB-435A-8EFF-E04C28906E73}" name="Access Date" dataDxfId="95">
      <calculatedColumnFormula>VLOOKUP(Tabelle434[[#This Row],[Key]],'3. Unique Results'!A:X,15,FALSE)</calculatedColumnFormula>
    </tableColumn>
    <tableColumn id="16" xr3:uid="{79E6C798-82C2-4C58-8CFF-AA9CC7568057}" name="Pages" dataDxfId="94">
      <calculatedColumnFormula>VLOOKUP(Tabelle434[[#This Row],[Key]],'3. Unique Results'!A:X,16,FALSE)</calculatedColumnFormula>
    </tableColumn>
    <tableColumn id="17" xr3:uid="{CC8F0117-C92F-4076-982A-903898219C07}" name="Num Pages" dataDxfId="93">
      <calculatedColumnFormula>VLOOKUP(Tabelle434[[#This Row],[Key]],'3. Unique Results'!A:X,17,FALSE)</calculatedColumnFormula>
    </tableColumn>
    <tableColumn id="18" xr3:uid="{48CC8CCC-988C-4D62-A5CB-2D76A0D9FF55}" name="Issue" dataDxfId="92">
      <calculatedColumnFormula>VLOOKUP(Tabelle434[[#This Row],[Key]],'3. Unique Results'!A:X,18,FALSE)</calculatedColumnFormula>
    </tableColumn>
    <tableColumn id="19" xr3:uid="{05F241BD-6190-4DDF-A485-0B065A185BE6}" name="Volume" dataDxfId="91">
      <calculatedColumnFormula>VLOOKUP(Tabelle434[[#This Row],[Key]],'3. Unique Results'!A:X,19,FALSE)</calculatedColumnFormula>
    </tableColumn>
    <tableColumn id="20" xr3:uid="{C57AF34E-D9ED-4940-A5B0-B93FC5C3833D}" name="Series" dataDxfId="90">
      <calculatedColumnFormula>VLOOKUP(Tabelle434[[#This Row],[Key]],'3. Unique Results'!A:X,20,FALSE)</calculatedColumnFormula>
    </tableColumn>
    <tableColumn id="21" xr3:uid="{74BAD31A-2FB5-489E-B15A-AD2FA4E2D4B1}" name="Publisher" dataDxfId="89">
      <calculatedColumnFormula>VLOOKUP(Tabelle434[[#This Row],[Key]],'3. Unique Results'!A:X,21,FALSE)</calculatedColumnFormula>
    </tableColumn>
    <tableColumn id="22" xr3:uid="{F2A730FD-81C5-4371-A0E5-34F866207ACB}" name="Place" dataDxfId="88">
      <calculatedColumnFormula>VLOOKUP(Tabelle434[[#This Row],[Key]],'3. Unique Results'!A:X,22,FALSE)</calculatedColumnFormula>
    </tableColumn>
    <tableColumn id="23" xr3:uid="{475D2930-E3BA-4CA6-98D6-0248CF600AC9}" name="Extra" dataDxfId="87">
      <calculatedColumnFormula>VLOOKUP(Tabelle434[[#This Row],[Key]],'3. Unique Results'!A:X,23,FALSE)</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626B846-3108-432B-82A5-BB0A4EDBEE04}" name="Tabelle9" displayName="Tabelle9" ref="A1:W15" totalsRowShown="0" headerRowDxfId="86" headerRowBorderDxfId="85" tableBorderDxfId="84" totalsRowBorderDxfId="83">
  <autoFilter ref="A1:W15" xr:uid="{2626B846-3108-432B-82A5-BB0A4EDBEE04}"/>
  <tableColumns count="23">
    <tableColumn id="1" xr3:uid="{3B1B70F5-8EF9-43C4-B9B1-85E01F3B0684}" name="Key" dataDxfId="82"/>
    <tableColumn id="2" xr3:uid="{A22F1FC0-78FF-4708-9F1E-0F6CB52054B7}" name="Item Type" dataDxfId="81"/>
    <tableColumn id="3" xr3:uid="{DA02E631-B1DF-498D-B20F-BC2305041704}" name="Publication Year" dataDxfId="80"/>
    <tableColumn id="4" xr3:uid="{E3779246-3040-41EA-B2CA-D9D9C1452FC1}" name="Author" dataDxfId="79"/>
    <tableColumn id="5" xr3:uid="{95602744-1E8C-4F7E-A6A7-E3BC0AFEDBFA}" name="Title" dataDxfId="78"/>
    <tableColumn id="6" xr3:uid="{CC592544-4DFB-4312-A328-A450362877B4}" name="Publication Title" dataDxfId="77"/>
    <tableColumn id="7" xr3:uid="{198CD2C2-BFF9-4941-A67F-2C96A8C2A5F1}" name="ISBN" dataDxfId="76"/>
    <tableColumn id="8" xr3:uid="{547ABF23-756C-46C3-A76E-FC4D6A730636}" name="ISSN" dataDxfId="75"/>
    <tableColumn id="9" xr3:uid="{163D8295-42C0-430B-B76F-32BF2FF2C4D7}" name="DOI" dataDxfId="74"/>
    <tableColumn id="10" xr3:uid="{BFCDD5DC-DF4E-4985-87BE-409F6A8E6E0C}" name="Url" dataDxfId="73"/>
    <tableColumn id="11" xr3:uid="{A4F46BFC-37F3-46BF-BED5-4415287AE731}" name="Abstract Note" dataDxfId="72"/>
    <tableColumn id="12" xr3:uid="{D7E4177C-A500-4C1B-870B-49C168CFA89A}" name="Date" dataDxfId="71"/>
    <tableColumn id="13" xr3:uid="{416FA443-9F3B-47E2-B2F5-6ED462AF89C3}" name="Date Added" dataDxfId="70"/>
    <tableColumn id="14" xr3:uid="{EC51D895-D56F-4E47-B752-D2D442B1C285}" name="Date Modified" dataDxfId="69"/>
    <tableColumn id="15" xr3:uid="{28D0513A-84BE-4823-B92F-5E96934732F1}" name="Access Date" dataDxfId="68"/>
    <tableColumn id="16" xr3:uid="{6C7B8EE1-6AEE-4C9F-98D5-956E09BCBBC6}" name="Pages" dataDxfId="67"/>
    <tableColumn id="17" xr3:uid="{BD8F791D-7360-492B-9AFC-548615EE72EF}" name="Num Pages" dataDxfId="66"/>
    <tableColumn id="18" xr3:uid="{256048DA-1A20-45C0-A897-24C27F6957D4}" name="Issue" dataDxfId="65"/>
    <tableColumn id="19" xr3:uid="{85B75DE1-29E2-44E9-904A-4B28FF72CB86}" name="Volume" dataDxfId="64"/>
    <tableColumn id="20" xr3:uid="{EA664437-9317-4760-A604-80A4FCD52B7A}" name="Series" dataDxfId="63"/>
    <tableColumn id="21" xr3:uid="{013D0221-699D-455E-AD12-201A0E61B57F}" name="Publisher" dataDxfId="62"/>
    <tableColumn id="22" xr3:uid="{714B342E-1792-4491-8DDD-851A0A0208AF}" name="Place" dataDxfId="61"/>
    <tableColumn id="23" xr3:uid="{B3C750C1-97BB-4F87-9562-A84D7267E042}" name="Extra" dataDxfId="6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0A544B-F90E-4796-BFE3-AC223F3C5DEC}" name="Tabelle92" displayName="Tabelle92" ref="A1:W8" totalsRowShown="0" headerRowDxfId="59" dataDxfId="57" headerRowBorderDxfId="58" tableBorderDxfId="56" totalsRowBorderDxfId="55">
  <autoFilter ref="A1:W8" xr:uid="{2626B846-3108-432B-82A5-BB0A4EDBEE04}"/>
  <tableColumns count="23">
    <tableColumn id="1" xr3:uid="{EB9CC6B2-974B-489E-877D-1874B801F6C5}" name="Key" dataDxfId="54"/>
    <tableColumn id="2" xr3:uid="{AF0931E0-92A5-4EA1-BF4D-4F0C05D69E35}" name="Item Type" dataDxfId="53"/>
    <tableColumn id="3" xr3:uid="{D5301E0C-D492-4DC3-9FB7-F5100392DA19}" name="Publication Year" dataDxfId="52"/>
    <tableColumn id="4" xr3:uid="{5CE404BE-C3EF-42F6-A072-DBDA96F73DA6}" name="Author" dataDxfId="51"/>
    <tableColumn id="5" xr3:uid="{CE1F0A7A-0C4C-4F78-B8AB-23910989B69E}" name="Title" dataDxfId="50"/>
    <tableColumn id="6" xr3:uid="{000B9B3C-A38E-43AE-9B50-0475D5228592}" name="Publication Title" dataDxfId="49"/>
    <tableColumn id="7" xr3:uid="{8101D4D7-E950-4F9C-853B-D450B9E3892C}" name="ISBN" dataDxfId="48"/>
    <tableColumn id="8" xr3:uid="{EE5B7A7C-DD7B-435C-B7AF-9DD9C82019D4}" name="ISSN" dataDxfId="47"/>
    <tableColumn id="9" xr3:uid="{D6D2A948-0C8B-4607-B762-E671EAEB6169}" name="DOI" dataDxfId="46"/>
    <tableColumn id="10" xr3:uid="{5DB4D4F3-CB65-4225-A033-4939CAB2BC5A}" name="Url" dataDxfId="45"/>
    <tableColumn id="11" xr3:uid="{0170A2EE-1581-4B67-A0CA-A58C40631D24}" name="Abstract Note" dataDxfId="44"/>
    <tableColumn id="12" xr3:uid="{2B54D7F1-98A1-4538-83A5-D7E668B991DE}" name="Date" dataDxfId="43"/>
    <tableColumn id="13" xr3:uid="{E70E701D-5ADC-41FC-A65E-E9038E35A71F}" name="Date Added" dataDxfId="42"/>
    <tableColumn id="14" xr3:uid="{56B1A83D-037A-492E-BF87-CCDEE988CC38}" name="Date Modified" dataDxfId="41"/>
    <tableColumn id="15" xr3:uid="{D884E16C-5E15-4779-9B3A-970D0779C29A}" name="Access Date" dataDxfId="40"/>
    <tableColumn id="16" xr3:uid="{5601D947-0C69-4A24-8993-C004CC31200D}" name="Pages" dataDxfId="39"/>
    <tableColumn id="17" xr3:uid="{119F1F9C-7347-4745-B93B-7F4FAB611FCA}" name="Num Pages" dataDxfId="38"/>
    <tableColumn id="18" xr3:uid="{98BEE47E-3FC4-4B2D-92BC-1C2BBEC49911}" name="Issue" dataDxfId="37"/>
    <tableColumn id="19" xr3:uid="{3B265908-A080-44AE-9F38-331312CF8B86}" name="Volume" dataDxfId="36"/>
    <tableColumn id="20" xr3:uid="{8118A282-83C0-40DB-B993-FDB19916A666}" name="Series" dataDxfId="35"/>
    <tableColumn id="21" xr3:uid="{250DD1B2-1F03-47C7-A20F-EC69DF1F6229}" name="Publisher" dataDxfId="34"/>
    <tableColumn id="22" xr3:uid="{846AEEA6-EC81-4250-9180-6B8562E1624E}" name="Place" dataDxfId="33"/>
    <tableColumn id="23" xr3:uid="{A4D77B58-ACBF-4579-A05A-32ECBEDD46D0}" name="Extra" dataDxfId="32"/>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E1DC7B-6C55-4476-A1F0-070FAF9C14F4}" name="Tabelle5" displayName="Tabelle5" ref="A3:R19" headerRowCount="0" totalsRowShown="0" dataDxfId="31">
  <tableColumns count="18">
    <tableColumn id="1" xr3:uid="{1DA2C261-D174-40FE-BB5F-DB69F0C9480A}" name="Spalte1" dataDxfId="30"/>
    <tableColumn id="2" xr3:uid="{D55F16AE-A896-4211-BE49-337E128AF56F}" name="Spalte2"/>
    <tableColumn id="3" xr3:uid="{CC8576E0-AE3F-48FE-B1F5-E502926FB0F8}" name="Spalte3" dataDxfId="29"/>
    <tableColumn id="4" xr3:uid="{C7ED46C3-853C-4BBC-ADC6-096B209D5DED}" name="Paper ID:" headerRowDxfId="28" dataDxfId="27"/>
    <tableColumn id="5" xr3:uid="{E13E00A1-5620-4233-B436-CD5B038AAE59}" name="UCWWRPIQ" headerRowDxfId="26" dataDxfId="25"/>
    <tableColumn id="6" xr3:uid="{9E114E55-4C70-4DCF-8565-ACCDCAD7271B}" name="BQTIAXTW" headerRowDxfId="24" dataDxfId="23"/>
    <tableColumn id="8" xr3:uid="{F661FC67-242C-4EC0-9088-40011BFD92A5}" name="3QB88ANK" headerRowDxfId="22" dataDxfId="21"/>
    <tableColumn id="10" xr3:uid="{634A354B-1E00-4904-B961-2A8FA7572A29}" name="HMQVEDXS" headerRowDxfId="20" dataDxfId="19"/>
    <tableColumn id="11" xr3:uid="{E7F9E229-BD77-46C1-80ED-8F2047B309A1}" name="SLULQZRF" headerRowDxfId="18" dataDxfId="17"/>
    <tableColumn id="12" xr3:uid="{9F35C895-1687-437C-A9FA-BE07D6E6E5ED}" name="HNLKTP5J" headerRowDxfId="16" dataDxfId="15"/>
    <tableColumn id="13" xr3:uid="{B2C51C27-57C4-4762-8B2E-14D1D282D723}" name="AVGA8TJW" headerRowDxfId="14" dataDxfId="13"/>
    <tableColumn id="14" xr3:uid="{B8A9FB44-A791-4C0B-BEC0-AE65300A4657}" name="ANY24S8B" headerRowDxfId="12" dataDxfId="11"/>
    <tableColumn id="15" xr3:uid="{0BAD76AC-4E30-4BCE-9448-3EBEE3AF0509}" name="7SMEDRAN" headerRowDxfId="10" dataDxfId="9"/>
    <tableColumn id="16" xr3:uid="{3E23D1F4-9C59-49A4-82D3-7F12A58D653B}" name="V3QBE3TK" dataDxfId="8"/>
    <tableColumn id="17" xr3:uid="{F5B7221F-C2E2-4161-AA07-3E96C82B24B9}" name="R9ALKAH3" headerRowDxfId="7" dataDxfId="6"/>
    <tableColumn id="18" xr3:uid="{1A37F843-A173-45AF-AD0D-49B5D4F6A478}" name="NW73NKWY" headerRowDxfId="5" dataDxfId="4"/>
    <tableColumn id="20" xr3:uid="{C94D4976-2B4B-4408-80A1-5CFFCE532128}" name="8W7BSBQX" headerRowDxfId="3" dataDxfId="2"/>
    <tableColumn id="21" xr3:uid="{990AA7E9-2F45-4C3F-AA9D-B7881DE8397C}" name="E77DCQEB" headerRowDxfId="1"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B3B0-20F2-4399-B3DA-DC0FA8BEFD99}">
  <sheetPr>
    <outlinePr summaryBelow="0" summaryRight="0"/>
  </sheetPr>
  <dimension ref="A1:AB998"/>
  <sheetViews>
    <sheetView tabSelected="1" workbookViewId="0"/>
  </sheetViews>
  <sheetFormatPr baseColWidth="10" defaultColWidth="12.54296875" defaultRowHeight="15.75" customHeight="1"/>
  <cols>
    <col min="1" max="1" width="4.453125" style="5" customWidth="1"/>
    <col min="2" max="2" width="45.81640625" style="5" customWidth="1"/>
    <col min="3" max="3" width="61.81640625" style="5" customWidth="1"/>
    <col min="4" max="4" width="129.453125" style="5" customWidth="1"/>
    <col min="5" max="16384" width="12.54296875" style="5"/>
  </cols>
  <sheetData>
    <row r="1" spans="1:28" ht="15.75" customHeight="1">
      <c r="A1" s="1"/>
      <c r="B1" s="2" t="s">
        <v>0</v>
      </c>
      <c r="C1" s="2"/>
      <c r="D1" s="3"/>
      <c r="E1" s="4"/>
      <c r="F1" s="4"/>
      <c r="G1" s="4"/>
      <c r="H1" s="4"/>
      <c r="I1" s="4"/>
      <c r="J1" s="4"/>
      <c r="K1" s="4"/>
      <c r="L1" s="4"/>
      <c r="M1" s="4"/>
      <c r="N1" s="4"/>
      <c r="O1" s="4"/>
      <c r="P1" s="4"/>
      <c r="Q1" s="4"/>
      <c r="R1" s="4"/>
      <c r="S1" s="4"/>
      <c r="T1" s="4"/>
      <c r="U1" s="4"/>
      <c r="V1" s="4"/>
      <c r="W1" s="4"/>
      <c r="X1" s="4"/>
      <c r="Y1" s="4"/>
      <c r="Z1" s="4"/>
      <c r="AA1" s="4"/>
      <c r="AB1" s="4"/>
    </row>
    <row r="2" spans="1:28" ht="15.75" customHeight="1">
      <c r="A2" s="6"/>
      <c r="B2" s="7" t="s">
        <v>1</v>
      </c>
      <c r="C2" s="9" t="s">
        <v>6160</v>
      </c>
      <c r="D2" s="3"/>
      <c r="E2" s="4"/>
      <c r="F2" s="4"/>
      <c r="G2" s="4"/>
      <c r="H2" s="4"/>
      <c r="I2" s="4"/>
      <c r="J2" s="4"/>
      <c r="K2" s="4"/>
      <c r="L2" s="4"/>
      <c r="M2" s="4"/>
      <c r="N2" s="4"/>
      <c r="O2" s="4"/>
      <c r="P2" s="4"/>
      <c r="Q2" s="4"/>
      <c r="R2" s="4"/>
      <c r="S2" s="4"/>
      <c r="T2" s="4"/>
      <c r="U2" s="4"/>
      <c r="V2" s="4"/>
      <c r="W2" s="4"/>
      <c r="X2" s="4"/>
      <c r="Y2" s="4"/>
      <c r="Z2" s="4"/>
      <c r="AA2" s="4"/>
      <c r="AB2" s="4"/>
    </row>
    <row r="3" spans="1:28" ht="13">
      <c r="A3" s="6"/>
      <c r="B3" s="7" t="s">
        <v>2</v>
      </c>
      <c r="C3" s="10" t="s">
        <v>6161</v>
      </c>
      <c r="D3" s="3"/>
      <c r="E3" s="4"/>
      <c r="F3" s="4"/>
      <c r="G3" s="4"/>
      <c r="H3" s="4"/>
      <c r="I3" s="4"/>
      <c r="J3" s="4"/>
      <c r="K3" s="4"/>
      <c r="L3" s="4"/>
      <c r="M3" s="4"/>
      <c r="N3" s="4"/>
      <c r="O3" s="4"/>
      <c r="P3" s="4"/>
      <c r="Q3" s="4"/>
      <c r="R3" s="4"/>
      <c r="S3" s="4"/>
      <c r="T3" s="4"/>
      <c r="U3" s="4"/>
      <c r="V3" s="4"/>
      <c r="W3" s="4"/>
      <c r="X3" s="4"/>
      <c r="Y3" s="4"/>
      <c r="Z3" s="4"/>
      <c r="AA3" s="4"/>
      <c r="AB3" s="4"/>
    </row>
    <row r="4" spans="1:28" ht="15.75" customHeight="1">
      <c r="A4" s="6"/>
      <c r="B4" s="7" t="s">
        <v>3</v>
      </c>
      <c r="C4" s="9" t="s">
        <v>6162</v>
      </c>
      <c r="D4" s="3"/>
      <c r="E4" s="4"/>
      <c r="F4" s="4"/>
      <c r="G4" s="4"/>
      <c r="H4" s="4"/>
      <c r="I4" s="4"/>
      <c r="J4" s="4"/>
      <c r="K4" s="4"/>
      <c r="L4" s="4"/>
      <c r="M4" s="4"/>
      <c r="N4" s="4"/>
      <c r="O4" s="4"/>
      <c r="P4" s="4"/>
      <c r="Q4" s="4"/>
      <c r="R4" s="4"/>
      <c r="S4" s="4"/>
      <c r="T4" s="4"/>
      <c r="U4" s="4"/>
      <c r="V4" s="4"/>
      <c r="W4" s="4"/>
      <c r="X4" s="4"/>
      <c r="Y4" s="4"/>
      <c r="Z4" s="4"/>
      <c r="AA4" s="4"/>
      <c r="AB4" s="4"/>
    </row>
    <row r="5" spans="1:28" ht="15.75" customHeight="1">
      <c r="A5" s="6"/>
      <c r="B5" s="7" t="s">
        <v>4</v>
      </c>
      <c r="C5" s="9" t="s">
        <v>5</v>
      </c>
      <c r="D5" s="3"/>
      <c r="E5" s="4"/>
      <c r="F5" s="4"/>
      <c r="G5" s="4"/>
      <c r="H5" s="4"/>
      <c r="I5" s="4"/>
      <c r="J5" s="4"/>
      <c r="K5" s="4"/>
      <c r="L5" s="4"/>
      <c r="M5" s="4"/>
      <c r="N5" s="4"/>
      <c r="O5" s="4"/>
      <c r="P5" s="4"/>
      <c r="Q5" s="4"/>
      <c r="R5" s="4"/>
      <c r="S5" s="4"/>
      <c r="T5" s="4"/>
      <c r="U5" s="4"/>
      <c r="V5" s="4"/>
      <c r="W5" s="4"/>
      <c r="X5" s="4"/>
      <c r="Y5" s="4"/>
      <c r="Z5" s="4"/>
      <c r="AA5" s="4"/>
      <c r="AB5" s="4"/>
    </row>
    <row r="6" spans="1:28" ht="15.75" customHeight="1">
      <c r="A6" s="1"/>
      <c r="B6" s="1"/>
      <c r="C6" s="1"/>
      <c r="D6" s="3"/>
      <c r="E6" s="4"/>
      <c r="F6" s="4"/>
      <c r="G6" s="4"/>
      <c r="H6" s="4"/>
      <c r="I6" s="4"/>
      <c r="J6" s="4"/>
      <c r="K6" s="4"/>
      <c r="L6" s="4"/>
      <c r="M6" s="4"/>
      <c r="N6" s="4"/>
      <c r="O6" s="4"/>
      <c r="P6" s="4"/>
      <c r="Q6" s="4"/>
      <c r="R6" s="4"/>
      <c r="S6" s="4"/>
      <c r="T6" s="4"/>
      <c r="U6" s="4"/>
      <c r="V6" s="4"/>
      <c r="W6" s="4"/>
      <c r="X6" s="4"/>
      <c r="Y6" s="4"/>
      <c r="Z6" s="4"/>
      <c r="AA6" s="4"/>
      <c r="AB6" s="4"/>
    </row>
    <row r="7" spans="1:28" ht="15.75" customHeight="1">
      <c r="A7" s="1"/>
      <c r="B7" s="1" t="s">
        <v>6</v>
      </c>
      <c r="C7" s="1"/>
      <c r="D7" s="3"/>
      <c r="E7" s="4"/>
      <c r="F7" s="4"/>
      <c r="G7" s="4"/>
      <c r="H7" s="4"/>
      <c r="I7" s="4"/>
      <c r="J7" s="4"/>
      <c r="K7" s="4"/>
      <c r="L7" s="4"/>
      <c r="M7" s="4"/>
      <c r="N7" s="4"/>
      <c r="O7" s="4"/>
      <c r="P7" s="4"/>
      <c r="Q7" s="4"/>
      <c r="R7" s="4"/>
      <c r="S7" s="4"/>
      <c r="T7" s="4"/>
      <c r="U7" s="4"/>
      <c r="V7" s="4"/>
      <c r="W7" s="4"/>
      <c r="X7" s="4"/>
      <c r="Y7" s="4"/>
      <c r="Z7" s="4"/>
      <c r="AA7" s="4"/>
      <c r="AB7" s="4"/>
    </row>
    <row r="8" spans="1:28" ht="13">
      <c r="A8" s="8"/>
      <c r="B8" s="8" t="s">
        <v>7</v>
      </c>
      <c r="C8" s="1"/>
      <c r="D8" s="3"/>
      <c r="E8" s="4"/>
      <c r="F8" s="4"/>
      <c r="G8" s="4"/>
      <c r="H8" s="4"/>
      <c r="I8" s="4"/>
      <c r="J8" s="4"/>
      <c r="K8" s="4"/>
      <c r="L8" s="4"/>
      <c r="M8" s="4"/>
      <c r="N8" s="4"/>
      <c r="O8" s="4"/>
      <c r="P8" s="4"/>
      <c r="Q8" s="4"/>
      <c r="R8" s="4"/>
      <c r="S8" s="4"/>
      <c r="T8" s="4"/>
      <c r="U8" s="4"/>
      <c r="V8" s="4"/>
      <c r="W8" s="4"/>
      <c r="X8" s="4"/>
      <c r="Y8" s="4"/>
      <c r="Z8" s="4"/>
      <c r="AA8" s="4"/>
      <c r="AB8" s="4"/>
    </row>
    <row r="9" spans="1:28" ht="15.75" customHeight="1">
      <c r="A9" s="1"/>
      <c r="B9" s="1"/>
      <c r="C9" s="1"/>
      <c r="D9" s="3"/>
      <c r="E9" s="4"/>
      <c r="F9" s="4"/>
      <c r="G9" s="4"/>
      <c r="H9" s="4"/>
      <c r="I9" s="4"/>
      <c r="J9" s="4"/>
      <c r="K9" s="4"/>
      <c r="L9" s="4"/>
      <c r="M9" s="4"/>
      <c r="N9" s="4"/>
      <c r="O9" s="4"/>
      <c r="P9" s="4"/>
      <c r="Q9" s="4"/>
      <c r="R9" s="4"/>
      <c r="S9" s="4"/>
      <c r="T9" s="4"/>
      <c r="U9" s="4"/>
      <c r="V9" s="4"/>
      <c r="W9" s="4"/>
      <c r="X9" s="4"/>
      <c r="Y9" s="4"/>
      <c r="Z9" s="4"/>
      <c r="AA9" s="4"/>
      <c r="AB9" s="4"/>
    </row>
    <row r="10" spans="1:28"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ht="1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ht="13">
      <c r="A13" s="76" t="s">
        <v>13</v>
      </c>
      <c r="B13" s="76" t="s">
        <v>6145</v>
      </c>
      <c r="C13" s="76" t="s">
        <v>6146</v>
      </c>
      <c r="E13" s="4"/>
      <c r="F13" s="4"/>
      <c r="G13" s="4"/>
      <c r="H13" s="4"/>
      <c r="I13" s="4"/>
      <c r="J13" s="4"/>
      <c r="K13" s="4"/>
      <c r="L13" s="4"/>
      <c r="M13" s="4"/>
      <c r="N13" s="4"/>
      <c r="O13" s="4"/>
      <c r="P13" s="4"/>
      <c r="Q13" s="4"/>
      <c r="R13" s="4"/>
      <c r="S13" s="4"/>
      <c r="T13" s="4"/>
      <c r="U13" s="4"/>
      <c r="V13" s="4"/>
      <c r="W13" s="4"/>
      <c r="X13" s="4"/>
      <c r="Y13" s="4"/>
      <c r="Z13" s="4"/>
      <c r="AA13" s="4"/>
      <c r="AB13" s="4"/>
    </row>
    <row r="14" spans="1:28" ht="37.5">
      <c r="A14" s="11" t="s">
        <v>8</v>
      </c>
      <c r="B14" s="77" t="s">
        <v>6147</v>
      </c>
      <c r="C14" s="77" t="s">
        <v>6148</v>
      </c>
      <c r="E14" s="4"/>
      <c r="F14" s="4"/>
      <c r="G14" s="4"/>
      <c r="H14" s="4"/>
      <c r="I14" s="4"/>
      <c r="J14" s="4"/>
      <c r="K14" s="4"/>
      <c r="L14" s="4"/>
      <c r="M14" s="4"/>
      <c r="N14" s="4"/>
      <c r="O14" s="4"/>
      <c r="P14" s="4"/>
      <c r="Q14" s="4"/>
      <c r="R14" s="4"/>
      <c r="S14" s="4"/>
      <c r="T14" s="4"/>
      <c r="U14" s="4"/>
      <c r="V14" s="4"/>
      <c r="W14" s="4"/>
      <c r="X14" s="4"/>
      <c r="Y14" s="4"/>
      <c r="Z14" s="4"/>
      <c r="AA14" s="4"/>
      <c r="AB14" s="4"/>
    </row>
    <row r="15" spans="1:28" ht="37.5">
      <c r="A15" s="11" t="s">
        <v>9</v>
      </c>
      <c r="B15" s="77" t="s">
        <v>6149</v>
      </c>
      <c r="C15" s="77" t="s">
        <v>6150</v>
      </c>
      <c r="E15" s="4"/>
      <c r="F15" s="4"/>
      <c r="G15" s="4"/>
      <c r="H15" s="4"/>
      <c r="I15" s="4"/>
      <c r="J15" s="4"/>
      <c r="K15" s="4"/>
      <c r="L15" s="4"/>
      <c r="M15" s="4"/>
      <c r="N15" s="4"/>
      <c r="O15" s="4"/>
      <c r="P15" s="4"/>
      <c r="Q15" s="4"/>
      <c r="R15" s="4"/>
      <c r="S15" s="4"/>
      <c r="T15" s="4"/>
      <c r="U15" s="4"/>
      <c r="V15" s="4"/>
      <c r="W15" s="4"/>
      <c r="X15" s="4"/>
      <c r="Y15" s="4"/>
      <c r="Z15" s="4"/>
      <c r="AA15" s="4"/>
      <c r="AB15" s="4"/>
    </row>
    <row r="16" spans="1:28" ht="37.5">
      <c r="A16" s="11" t="s">
        <v>10</v>
      </c>
      <c r="B16" s="77" t="s">
        <v>6151</v>
      </c>
      <c r="C16" s="77" t="s">
        <v>6152</v>
      </c>
      <c r="E16" s="4"/>
      <c r="F16" s="4"/>
      <c r="G16" s="4"/>
      <c r="H16" s="4"/>
      <c r="I16" s="4"/>
      <c r="J16" s="4"/>
      <c r="K16" s="4"/>
      <c r="L16" s="4"/>
      <c r="M16" s="4"/>
      <c r="N16" s="4"/>
      <c r="O16" s="4"/>
      <c r="P16" s="4"/>
      <c r="Q16" s="4"/>
      <c r="R16" s="4"/>
      <c r="S16" s="4"/>
      <c r="T16" s="4"/>
      <c r="U16" s="4"/>
      <c r="V16" s="4"/>
      <c r="W16" s="4"/>
      <c r="X16" s="4"/>
      <c r="Y16" s="4"/>
      <c r="Z16" s="4"/>
      <c r="AA16" s="4"/>
      <c r="AB16" s="4"/>
    </row>
    <row r="17" spans="1:28" ht="50">
      <c r="A17" s="11" t="s">
        <v>11</v>
      </c>
      <c r="B17" s="77" t="s">
        <v>6153</v>
      </c>
      <c r="C17" s="77" t="s">
        <v>6154</v>
      </c>
      <c r="E17" s="4"/>
      <c r="F17" s="4"/>
      <c r="G17" s="4"/>
      <c r="H17" s="4"/>
      <c r="I17" s="4"/>
      <c r="J17" s="4"/>
      <c r="K17" s="4"/>
      <c r="L17" s="4"/>
      <c r="M17" s="4"/>
      <c r="N17" s="4"/>
      <c r="O17" s="4"/>
      <c r="P17" s="4"/>
      <c r="Q17" s="4"/>
      <c r="R17" s="4"/>
      <c r="S17" s="4"/>
      <c r="T17" s="4"/>
      <c r="U17" s="4"/>
      <c r="V17" s="4"/>
      <c r="W17" s="4"/>
      <c r="X17" s="4"/>
      <c r="Y17" s="4"/>
      <c r="Z17" s="4"/>
      <c r="AA17" s="4"/>
      <c r="AB17" s="4"/>
    </row>
    <row r="18" spans="1:28" ht="50">
      <c r="A18" s="11" t="s">
        <v>12</v>
      </c>
      <c r="B18" s="77" t="s">
        <v>6155</v>
      </c>
      <c r="C18" s="77" t="s">
        <v>6156</v>
      </c>
      <c r="E18" s="4"/>
      <c r="F18" s="4"/>
      <c r="G18" s="4"/>
      <c r="H18" s="4"/>
      <c r="I18" s="4"/>
      <c r="J18" s="4"/>
      <c r="K18" s="4"/>
      <c r="L18" s="4"/>
      <c r="M18" s="4"/>
      <c r="N18" s="4"/>
      <c r="O18" s="4"/>
      <c r="P18" s="4"/>
      <c r="Q18" s="4"/>
      <c r="R18" s="4"/>
      <c r="S18" s="4"/>
      <c r="T18" s="4"/>
      <c r="U18" s="4"/>
      <c r="V18" s="4"/>
      <c r="W18" s="4"/>
      <c r="X18" s="4"/>
      <c r="Y18" s="4"/>
      <c r="Z18" s="4"/>
      <c r="AA18" s="4"/>
      <c r="AB18" s="4"/>
    </row>
    <row r="19" spans="1:28" ht="50">
      <c r="A19" s="11" t="s">
        <v>6157</v>
      </c>
      <c r="B19" s="77" t="s">
        <v>6158</v>
      </c>
      <c r="C19" s="77" t="s">
        <v>6159</v>
      </c>
      <c r="E19" s="4"/>
      <c r="F19" s="4"/>
      <c r="G19" s="4"/>
      <c r="H19" s="4"/>
      <c r="I19" s="4"/>
      <c r="J19" s="4"/>
      <c r="K19" s="4"/>
      <c r="L19" s="4"/>
      <c r="M19" s="4"/>
      <c r="N19" s="4"/>
      <c r="O19" s="4"/>
      <c r="P19" s="4"/>
      <c r="Q19" s="4"/>
      <c r="R19" s="4"/>
      <c r="S19" s="4"/>
      <c r="T19" s="4"/>
      <c r="U19" s="4"/>
      <c r="V19" s="4"/>
      <c r="W19" s="4"/>
      <c r="X19" s="4"/>
      <c r="Y19" s="4"/>
      <c r="Z19" s="4"/>
      <c r="AA19" s="4"/>
      <c r="AB19" s="4"/>
    </row>
    <row r="20" spans="1:28" ht="1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ht="1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ht="1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ht="1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1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sheetData>
  <pageMargins left="0.7" right="0.7" top="0.78740157499999996" bottom="0.78740157499999996" header="0.3" footer="0.3"/>
  <pageSetup paperSize="9" orientation="portrait" horizontalDpi="300"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D2BC-B961-41DF-A700-1A34506C3AFF}">
  <dimension ref="A1:J40"/>
  <sheetViews>
    <sheetView workbookViewId="0">
      <selection activeCell="F39" sqref="F39"/>
    </sheetView>
  </sheetViews>
  <sheetFormatPr baseColWidth="10" defaultRowHeight="14.5"/>
  <cols>
    <col min="1" max="1" width="7.26953125" customWidth="1"/>
    <col min="2" max="2" width="22.54296875" bestFit="1" customWidth="1"/>
    <col min="3" max="3" width="4.54296875" bestFit="1" customWidth="1"/>
    <col min="4" max="4" width="18.54296875" customWidth="1"/>
    <col min="6" max="6" width="5.26953125" bestFit="1" customWidth="1"/>
    <col min="7" max="7" width="8.453125" bestFit="1" customWidth="1"/>
    <col min="8" max="8" width="5.453125" bestFit="1" customWidth="1"/>
    <col min="9" max="9" width="14.26953125" bestFit="1" customWidth="1"/>
  </cols>
  <sheetData>
    <row r="1" spans="1:10">
      <c r="A1" s="12"/>
      <c r="B1" s="12"/>
      <c r="C1" s="12"/>
      <c r="D1" s="12"/>
      <c r="E1" s="12" t="s">
        <v>70</v>
      </c>
      <c r="F1" s="12"/>
      <c r="G1" s="12"/>
      <c r="H1" s="12"/>
      <c r="I1" s="12"/>
      <c r="J1" s="12"/>
    </row>
    <row r="2" spans="1:10">
      <c r="A2" s="12" t="s">
        <v>13</v>
      </c>
      <c r="B2" s="12" t="s">
        <v>43</v>
      </c>
      <c r="C2" s="12"/>
      <c r="D2" s="12" t="s">
        <v>44</v>
      </c>
      <c r="E2" s="12" t="s">
        <v>14</v>
      </c>
      <c r="F2" s="12" t="s">
        <v>15</v>
      </c>
      <c r="G2" s="12" t="s">
        <v>16</v>
      </c>
      <c r="H2" s="12" t="s">
        <v>17</v>
      </c>
      <c r="I2" s="12" t="s">
        <v>18</v>
      </c>
      <c r="J2" s="12"/>
    </row>
    <row r="3" spans="1:10">
      <c r="A3" t="s">
        <v>19</v>
      </c>
      <c r="B3" t="s">
        <v>33</v>
      </c>
      <c r="C3" t="s">
        <v>31</v>
      </c>
      <c r="D3" t="s">
        <v>30</v>
      </c>
      <c r="E3">
        <v>5</v>
      </c>
      <c r="F3">
        <v>4</v>
      </c>
      <c r="G3">
        <v>6</v>
      </c>
      <c r="H3">
        <v>8</v>
      </c>
      <c r="I3">
        <v>0</v>
      </c>
    </row>
    <row r="4" spans="1:10">
      <c r="A4" t="s">
        <v>20</v>
      </c>
      <c r="B4" t="s">
        <v>34</v>
      </c>
      <c r="C4" t="s">
        <v>31</v>
      </c>
      <c r="D4" t="s">
        <v>30</v>
      </c>
      <c r="E4">
        <v>8</v>
      </c>
      <c r="F4">
        <v>5</v>
      </c>
      <c r="G4">
        <v>15</v>
      </c>
      <c r="H4">
        <v>9</v>
      </c>
      <c r="I4">
        <v>6</v>
      </c>
    </row>
    <row r="5" spans="1:10">
      <c r="A5" t="s">
        <v>21</v>
      </c>
      <c r="B5" t="s">
        <v>35</v>
      </c>
      <c r="C5" t="s">
        <v>31</v>
      </c>
      <c r="D5" t="s">
        <v>30</v>
      </c>
      <c r="E5">
        <v>5</v>
      </c>
      <c r="F5">
        <v>4</v>
      </c>
      <c r="G5">
        <v>17</v>
      </c>
      <c r="H5">
        <v>1</v>
      </c>
      <c r="I5">
        <v>3</v>
      </c>
    </row>
    <row r="6" spans="1:10">
      <c r="A6" t="s">
        <v>22</v>
      </c>
      <c r="B6" t="s">
        <v>36</v>
      </c>
      <c r="C6" t="s">
        <v>31</v>
      </c>
      <c r="D6" t="s">
        <v>30</v>
      </c>
      <c r="E6">
        <v>4</v>
      </c>
      <c r="F6">
        <v>3</v>
      </c>
      <c r="G6">
        <v>5</v>
      </c>
      <c r="H6">
        <v>6</v>
      </c>
      <c r="I6">
        <v>1</v>
      </c>
    </row>
    <row r="7" spans="1:10">
      <c r="A7" t="s">
        <v>23</v>
      </c>
      <c r="B7" t="s">
        <v>37</v>
      </c>
      <c r="C7" t="s">
        <v>31</v>
      </c>
      <c r="D7" t="s">
        <v>30</v>
      </c>
      <c r="E7">
        <v>2</v>
      </c>
      <c r="F7">
        <v>1</v>
      </c>
      <c r="G7">
        <v>16</v>
      </c>
      <c r="H7">
        <v>3</v>
      </c>
      <c r="I7">
        <v>1</v>
      </c>
    </row>
    <row r="8" spans="1:10">
      <c r="A8" t="s">
        <v>24</v>
      </c>
      <c r="B8" t="s">
        <v>32</v>
      </c>
      <c r="C8" t="s">
        <v>31</v>
      </c>
      <c r="D8" t="s">
        <v>30</v>
      </c>
      <c r="E8">
        <v>1</v>
      </c>
      <c r="F8">
        <v>3</v>
      </c>
      <c r="G8">
        <v>12</v>
      </c>
      <c r="H8">
        <v>7</v>
      </c>
      <c r="I8">
        <v>2</v>
      </c>
    </row>
    <row r="9" spans="1:10">
      <c r="A9" t="s">
        <v>25</v>
      </c>
      <c r="B9" t="s">
        <v>33</v>
      </c>
      <c r="C9" t="s">
        <v>31</v>
      </c>
      <c r="D9" t="s">
        <v>38</v>
      </c>
      <c r="E9">
        <v>5</v>
      </c>
      <c r="F9">
        <v>3</v>
      </c>
      <c r="G9">
        <v>31</v>
      </c>
      <c r="H9">
        <v>2</v>
      </c>
      <c r="I9">
        <v>2</v>
      </c>
    </row>
    <row r="10" spans="1:10">
      <c r="A10" t="s">
        <v>26</v>
      </c>
      <c r="B10" t="s">
        <v>34</v>
      </c>
      <c r="C10" t="s">
        <v>31</v>
      </c>
      <c r="D10" t="s">
        <v>38</v>
      </c>
      <c r="E10">
        <v>10</v>
      </c>
      <c r="F10">
        <v>9</v>
      </c>
      <c r="G10">
        <v>65</v>
      </c>
      <c r="H10">
        <v>4</v>
      </c>
      <c r="I10">
        <v>4</v>
      </c>
    </row>
    <row r="11" spans="1:10">
      <c r="A11" t="s">
        <v>27</v>
      </c>
      <c r="B11" t="s">
        <v>35</v>
      </c>
      <c r="C11" t="s">
        <v>31</v>
      </c>
      <c r="D11" t="s">
        <v>38</v>
      </c>
      <c r="E11">
        <v>6</v>
      </c>
      <c r="F11">
        <v>2</v>
      </c>
      <c r="G11">
        <v>56</v>
      </c>
      <c r="H11">
        <v>1</v>
      </c>
      <c r="I11">
        <v>1</v>
      </c>
    </row>
    <row r="12" spans="1:10">
      <c r="A12" t="s">
        <v>28</v>
      </c>
      <c r="B12" t="s">
        <v>36</v>
      </c>
      <c r="C12" t="s">
        <v>31</v>
      </c>
      <c r="D12" t="s">
        <v>38</v>
      </c>
      <c r="E12">
        <v>8</v>
      </c>
      <c r="F12">
        <v>3</v>
      </c>
      <c r="G12">
        <v>45</v>
      </c>
      <c r="H12">
        <v>0</v>
      </c>
      <c r="I12">
        <v>2</v>
      </c>
    </row>
    <row r="13" spans="1:10">
      <c r="A13" t="s">
        <v>29</v>
      </c>
      <c r="B13" t="s">
        <v>37</v>
      </c>
      <c r="C13" t="s">
        <v>31</v>
      </c>
      <c r="D13" t="s">
        <v>38</v>
      </c>
      <c r="E13">
        <v>1</v>
      </c>
      <c r="F13">
        <v>1</v>
      </c>
      <c r="G13">
        <v>55</v>
      </c>
      <c r="H13">
        <v>0</v>
      </c>
      <c r="I13">
        <v>1</v>
      </c>
    </row>
    <row r="14" spans="1:10">
      <c r="A14" t="s">
        <v>45</v>
      </c>
      <c r="B14" t="s">
        <v>32</v>
      </c>
      <c r="C14" t="s">
        <v>31</v>
      </c>
      <c r="D14" t="s">
        <v>38</v>
      </c>
      <c r="E14">
        <v>2</v>
      </c>
      <c r="F14">
        <v>2</v>
      </c>
      <c r="G14">
        <v>28</v>
      </c>
      <c r="H14">
        <v>2</v>
      </c>
      <c r="I14">
        <v>1</v>
      </c>
    </row>
    <row r="15" spans="1:10">
      <c r="A15" t="s">
        <v>46</v>
      </c>
      <c r="B15" t="s">
        <v>33</v>
      </c>
      <c r="C15" t="s">
        <v>31</v>
      </c>
      <c r="D15" t="s">
        <v>39</v>
      </c>
      <c r="E15">
        <v>9</v>
      </c>
      <c r="F15">
        <v>3</v>
      </c>
      <c r="G15">
        <v>12</v>
      </c>
      <c r="H15">
        <v>2</v>
      </c>
      <c r="I15">
        <v>1</v>
      </c>
    </row>
    <row r="16" spans="1:10">
      <c r="A16" t="s">
        <v>47</v>
      </c>
      <c r="B16" t="s">
        <v>34</v>
      </c>
      <c r="C16" t="s">
        <v>31</v>
      </c>
      <c r="D16" t="s">
        <v>39</v>
      </c>
      <c r="E16">
        <v>13</v>
      </c>
      <c r="F16">
        <v>3</v>
      </c>
      <c r="G16">
        <v>8</v>
      </c>
      <c r="H16">
        <v>2</v>
      </c>
      <c r="I16">
        <v>1</v>
      </c>
    </row>
    <row r="17" spans="1:9">
      <c r="A17" t="s">
        <v>48</v>
      </c>
      <c r="B17" t="s">
        <v>35</v>
      </c>
      <c r="C17" t="s">
        <v>31</v>
      </c>
      <c r="D17" t="s">
        <v>39</v>
      </c>
      <c r="E17">
        <v>9</v>
      </c>
      <c r="F17">
        <v>4</v>
      </c>
      <c r="G17">
        <v>13</v>
      </c>
      <c r="H17">
        <v>1</v>
      </c>
      <c r="I17">
        <v>0</v>
      </c>
    </row>
    <row r="18" spans="1:9">
      <c r="A18" t="s">
        <v>49</v>
      </c>
      <c r="B18" t="s">
        <v>36</v>
      </c>
      <c r="C18" t="s">
        <v>31</v>
      </c>
      <c r="D18" t="s">
        <v>39</v>
      </c>
      <c r="E18">
        <v>7</v>
      </c>
      <c r="F18">
        <v>10</v>
      </c>
      <c r="G18">
        <v>11</v>
      </c>
      <c r="H18">
        <v>1</v>
      </c>
      <c r="I18">
        <v>2</v>
      </c>
    </row>
    <row r="19" spans="1:9">
      <c r="A19" t="s">
        <v>50</v>
      </c>
      <c r="B19" t="s">
        <v>37</v>
      </c>
      <c r="C19" t="s">
        <v>31</v>
      </c>
      <c r="D19" t="s">
        <v>39</v>
      </c>
      <c r="E19">
        <v>0</v>
      </c>
      <c r="F19">
        <v>1</v>
      </c>
      <c r="G19">
        <v>12</v>
      </c>
      <c r="H19">
        <v>0</v>
      </c>
      <c r="I19">
        <v>0</v>
      </c>
    </row>
    <row r="20" spans="1:9">
      <c r="A20" t="s">
        <v>51</v>
      </c>
      <c r="B20" t="s">
        <v>32</v>
      </c>
      <c r="C20" t="s">
        <v>31</v>
      </c>
      <c r="D20" t="s">
        <v>39</v>
      </c>
      <c r="E20">
        <v>0</v>
      </c>
      <c r="F20">
        <v>0</v>
      </c>
      <c r="G20">
        <v>3</v>
      </c>
      <c r="H20">
        <v>2</v>
      </c>
      <c r="I20">
        <v>0</v>
      </c>
    </row>
    <row r="21" spans="1:9">
      <c r="A21" t="s">
        <v>52</v>
      </c>
      <c r="B21" t="s">
        <v>33</v>
      </c>
      <c r="C21" t="s">
        <v>31</v>
      </c>
      <c r="D21" t="s">
        <v>40</v>
      </c>
      <c r="E21">
        <v>13</v>
      </c>
      <c r="F21">
        <v>7</v>
      </c>
      <c r="G21">
        <v>8</v>
      </c>
      <c r="H21">
        <v>3</v>
      </c>
      <c r="I21">
        <v>2</v>
      </c>
    </row>
    <row r="22" spans="1:9">
      <c r="A22" t="s">
        <v>53</v>
      </c>
      <c r="B22" t="s">
        <v>34</v>
      </c>
      <c r="C22" t="s">
        <v>31</v>
      </c>
      <c r="D22" t="s">
        <v>40</v>
      </c>
      <c r="E22">
        <v>18</v>
      </c>
      <c r="F22">
        <v>7</v>
      </c>
      <c r="G22">
        <v>18</v>
      </c>
      <c r="H22">
        <v>10</v>
      </c>
      <c r="I22">
        <v>8</v>
      </c>
    </row>
    <row r="23" spans="1:9">
      <c r="A23" t="s">
        <v>54</v>
      </c>
      <c r="B23" t="s">
        <v>35</v>
      </c>
      <c r="C23" t="s">
        <v>31</v>
      </c>
      <c r="D23" t="s">
        <v>40</v>
      </c>
      <c r="E23">
        <v>23</v>
      </c>
      <c r="F23">
        <v>18</v>
      </c>
      <c r="G23">
        <v>13</v>
      </c>
      <c r="H23">
        <v>1</v>
      </c>
      <c r="I23">
        <v>3</v>
      </c>
    </row>
    <row r="24" spans="1:9">
      <c r="A24" t="s">
        <v>55</v>
      </c>
      <c r="B24" t="s">
        <v>36</v>
      </c>
      <c r="C24" t="s">
        <v>31</v>
      </c>
      <c r="D24" t="s">
        <v>40</v>
      </c>
      <c r="E24">
        <v>19</v>
      </c>
      <c r="F24">
        <v>20</v>
      </c>
      <c r="G24">
        <v>8</v>
      </c>
      <c r="H24">
        <v>7</v>
      </c>
      <c r="I24">
        <v>6</v>
      </c>
    </row>
    <row r="25" spans="1:9">
      <c r="A25" t="s">
        <v>56</v>
      </c>
      <c r="B25" t="s">
        <v>37</v>
      </c>
      <c r="C25" t="s">
        <v>31</v>
      </c>
      <c r="D25" t="s">
        <v>40</v>
      </c>
      <c r="E25">
        <v>7</v>
      </c>
      <c r="F25">
        <v>0</v>
      </c>
      <c r="G25">
        <v>27</v>
      </c>
      <c r="H25">
        <v>0</v>
      </c>
      <c r="I25">
        <v>6</v>
      </c>
    </row>
    <row r="26" spans="1:9">
      <c r="A26" t="s">
        <v>57</v>
      </c>
      <c r="B26" t="s">
        <v>32</v>
      </c>
      <c r="C26" t="s">
        <v>31</v>
      </c>
      <c r="D26" t="s">
        <v>40</v>
      </c>
      <c r="E26">
        <v>1</v>
      </c>
      <c r="F26">
        <v>4</v>
      </c>
      <c r="G26">
        <v>7</v>
      </c>
      <c r="H26">
        <v>3</v>
      </c>
      <c r="I26">
        <v>3</v>
      </c>
    </row>
    <row r="27" spans="1:9">
      <c r="A27" t="s">
        <v>58</v>
      </c>
      <c r="B27" t="s">
        <v>33</v>
      </c>
      <c r="C27" t="s">
        <v>31</v>
      </c>
      <c r="D27" t="s">
        <v>41</v>
      </c>
      <c r="E27">
        <v>4</v>
      </c>
      <c r="F27">
        <v>0</v>
      </c>
      <c r="G27">
        <v>0</v>
      </c>
      <c r="H27">
        <v>1</v>
      </c>
      <c r="I27">
        <v>1</v>
      </c>
    </row>
    <row r="28" spans="1:9">
      <c r="A28" t="s">
        <v>59</v>
      </c>
      <c r="B28" t="s">
        <v>34</v>
      </c>
      <c r="C28" t="s">
        <v>31</v>
      </c>
      <c r="D28" t="s">
        <v>41</v>
      </c>
      <c r="E28">
        <v>1</v>
      </c>
      <c r="F28">
        <v>0</v>
      </c>
      <c r="G28">
        <v>2</v>
      </c>
      <c r="H28">
        <v>0</v>
      </c>
      <c r="I28">
        <v>0</v>
      </c>
    </row>
    <row r="29" spans="1:9">
      <c r="A29" t="s">
        <v>60</v>
      </c>
      <c r="B29" t="s">
        <v>35</v>
      </c>
      <c r="C29" t="s">
        <v>31</v>
      </c>
      <c r="D29" t="s">
        <v>41</v>
      </c>
      <c r="E29">
        <v>8</v>
      </c>
      <c r="F29">
        <v>6</v>
      </c>
      <c r="G29">
        <v>4</v>
      </c>
      <c r="H29">
        <v>2</v>
      </c>
      <c r="I29">
        <v>5</v>
      </c>
    </row>
    <row r="30" spans="1:9">
      <c r="A30" t="s">
        <v>61</v>
      </c>
      <c r="B30" t="s">
        <v>36</v>
      </c>
      <c r="C30" t="s">
        <v>31</v>
      </c>
      <c r="D30" t="s">
        <v>41</v>
      </c>
      <c r="E30">
        <v>10</v>
      </c>
      <c r="F30">
        <v>6</v>
      </c>
      <c r="G30">
        <v>2</v>
      </c>
      <c r="H30">
        <v>2</v>
      </c>
      <c r="I30">
        <v>3</v>
      </c>
    </row>
    <row r="31" spans="1:9">
      <c r="A31" t="s">
        <v>62</v>
      </c>
      <c r="B31" t="s">
        <v>37</v>
      </c>
      <c r="C31" t="s">
        <v>31</v>
      </c>
      <c r="D31" t="s">
        <v>41</v>
      </c>
      <c r="E31">
        <v>1</v>
      </c>
      <c r="F31">
        <v>0</v>
      </c>
      <c r="G31">
        <v>6</v>
      </c>
      <c r="H31">
        <v>0</v>
      </c>
      <c r="I31">
        <v>4</v>
      </c>
    </row>
    <row r="32" spans="1:9">
      <c r="A32" t="s">
        <v>63</v>
      </c>
      <c r="B32" t="s">
        <v>32</v>
      </c>
      <c r="C32" t="s">
        <v>31</v>
      </c>
      <c r="D32" t="s">
        <v>41</v>
      </c>
      <c r="E32">
        <v>1</v>
      </c>
      <c r="F32">
        <v>0</v>
      </c>
      <c r="G32">
        <v>1</v>
      </c>
      <c r="H32">
        <v>5</v>
      </c>
      <c r="I32">
        <v>1</v>
      </c>
    </row>
    <row r="33" spans="1:9">
      <c r="A33" t="s">
        <v>64</v>
      </c>
      <c r="B33" t="s">
        <v>33</v>
      </c>
      <c r="C33" t="s">
        <v>31</v>
      </c>
      <c r="D33" t="s">
        <v>42</v>
      </c>
      <c r="E33">
        <v>6</v>
      </c>
      <c r="F33">
        <v>5</v>
      </c>
      <c r="G33">
        <v>34</v>
      </c>
      <c r="H33">
        <v>3</v>
      </c>
      <c r="I33">
        <v>2</v>
      </c>
    </row>
    <row r="34" spans="1:9">
      <c r="A34" t="s">
        <v>65</v>
      </c>
      <c r="B34" t="s">
        <v>34</v>
      </c>
      <c r="C34" t="s">
        <v>31</v>
      </c>
      <c r="D34" t="s">
        <v>42</v>
      </c>
      <c r="E34">
        <v>16</v>
      </c>
      <c r="F34">
        <v>11</v>
      </c>
      <c r="G34">
        <v>75</v>
      </c>
      <c r="H34">
        <v>7</v>
      </c>
      <c r="I34">
        <v>9</v>
      </c>
    </row>
    <row r="35" spans="1:9">
      <c r="A35" t="s">
        <v>66</v>
      </c>
      <c r="B35" t="s">
        <v>35</v>
      </c>
      <c r="C35" t="s">
        <v>31</v>
      </c>
      <c r="D35" t="s">
        <v>42</v>
      </c>
      <c r="E35">
        <v>12</v>
      </c>
      <c r="F35">
        <v>3</v>
      </c>
      <c r="G35">
        <v>59</v>
      </c>
      <c r="H35">
        <v>2</v>
      </c>
      <c r="I35">
        <v>5</v>
      </c>
    </row>
    <row r="36" spans="1:9">
      <c r="A36" t="s">
        <v>67</v>
      </c>
      <c r="B36" t="s">
        <v>36</v>
      </c>
      <c r="C36" t="s">
        <v>31</v>
      </c>
      <c r="D36" t="s">
        <v>42</v>
      </c>
      <c r="E36">
        <v>12</v>
      </c>
      <c r="F36">
        <v>4</v>
      </c>
      <c r="G36">
        <v>63</v>
      </c>
      <c r="H36">
        <v>2</v>
      </c>
      <c r="I36">
        <v>3</v>
      </c>
    </row>
    <row r="37" spans="1:9">
      <c r="A37" t="s">
        <v>68</v>
      </c>
      <c r="B37" t="s">
        <v>37</v>
      </c>
      <c r="C37" t="s">
        <v>31</v>
      </c>
      <c r="D37" t="s">
        <v>42</v>
      </c>
      <c r="E37">
        <v>2</v>
      </c>
      <c r="F37">
        <v>1</v>
      </c>
      <c r="G37">
        <v>59</v>
      </c>
      <c r="H37">
        <v>0</v>
      </c>
      <c r="I37">
        <v>2</v>
      </c>
    </row>
    <row r="38" spans="1:9">
      <c r="A38" t="s">
        <v>69</v>
      </c>
      <c r="B38" t="s">
        <v>32</v>
      </c>
      <c r="C38" t="s">
        <v>31</v>
      </c>
      <c r="D38" t="s">
        <v>42</v>
      </c>
      <c r="E38">
        <v>3</v>
      </c>
      <c r="F38">
        <v>2</v>
      </c>
      <c r="G38">
        <v>31</v>
      </c>
      <c r="H38">
        <v>3</v>
      </c>
      <c r="I38">
        <v>1</v>
      </c>
    </row>
    <row r="39" spans="1:9">
      <c r="D39" s="12"/>
      <c r="E39" s="12">
        <f>SUM(E3:E38)</f>
        <v>252</v>
      </c>
      <c r="F39" s="12">
        <f t="shared" ref="F39:G39" si="0">SUM(F3:F38)</f>
        <v>155</v>
      </c>
      <c r="G39" s="12">
        <f t="shared" si="0"/>
        <v>827</v>
      </c>
      <c r="H39" s="12">
        <f>SUM(H3:H38)</f>
        <v>102</v>
      </c>
      <c r="I39" s="12">
        <f t="shared" ref="I39" si="1">SUM(I3:I38)</f>
        <v>92</v>
      </c>
    </row>
    <row r="40" spans="1:9">
      <c r="D40" s="12" t="s">
        <v>71</v>
      </c>
      <c r="E40" s="12">
        <v>137</v>
      </c>
      <c r="F40" s="12">
        <v>83</v>
      </c>
      <c r="G40" s="12">
        <v>408</v>
      </c>
      <c r="H40" s="12">
        <v>81</v>
      </c>
      <c r="I40" s="12">
        <v>74</v>
      </c>
    </row>
  </sheetData>
  <phoneticPr fontId="13"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FFE8-AC03-4AE8-8DFB-B3AD64B0ABF0}">
  <dimension ref="A1:Z712"/>
  <sheetViews>
    <sheetView workbookViewId="0">
      <selection activeCell="Z1" sqref="Z1:Z1048576"/>
    </sheetView>
  </sheetViews>
  <sheetFormatPr baseColWidth="10" defaultRowHeight="14.5"/>
  <cols>
    <col min="1" max="1" width="12.54296875" bestFit="1" customWidth="1"/>
    <col min="2" max="2" width="16.26953125" bestFit="1" customWidth="1"/>
    <col min="3" max="3" width="17.7265625" bestFit="1" customWidth="1"/>
    <col min="4" max="6" width="81.1796875" bestFit="1" customWidth="1"/>
    <col min="7" max="7" width="34.26953125" bestFit="1" customWidth="1"/>
    <col min="8" max="8" width="20" bestFit="1" customWidth="1"/>
    <col min="9" max="9" width="53.26953125" bestFit="1" customWidth="1"/>
    <col min="10" max="10" width="81.1796875" bestFit="1" customWidth="1"/>
    <col min="11" max="11" width="10.54296875" bestFit="1" customWidth="1"/>
    <col min="12" max="12" width="15.7265625" bestFit="1" customWidth="1"/>
    <col min="13" max="13" width="16.1796875" bestFit="1" customWidth="1"/>
    <col min="14" max="14" width="15.7265625" bestFit="1" customWidth="1"/>
    <col min="15" max="15" width="14.1796875" bestFit="1" customWidth="1"/>
    <col min="16" max="16" width="7.81640625" bestFit="1" customWidth="1"/>
    <col min="17" max="17" width="14.81640625" bestFit="1" customWidth="1"/>
    <col min="18" max="18" width="31.7265625" bestFit="1" customWidth="1"/>
    <col min="19" max="19" width="81.1796875" bestFit="1" customWidth="1"/>
    <col min="20" max="20" width="67.7265625" bestFit="1" customWidth="1"/>
    <col min="21" max="21" width="17.54296875" bestFit="1" customWidth="1"/>
    <col min="22" max="22" width="11.54296875" bestFit="1" customWidth="1"/>
    <col min="23" max="23" width="17" bestFit="1" customWidth="1"/>
    <col min="24" max="24" width="14.26953125" bestFit="1" customWidth="1"/>
    <col min="25" max="25" width="16.7265625" bestFit="1" customWidth="1"/>
    <col min="26" max="26" width="81.1796875" bestFit="1" customWidth="1"/>
  </cols>
  <sheetData>
    <row r="1" spans="1:26">
      <c r="A1" t="s">
        <v>72</v>
      </c>
      <c r="B1" t="s">
        <v>73</v>
      </c>
      <c r="C1" t="s">
        <v>74</v>
      </c>
      <c r="D1" t="s">
        <v>75</v>
      </c>
      <c r="E1" t="s">
        <v>76</v>
      </c>
      <c r="F1" t="s">
        <v>77</v>
      </c>
      <c r="G1" t="s">
        <v>78</v>
      </c>
      <c r="H1" t="s">
        <v>79</v>
      </c>
      <c r="I1" t="s">
        <v>80</v>
      </c>
      <c r="J1" t="s">
        <v>81</v>
      </c>
      <c r="K1" t="s">
        <v>83</v>
      </c>
      <c r="L1" t="s">
        <v>84</v>
      </c>
      <c r="M1" t="s">
        <v>85</v>
      </c>
      <c r="N1" t="s">
        <v>86</v>
      </c>
      <c r="O1" t="s">
        <v>87</v>
      </c>
      <c r="P1" t="s">
        <v>2</v>
      </c>
      <c r="Q1" t="s">
        <v>89</v>
      </c>
      <c r="R1" t="s">
        <v>4485</v>
      </c>
      <c r="S1" t="s">
        <v>4486</v>
      </c>
      <c r="T1" t="s">
        <v>91</v>
      </c>
      <c r="U1" t="s">
        <v>92</v>
      </c>
      <c r="V1" t="s">
        <v>4487</v>
      </c>
      <c r="W1" t="s">
        <v>4488</v>
      </c>
      <c r="X1" t="s">
        <v>93</v>
      </c>
      <c r="Y1" t="s">
        <v>4489</v>
      </c>
      <c r="Z1" t="s">
        <v>4490</v>
      </c>
    </row>
    <row r="2" spans="1:26">
      <c r="A2" t="s">
        <v>4491</v>
      </c>
      <c r="B2" t="s">
        <v>135</v>
      </c>
      <c r="C2">
        <v>2018</v>
      </c>
      <c r="D2" t="s">
        <v>2936</v>
      </c>
      <c r="E2" t="s">
        <v>2937</v>
      </c>
      <c r="F2" t="s">
        <v>2938</v>
      </c>
      <c r="G2" t="s">
        <v>99</v>
      </c>
      <c r="H2" t="s">
        <v>2939</v>
      </c>
      <c r="I2" t="s">
        <v>2940</v>
      </c>
      <c r="J2" t="s">
        <v>2941</v>
      </c>
      <c r="K2" t="s">
        <v>2568</v>
      </c>
      <c r="L2" s="13">
        <v>44887.363807870373</v>
      </c>
      <c r="M2" s="13">
        <v>44887.363807870373</v>
      </c>
      <c r="N2" s="13">
        <v>44886.598287037035</v>
      </c>
      <c r="O2" t="s">
        <v>2942</v>
      </c>
      <c r="P2" t="s">
        <v>2668</v>
      </c>
      <c r="Q2" t="s">
        <v>4492</v>
      </c>
      <c r="R2" t="s">
        <v>4493</v>
      </c>
      <c r="S2" t="s">
        <v>99</v>
      </c>
      <c r="T2" t="s">
        <v>99</v>
      </c>
      <c r="U2" t="s">
        <v>99</v>
      </c>
      <c r="V2" t="s">
        <v>4494</v>
      </c>
      <c r="W2" t="s">
        <v>4495</v>
      </c>
      <c r="X2" t="s">
        <v>99</v>
      </c>
      <c r="Y2" t="s">
        <v>99</v>
      </c>
      <c r="Z2" t="s">
        <v>99</v>
      </c>
    </row>
    <row r="3" spans="1:26">
      <c r="A3" t="s">
        <v>4496</v>
      </c>
      <c r="B3" t="s">
        <v>222</v>
      </c>
      <c r="C3">
        <v>2018</v>
      </c>
      <c r="D3" t="s">
        <v>2929</v>
      </c>
      <c r="E3" t="s">
        <v>2930</v>
      </c>
      <c r="F3" t="s">
        <v>2931</v>
      </c>
      <c r="G3" t="s">
        <v>2932</v>
      </c>
      <c r="H3" t="s">
        <v>99</v>
      </c>
      <c r="I3" t="s">
        <v>99</v>
      </c>
      <c r="J3" t="s">
        <v>2933</v>
      </c>
      <c r="K3" t="s">
        <v>384</v>
      </c>
      <c r="L3" s="13">
        <v>44887.363807870373</v>
      </c>
      <c r="M3" s="13">
        <v>44887.363807870373</v>
      </c>
      <c r="N3" s="13">
        <v>44886.598298611112</v>
      </c>
      <c r="O3" t="s">
        <v>2934</v>
      </c>
      <c r="P3" t="s">
        <v>99</v>
      </c>
      <c r="Q3" t="s">
        <v>4497</v>
      </c>
      <c r="R3" t="s">
        <v>99</v>
      </c>
      <c r="S3" t="s">
        <v>4498</v>
      </c>
      <c r="T3" t="s">
        <v>1226</v>
      </c>
      <c r="U3" t="s">
        <v>1227</v>
      </c>
      <c r="V3" t="s">
        <v>99</v>
      </c>
      <c r="W3" t="s">
        <v>4495</v>
      </c>
      <c r="X3" t="s">
        <v>2935</v>
      </c>
      <c r="Y3" t="s">
        <v>4499</v>
      </c>
      <c r="Z3" t="s">
        <v>99</v>
      </c>
    </row>
    <row r="4" spans="1:26">
      <c r="A4" t="s">
        <v>4500</v>
      </c>
      <c r="B4" t="s">
        <v>135</v>
      </c>
      <c r="C4">
        <v>2018</v>
      </c>
      <c r="D4" t="s">
        <v>2912</v>
      </c>
      <c r="E4" t="s">
        <v>2913</v>
      </c>
      <c r="F4" t="s">
        <v>2898</v>
      </c>
      <c r="G4" t="s">
        <v>99</v>
      </c>
      <c r="H4" t="s">
        <v>2899</v>
      </c>
      <c r="I4" t="s">
        <v>2914</v>
      </c>
      <c r="J4" t="s">
        <v>2915</v>
      </c>
      <c r="K4" t="s">
        <v>2072</v>
      </c>
      <c r="L4" s="13">
        <v>44887.363807870373</v>
      </c>
      <c r="M4" s="13">
        <v>44887.363807870373</v>
      </c>
      <c r="N4" s="13">
        <v>44886.598414351851</v>
      </c>
      <c r="O4" t="s">
        <v>2916</v>
      </c>
      <c r="P4" t="s">
        <v>2917</v>
      </c>
      <c r="Q4" t="s">
        <v>4501</v>
      </c>
      <c r="R4" t="s">
        <v>4502</v>
      </c>
      <c r="S4" t="s">
        <v>99</v>
      </c>
      <c r="T4" t="s">
        <v>99</v>
      </c>
      <c r="U4" t="s">
        <v>99</v>
      </c>
      <c r="V4" t="s">
        <v>4494</v>
      </c>
      <c r="W4" t="s">
        <v>4495</v>
      </c>
      <c r="X4" t="s">
        <v>99</v>
      </c>
      <c r="Y4" t="s">
        <v>99</v>
      </c>
      <c r="Z4" t="s">
        <v>99</v>
      </c>
    </row>
    <row r="5" spans="1:26">
      <c r="A5" t="s">
        <v>4503</v>
      </c>
      <c r="B5" t="s">
        <v>222</v>
      </c>
      <c r="C5">
        <v>2010</v>
      </c>
      <c r="D5" t="s">
        <v>2943</v>
      </c>
      <c r="E5" t="s">
        <v>2944</v>
      </c>
      <c r="F5" t="s">
        <v>2945</v>
      </c>
      <c r="G5" t="s">
        <v>2946</v>
      </c>
      <c r="H5" t="s">
        <v>99</v>
      </c>
      <c r="I5" t="s">
        <v>99</v>
      </c>
      <c r="J5" t="s">
        <v>2947</v>
      </c>
      <c r="K5" t="s">
        <v>130</v>
      </c>
      <c r="L5" s="13">
        <v>44887.363807870373</v>
      </c>
      <c r="M5" s="13">
        <v>44887.363807870373</v>
      </c>
      <c r="N5" s="13">
        <v>44886.59820601852</v>
      </c>
      <c r="O5" t="s">
        <v>2948</v>
      </c>
      <c r="P5" t="s">
        <v>99</v>
      </c>
      <c r="Q5" t="s">
        <v>4504</v>
      </c>
      <c r="R5" t="s">
        <v>99</v>
      </c>
      <c r="S5" t="s">
        <v>4505</v>
      </c>
      <c r="T5" t="s">
        <v>1218</v>
      </c>
      <c r="U5" t="s">
        <v>133</v>
      </c>
      <c r="V5" t="s">
        <v>99</v>
      </c>
      <c r="W5" t="s">
        <v>4495</v>
      </c>
      <c r="X5" t="s">
        <v>2949</v>
      </c>
      <c r="Y5" t="s">
        <v>4506</v>
      </c>
      <c r="Z5" t="s">
        <v>99</v>
      </c>
    </row>
    <row r="6" spans="1:26">
      <c r="A6" t="s">
        <v>4507</v>
      </c>
      <c r="B6" t="s">
        <v>135</v>
      </c>
      <c r="C6">
        <v>2019</v>
      </c>
      <c r="D6" t="s">
        <v>2923</v>
      </c>
      <c r="E6" t="s">
        <v>2924</v>
      </c>
      <c r="F6" t="s">
        <v>1312</v>
      </c>
      <c r="G6" t="s">
        <v>99</v>
      </c>
      <c r="H6" t="s">
        <v>1313</v>
      </c>
      <c r="I6" t="s">
        <v>2925</v>
      </c>
      <c r="J6" t="s">
        <v>2926</v>
      </c>
      <c r="K6" t="s">
        <v>2927</v>
      </c>
      <c r="L6" s="13">
        <v>44887.363807870373</v>
      </c>
      <c r="M6" s="13">
        <v>44887.363807870373</v>
      </c>
      <c r="N6" s="13">
        <v>44886.598321759258</v>
      </c>
      <c r="O6" t="s">
        <v>2928</v>
      </c>
      <c r="P6" t="s">
        <v>182</v>
      </c>
      <c r="Q6" t="s">
        <v>4508</v>
      </c>
      <c r="R6" t="s">
        <v>4509</v>
      </c>
      <c r="S6" t="s">
        <v>99</v>
      </c>
      <c r="T6" t="s">
        <v>99</v>
      </c>
      <c r="U6" t="s">
        <v>99</v>
      </c>
      <c r="V6" t="s">
        <v>4494</v>
      </c>
      <c r="W6" t="s">
        <v>4495</v>
      </c>
      <c r="X6" t="s">
        <v>99</v>
      </c>
      <c r="Y6" t="s">
        <v>99</v>
      </c>
      <c r="Z6" t="s">
        <v>99</v>
      </c>
    </row>
    <row r="7" spans="1:26">
      <c r="A7" t="s">
        <v>4510</v>
      </c>
      <c r="B7" t="s">
        <v>135</v>
      </c>
      <c r="C7">
        <v>2022</v>
      </c>
      <c r="D7" t="s">
        <v>2918</v>
      </c>
      <c r="E7" t="s">
        <v>2919</v>
      </c>
      <c r="F7" t="s">
        <v>1265</v>
      </c>
      <c r="G7" t="s">
        <v>99</v>
      </c>
      <c r="H7" t="s">
        <v>1266</v>
      </c>
      <c r="I7" t="s">
        <v>2920</v>
      </c>
      <c r="J7" t="s">
        <v>2921</v>
      </c>
      <c r="K7" t="s">
        <v>2193</v>
      </c>
      <c r="L7" s="13">
        <v>44887.363807870373</v>
      </c>
      <c r="M7" s="13">
        <v>44887.363807870373</v>
      </c>
      <c r="N7" s="13">
        <v>44886.598414351851</v>
      </c>
      <c r="O7" t="s">
        <v>2922</v>
      </c>
      <c r="P7" t="s">
        <v>500</v>
      </c>
      <c r="Q7" t="s">
        <v>4511</v>
      </c>
      <c r="R7" t="s">
        <v>4512</v>
      </c>
      <c r="S7" t="s">
        <v>4513</v>
      </c>
      <c r="T7" t="s">
        <v>99</v>
      </c>
      <c r="U7" t="s">
        <v>99</v>
      </c>
      <c r="V7" t="s">
        <v>4494</v>
      </c>
      <c r="W7" t="s">
        <v>4495</v>
      </c>
      <c r="X7" t="s">
        <v>99</v>
      </c>
      <c r="Y7" t="s">
        <v>99</v>
      </c>
      <c r="Z7" t="s">
        <v>99</v>
      </c>
    </row>
    <row r="8" spans="1:26">
      <c r="A8" t="s">
        <v>4514</v>
      </c>
      <c r="B8" t="s">
        <v>222</v>
      </c>
      <c r="C8">
        <v>2016</v>
      </c>
      <c r="D8" t="s">
        <v>2905</v>
      </c>
      <c r="E8" t="s">
        <v>2906</v>
      </c>
      <c r="F8" t="s">
        <v>2907</v>
      </c>
      <c r="G8" t="s">
        <v>2908</v>
      </c>
      <c r="H8" t="s">
        <v>99</v>
      </c>
      <c r="I8" t="s">
        <v>99</v>
      </c>
      <c r="J8" t="s">
        <v>2909</v>
      </c>
      <c r="K8" t="s">
        <v>331</v>
      </c>
      <c r="L8" s="13">
        <v>44887.363807870373</v>
      </c>
      <c r="M8" s="13">
        <v>44887.363807870373</v>
      </c>
      <c r="N8" s="13">
        <v>44886.598425925928</v>
      </c>
      <c r="O8" t="s">
        <v>2910</v>
      </c>
      <c r="P8" t="s">
        <v>99</v>
      </c>
      <c r="Q8" t="s">
        <v>4515</v>
      </c>
      <c r="R8" t="s">
        <v>99</v>
      </c>
      <c r="S8" t="s">
        <v>4516</v>
      </c>
      <c r="T8" t="s">
        <v>1226</v>
      </c>
      <c r="U8" t="s">
        <v>1227</v>
      </c>
      <c r="V8" t="s">
        <v>99</v>
      </c>
      <c r="W8" t="s">
        <v>4495</v>
      </c>
      <c r="X8" t="s">
        <v>2911</v>
      </c>
      <c r="Y8" t="s">
        <v>4517</v>
      </c>
      <c r="Z8" t="s">
        <v>99</v>
      </c>
    </row>
    <row r="9" spans="1:26">
      <c r="A9" t="s">
        <v>4518</v>
      </c>
      <c r="B9" t="s">
        <v>135</v>
      </c>
      <c r="C9">
        <v>2008</v>
      </c>
      <c r="D9" t="s">
        <v>2896</v>
      </c>
      <c r="E9" t="s">
        <v>2897</v>
      </c>
      <c r="F9" t="s">
        <v>2898</v>
      </c>
      <c r="G9" t="s">
        <v>99</v>
      </c>
      <c r="H9" t="s">
        <v>2899</v>
      </c>
      <c r="I9" t="s">
        <v>2900</v>
      </c>
      <c r="J9" t="s">
        <v>2901</v>
      </c>
      <c r="K9" t="s">
        <v>2902</v>
      </c>
      <c r="L9" s="13">
        <v>44887.363807870373</v>
      </c>
      <c r="M9" s="13">
        <v>44887.363807870373</v>
      </c>
      <c r="N9" s="13">
        <v>44886.598425925928</v>
      </c>
      <c r="O9" t="s">
        <v>2903</v>
      </c>
      <c r="P9" t="s">
        <v>2904</v>
      </c>
      <c r="Q9" t="s">
        <v>4519</v>
      </c>
      <c r="R9" t="s">
        <v>4502</v>
      </c>
      <c r="S9" t="s">
        <v>99</v>
      </c>
      <c r="T9" t="s">
        <v>99</v>
      </c>
      <c r="U9" t="s">
        <v>99</v>
      </c>
      <c r="V9" t="s">
        <v>4494</v>
      </c>
      <c r="W9" t="s">
        <v>4495</v>
      </c>
      <c r="X9" t="s">
        <v>99</v>
      </c>
      <c r="Y9" t="s">
        <v>99</v>
      </c>
      <c r="Z9" t="s">
        <v>99</v>
      </c>
    </row>
    <row r="10" spans="1:26">
      <c r="A10" t="s">
        <v>4520</v>
      </c>
      <c r="B10" t="s">
        <v>135</v>
      </c>
      <c r="C10">
        <v>2019</v>
      </c>
      <c r="D10" t="s">
        <v>2853</v>
      </c>
      <c r="E10" t="s">
        <v>2854</v>
      </c>
      <c r="F10" t="s">
        <v>2855</v>
      </c>
      <c r="G10" t="s">
        <v>99</v>
      </c>
      <c r="H10" t="s">
        <v>2856</v>
      </c>
      <c r="I10" t="s">
        <v>2857</v>
      </c>
      <c r="J10" t="s">
        <v>2858</v>
      </c>
      <c r="K10" t="s">
        <v>419</v>
      </c>
      <c r="L10" s="13">
        <v>44887.363807870373</v>
      </c>
      <c r="M10" s="13">
        <v>44887.363807870373</v>
      </c>
      <c r="N10" s="13">
        <v>44886.598449074074</v>
      </c>
      <c r="O10" t="s">
        <v>2859</v>
      </c>
      <c r="P10" t="s">
        <v>182</v>
      </c>
      <c r="Q10" t="s">
        <v>2216</v>
      </c>
      <c r="R10" t="s">
        <v>2855</v>
      </c>
      <c r="S10" t="s">
        <v>4521</v>
      </c>
      <c r="T10" t="s">
        <v>99</v>
      </c>
      <c r="U10" t="s">
        <v>99</v>
      </c>
      <c r="V10" t="s">
        <v>4494</v>
      </c>
      <c r="W10" t="s">
        <v>4495</v>
      </c>
      <c r="X10" t="s">
        <v>99</v>
      </c>
      <c r="Y10" t="s">
        <v>99</v>
      </c>
      <c r="Z10" t="s">
        <v>99</v>
      </c>
    </row>
    <row r="11" spans="1:26">
      <c r="A11" t="s">
        <v>4522</v>
      </c>
      <c r="B11" t="s">
        <v>222</v>
      </c>
      <c r="C11">
        <v>2003</v>
      </c>
      <c r="D11" t="s">
        <v>2889</v>
      </c>
      <c r="E11" t="s">
        <v>2890</v>
      </c>
      <c r="F11" t="s">
        <v>2891</v>
      </c>
      <c r="G11" t="s">
        <v>2892</v>
      </c>
      <c r="H11" t="s">
        <v>99</v>
      </c>
      <c r="I11" t="s">
        <v>99</v>
      </c>
      <c r="J11" t="s">
        <v>2893</v>
      </c>
      <c r="K11" t="s">
        <v>181</v>
      </c>
      <c r="L11" s="13">
        <v>44887.363807870373</v>
      </c>
      <c r="M11" s="13">
        <v>44887.363807870373</v>
      </c>
      <c r="N11" s="13">
        <v>44886.598460648151</v>
      </c>
      <c r="O11" t="s">
        <v>2894</v>
      </c>
      <c r="P11" t="s">
        <v>99</v>
      </c>
      <c r="Q11" t="s">
        <v>4523</v>
      </c>
      <c r="R11" t="s">
        <v>99</v>
      </c>
      <c r="S11" t="s">
        <v>99</v>
      </c>
      <c r="T11" t="s">
        <v>1218</v>
      </c>
      <c r="U11" t="s">
        <v>133</v>
      </c>
      <c r="V11" t="s">
        <v>99</v>
      </c>
      <c r="W11" t="s">
        <v>4495</v>
      </c>
      <c r="X11" t="s">
        <v>2895</v>
      </c>
      <c r="Y11" t="s">
        <v>4524</v>
      </c>
      <c r="Z11" t="s">
        <v>4525</v>
      </c>
    </row>
    <row r="12" spans="1:26">
      <c r="A12" t="s">
        <v>4526</v>
      </c>
      <c r="B12" t="s">
        <v>222</v>
      </c>
      <c r="C12">
        <v>2010</v>
      </c>
      <c r="D12" t="s">
        <v>2882</v>
      </c>
      <c r="E12" t="s">
        <v>2883</v>
      </c>
      <c r="F12" t="s">
        <v>2884</v>
      </c>
      <c r="G12" t="s">
        <v>2885</v>
      </c>
      <c r="H12" t="s">
        <v>99</v>
      </c>
      <c r="I12" t="s">
        <v>99</v>
      </c>
      <c r="J12" t="s">
        <v>2886</v>
      </c>
      <c r="K12" t="s">
        <v>130</v>
      </c>
      <c r="L12" s="13">
        <v>44887.363807870373</v>
      </c>
      <c r="M12" s="13">
        <v>44887.363807870373</v>
      </c>
      <c r="N12" s="13">
        <v>44886.59847222222</v>
      </c>
      <c r="O12" t="s">
        <v>2887</v>
      </c>
      <c r="P12" t="s">
        <v>99</v>
      </c>
      <c r="Q12" t="s">
        <v>4527</v>
      </c>
      <c r="R12" t="s">
        <v>99</v>
      </c>
      <c r="S12" t="s">
        <v>4528</v>
      </c>
      <c r="T12" t="s">
        <v>1218</v>
      </c>
      <c r="U12" t="s">
        <v>133</v>
      </c>
      <c r="V12" t="s">
        <v>4494</v>
      </c>
      <c r="W12" t="s">
        <v>4495</v>
      </c>
      <c r="X12" t="s">
        <v>2888</v>
      </c>
      <c r="Y12" t="s">
        <v>4529</v>
      </c>
      <c r="Z12" t="s">
        <v>4530</v>
      </c>
    </row>
    <row r="13" spans="1:26">
      <c r="A13" t="s">
        <v>4531</v>
      </c>
      <c r="B13" t="s">
        <v>222</v>
      </c>
      <c r="C13">
        <v>2013</v>
      </c>
      <c r="D13" t="s">
        <v>2875</v>
      </c>
      <c r="E13" t="s">
        <v>2876</v>
      </c>
      <c r="F13" t="s">
        <v>2877</v>
      </c>
      <c r="G13" t="s">
        <v>2878</v>
      </c>
      <c r="H13" t="s">
        <v>99</v>
      </c>
      <c r="I13" t="s">
        <v>99</v>
      </c>
      <c r="J13" t="s">
        <v>2879</v>
      </c>
      <c r="K13" t="s">
        <v>139</v>
      </c>
      <c r="L13" s="13">
        <v>44887.363807870373</v>
      </c>
      <c r="M13" s="13">
        <v>44887.363807870373</v>
      </c>
      <c r="N13" s="13">
        <v>44886.59847222222</v>
      </c>
      <c r="O13" t="s">
        <v>2880</v>
      </c>
      <c r="P13" t="s">
        <v>99</v>
      </c>
      <c r="Q13" t="s">
        <v>4532</v>
      </c>
      <c r="R13" t="s">
        <v>99</v>
      </c>
      <c r="S13" t="s">
        <v>99</v>
      </c>
      <c r="T13" t="s">
        <v>1218</v>
      </c>
      <c r="U13" t="s">
        <v>133</v>
      </c>
      <c r="V13" t="s">
        <v>4494</v>
      </c>
      <c r="W13" t="s">
        <v>4495</v>
      </c>
      <c r="X13" t="s">
        <v>2881</v>
      </c>
      <c r="Y13" t="s">
        <v>4533</v>
      </c>
      <c r="Z13" t="s">
        <v>4534</v>
      </c>
    </row>
    <row r="14" spans="1:26">
      <c r="A14" t="s">
        <v>4535</v>
      </c>
      <c r="B14" t="s">
        <v>135</v>
      </c>
      <c r="C14">
        <v>2013</v>
      </c>
      <c r="D14" t="s">
        <v>2867</v>
      </c>
      <c r="E14" t="s">
        <v>2868</v>
      </c>
      <c r="F14" t="s">
        <v>2869</v>
      </c>
      <c r="G14" t="s">
        <v>99</v>
      </c>
      <c r="H14" t="s">
        <v>2870</v>
      </c>
      <c r="I14" t="s">
        <v>2871</v>
      </c>
      <c r="J14" t="s">
        <v>2872</v>
      </c>
      <c r="K14" t="s">
        <v>2873</v>
      </c>
      <c r="L14" s="13">
        <v>44887.363807870373</v>
      </c>
      <c r="M14" s="13">
        <v>44887.363807870373</v>
      </c>
      <c r="N14" s="13">
        <v>44886.598460648151</v>
      </c>
      <c r="O14" t="s">
        <v>2874</v>
      </c>
      <c r="P14" t="s">
        <v>182</v>
      </c>
      <c r="Q14" t="s">
        <v>2216</v>
      </c>
      <c r="R14" t="s">
        <v>4536</v>
      </c>
      <c r="S14" t="s">
        <v>99</v>
      </c>
      <c r="T14" t="s">
        <v>99</v>
      </c>
      <c r="U14" t="s">
        <v>99</v>
      </c>
      <c r="V14" t="s">
        <v>4494</v>
      </c>
      <c r="W14" t="s">
        <v>4495</v>
      </c>
      <c r="X14" t="s">
        <v>99</v>
      </c>
      <c r="Y14" t="s">
        <v>99</v>
      </c>
      <c r="Z14" t="s">
        <v>99</v>
      </c>
    </row>
    <row r="15" spans="1:26">
      <c r="A15" t="s">
        <v>4537</v>
      </c>
      <c r="B15" t="s">
        <v>222</v>
      </c>
      <c r="C15">
        <v>1991</v>
      </c>
      <c r="D15" t="s">
        <v>2860</v>
      </c>
      <c r="E15" t="s">
        <v>2861</v>
      </c>
      <c r="F15" t="s">
        <v>2862</v>
      </c>
      <c r="G15" t="s">
        <v>2863</v>
      </c>
      <c r="H15" t="s">
        <v>99</v>
      </c>
      <c r="I15" t="s">
        <v>99</v>
      </c>
      <c r="J15" t="s">
        <v>2864</v>
      </c>
      <c r="K15" t="s">
        <v>2050</v>
      </c>
      <c r="L15" s="13">
        <v>44887.363807870373</v>
      </c>
      <c r="M15" s="13">
        <v>44887.363807870373</v>
      </c>
      <c r="N15" s="13">
        <v>44886.598460648151</v>
      </c>
      <c r="O15" t="s">
        <v>2865</v>
      </c>
      <c r="P15" t="s">
        <v>99</v>
      </c>
      <c r="Q15" t="s">
        <v>99</v>
      </c>
      <c r="R15" t="s">
        <v>99</v>
      </c>
      <c r="S15" t="s">
        <v>99</v>
      </c>
      <c r="T15" t="s">
        <v>1331</v>
      </c>
      <c r="U15" t="s">
        <v>1332</v>
      </c>
      <c r="V15" t="s">
        <v>4494</v>
      </c>
      <c r="W15" t="s">
        <v>4495</v>
      </c>
      <c r="X15" t="s">
        <v>2866</v>
      </c>
      <c r="Y15" t="s">
        <v>99</v>
      </c>
      <c r="Z15" t="s">
        <v>99</v>
      </c>
    </row>
    <row r="16" spans="1:26">
      <c r="A16" t="s">
        <v>4538</v>
      </c>
      <c r="B16" t="s">
        <v>135</v>
      </c>
      <c r="C16">
        <v>2022</v>
      </c>
      <c r="D16" t="s">
        <v>2846</v>
      </c>
      <c r="E16" t="s">
        <v>2847</v>
      </c>
      <c r="F16" t="s">
        <v>2848</v>
      </c>
      <c r="G16" t="s">
        <v>99</v>
      </c>
      <c r="H16" t="s">
        <v>2849</v>
      </c>
      <c r="I16" t="s">
        <v>2850</v>
      </c>
      <c r="J16" t="s">
        <v>2851</v>
      </c>
      <c r="K16" t="s">
        <v>2553</v>
      </c>
      <c r="L16" s="13">
        <v>44887.363807870373</v>
      </c>
      <c r="M16" s="13">
        <v>44887.363807870373</v>
      </c>
      <c r="N16" s="13">
        <v>44886.598437499997</v>
      </c>
      <c r="O16" t="s">
        <v>2852</v>
      </c>
      <c r="P16" t="s">
        <v>402</v>
      </c>
      <c r="Q16" t="s">
        <v>4539</v>
      </c>
      <c r="R16" t="s">
        <v>4540</v>
      </c>
      <c r="S16" t="s">
        <v>99</v>
      </c>
      <c r="T16" t="s">
        <v>99</v>
      </c>
      <c r="U16" t="s">
        <v>99</v>
      </c>
      <c r="V16" t="s">
        <v>4494</v>
      </c>
      <c r="W16" t="s">
        <v>4495</v>
      </c>
      <c r="X16" t="s">
        <v>99</v>
      </c>
      <c r="Y16" t="s">
        <v>99</v>
      </c>
      <c r="Z16" t="s">
        <v>99</v>
      </c>
    </row>
    <row r="17" spans="1:26">
      <c r="A17" t="s">
        <v>4541</v>
      </c>
      <c r="B17" t="s">
        <v>222</v>
      </c>
      <c r="C17">
        <v>2011</v>
      </c>
      <c r="D17" t="s">
        <v>2839</v>
      </c>
      <c r="E17" t="s">
        <v>2840</v>
      </c>
      <c r="F17" t="s">
        <v>2841</v>
      </c>
      <c r="G17" t="s">
        <v>2842</v>
      </c>
      <c r="H17" t="s">
        <v>99</v>
      </c>
      <c r="I17" t="s">
        <v>99</v>
      </c>
      <c r="J17" t="s">
        <v>2843</v>
      </c>
      <c r="K17" t="s">
        <v>102</v>
      </c>
      <c r="L17" s="13">
        <v>44887.363807870373</v>
      </c>
      <c r="M17" s="13">
        <v>44887.363807870373</v>
      </c>
      <c r="N17" s="13">
        <v>44886.598425925928</v>
      </c>
      <c r="O17" t="s">
        <v>2844</v>
      </c>
      <c r="P17" t="s">
        <v>99</v>
      </c>
      <c r="Q17" t="s">
        <v>4542</v>
      </c>
      <c r="R17" t="s">
        <v>99</v>
      </c>
      <c r="S17" t="s">
        <v>99</v>
      </c>
      <c r="T17" t="s">
        <v>1218</v>
      </c>
      <c r="U17" t="s">
        <v>133</v>
      </c>
      <c r="V17" t="s">
        <v>99</v>
      </c>
      <c r="W17" t="s">
        <v>4495</v>
      </c>
      <c r="X17" t="s">
        <v>2845</v>
      </c>
      <c r="Y17" t="s">
        <v>4543</v>
      </c>
      <c r="Z17" t="s">
        <v>99</v>
      </c>
    </row>
    <row r="18" spans="1:26">
      <c r="A18" t="s">
        <v>4544</v>
      </c>
      <c r="B18" t="s">
        <v>222</v>
      </c>
      <c r="C18">
        <v>2019</v>
      </c>
      <c r="D18" t="s">
        <v>2825</v>
      </c>
      <c r="E18" t="s">
        <v>2826</v>
      </c>
      <c r="F18" t="s">
        <v>2827</v>
      </c>
      <c r="G18" t="s">
        <v>2828</v>
      </c>
      <c r="H18" t="s">
        <v>99</v>
      </c>
      <c r="I18" t="s">
        <v>99</v>
      </c>
      <c r="J18" t="s">
        <v>2829</v>
      </c>
      <c r="K18" t="s">
        <v>271</v>
      </c>
      <c r="L18" s="13">
        <v>44887.363807870373</v>
      </c>
      <c r="M18" s="13">
        <v>44887.363807870373</v>
      </c>
      <c r="N18" s="13">
        <v>44886.598414351851</v>
      </c>
      <c r="O18" t="s">
        <v>2830</v>
      </c>
      <c r="P18" t="s">
        <v>99</v>
      </c>
      <c r="Q18" t="s">
        <v>4545</v>
      </c>
      <c r="R18" t="s">
        <v>99</v>
      </c>
      <c r="S18" t="s">
        <v>99</v>
      </c>
      <c r="T18" t="s">
        <v>1226</v>
      </c>
      <c r="U18" t="s">
        <v>1227</v>
      </c>
      <c r="V18" t="s">
        <v>4494</v>
      </c>
      <c r="W18" t="s">
        <v>4495</v>
      </c>
      <c r="X18" t="s">
        <v>2831</v>
      </c>
      <c r="Y18" t="s">
        <v>4546</v>
      </c>
      <c r="Z18" t="s">
        <v>99</v>
      </c>
    </row>
    <row r="19" spans="1:26">
      <c r="A19" t="s">
        <v>4547</v>
      </c>
      <c r="B19" t="s">
        <v>135</v>
      </c>
      <c r="C19">
        <v>2020</v>
      </c>
      <c r="D19" t="s">
        <v>2820</v>
      </c>
      <c r="E19" t="s">
        <v>2821</v>
      </c>
      <c r="F19" t="s">
        <v>2792</v>
      </c>
      <c r="G19" t="s">
        <v>99</v>
      </c>
      <c r="H19" t="s">
        <v>2793</v>
      </c>
      <c r="I19" t="s">
        <v>2822</v>
      </c>
      <c r="J19" t="s">
        <v>2823</v>
      </c>
      <c r="K19" t="s">
        <v>1729</v>
      </c>
      <c r="L19" s="13">
        <v>44887.363807870373</v>
      </c>
      <c r="M19" s="13">
        <v>44887.363807870373</v>
      </c>
      <c r="N19" s="13">
        <v>44886.598414351851</v>
      </c>
      <c r="O19" t="s">
        <v>2824</v>
      </c>
      <c r="P19" t="s">
        <v>941</v>
      </c>
      <c r="Q19" t="s">
        <v>4548</v>
      </c>
      <c r="R19" t="s">
        <v>4549</v>
      </c>
      <c r="S19" t="s">
        <v>99</v>
      </c>
      <c r="T19" t="s">
        <v>99</v>
      </c>
      <c r="U19" t="s">
        <v>99</v>
      </c>
      <c r="V19" t="s">
        <v>4494</v>
      </c>
      <c r="W19" t="s">
        <v>4495</v>
      </c>
      <c r="X19" t="s">
        <v>99</v>
      </c>
      <c r="Y19" t="s">
        <v>99</v>
      </c>
      <c r="Z19" t="s">
        <v>99</v>
      </c>
    </row>
    <row r="20" spans="1:26">
      <c r="A20" t="s">
        <v>4550</v>
      </c>
      <c r="B20" t="s">
        <v>135</v>
      </c>
      <c r="C20">
        <v>2022</v>
      </c>
      <c r="D20" t="s">
        <v>2790</v>
      </c>
      <c r="E20" t="s">
        <v>2791</v>
      </c>
      <c r="F20" t="s">
        <v>2792</v>
      </c>
      <c r="G20" t="s">
        <v>99</v>
      </c>
      <c r="H20" t="s">
        <v>2793</v>
      </c>
      <c r="I20" t="s">
        <v>2794</v>
      </c>
      <c r="J20" t="s">
        <v>2795</v>
      </c>
      <c r="K20" t="s">
        <v>1888</v>
      </c>
      <c r="L20" s="13">
        <v>44887.363807870373</v>
      </c>
      <c r="M20" s="13">
        <v>44887.363807870373</v>
      </c>
      <c r="N20" s="13">
        <v>44886.598379629628</v>
      </c>
      <c r="O20" t="s">
        <v>343</v>
      </c>
      <c r="P20" t="s">
        <v>2216</v>
      </c>
      <c r="Q20" t="s">
        <v>4551</v>
      </c>
      <c r="R20" t="s">
        <v>4549</v>
      </c>
      <c r="S20" t="s">
        <v>99</v>
      </c>
      <c r="T20" t="s">
        <v>99</v>
      </c>
      <c r="U20" t="s">
        <v>99</v>
      </c>
      <c r="V20" t="s">
        <v>4494</v>
      </c>
      <c r="W20" t="s">
        <v>4495</v>
      </c>
      <c r="X20" t="s">
        <v>99</v>
      </c>
      <c r="Y20" t="s">
        <v>99</v>
      </c>
      <c r="Z20" t="s">
        <v>99</v>
      </c>
    </row>
    <row r="21" spans="1:26">
      <c r="A21" t="s">
        <v>4552</v>
      </c>
      <c r="B21" t="s">
        <v>222</v>
      </c>
      <c r="C21">
        <v>2006</v>
      </c>
      <c r="D21" t="s">
        <v>2832</v>
      </c>
      <c r="E21" t="s">
        <v>2833</v>
      </c>
      <c r="F21" t="s">
        <v>2834</v>
      </c>
      <c r="G21" t="s">
        <v>2835</v>
      </c>
      <c r="H21" t="s">
        <v>99</v>
      </c>
      <c r="I21" t="s">
        <v>99</v>
      </c>
      <c r="J21" t="s">
        <v>2836</v>
      </c>
      <c r="K21" t="s">
        <v>279</v>
      </c>
      <c r="L21" s="13">
        <v>44887.363807870373</v>
      </c>
      <c r="M21" s="13">
        <v>44887.363807870373</v>
      </c>
      <c r="N21" s="13">
        <v>44886.598414351851</v>
      </c>
      <c r="O21" t="s">
        <v>2837</v>
      </c>
      <c r="P21" t="s">
        <v>99</v>
      </c>
      <c r="Q21" t="s">
        <v>4553</v>
      </c>
      <c r="R21" t="s">
        <v>99</v>
      </c>
      <c r="S21" t="s">
        <v>99</v>
      </c>
      <c r="T21" t="s">
        <v>1218</v>
      </c>
      <c r="U21" t="s">
        <v>133</v>
      </c>
      <c r="V21" t="s">
        <v>99</v>
      </c>
      <c r="W21" t="s">
        <v>4495</v>
      </c>
      <c r="X21" t="s">
        <v>2838</v>
      </c>
      <c r="Y21" t="s">
        <v>4554</v>
      </c>
      <c r="Z21" t="s">
        <v>4555</v>
      </c>
    </row>
    <row r="22" spans="1:26">
      <c r="A22" t="s">
        <v>4556</v>
      </c>
      <c r="B22" t="s">
        <v>135</v>
      </c>
      <c r="C22">
        <v>2018</v>
      </c>
      <c r="D22" t="s">
        <v>2815</v>
      </c>
      <c r="E22" t="s">
        <v>2816</v>
      </c>
      <c r="F22" t="s">
        <v>1312</v>
      </c>
      <c r="G22" t="s">
        <v>99</v>
      </c>
      <c r="H22" t="s">
        <v>1313</v>
      </c>
      <c r="I22" t="s">
        <v>2817</v>
      </c>
      <c r="J22" t="s">
        <v>2818</v>
      </c>
      <c r="K22" t="s">
        <v>2113</v>
      </c>
      <c r="L22" s="13">
        <v>44887.363807870373</v>
      </c>
      <c r="M22" s="13">
        <v>44887.363807870373</v>
      </c>
      <c r="N22" s="13">
        <v>44886.598402777781</v>
      </c>
      <c r="O22" t="s">
        <v>2819</v>
      </c>
      <c r="P22" t="s">
        <v>363</v>
      </c>
      <c r="Q22" t="s">
        <v>4557</v>
      </c>
      <c r="R22" t="s">
        <v>4509</v>
      </c>
      <c r="S22" t="s">
        <v>99</v>
      </c>
      <c r="T22" t="s">
        <v>99</v>
      </c>
      <c r="U22" t="s">
        <v>99</v>
      </c>
      <c r="V22" t="s">
        <v>4494</v>
      </c>
      <c r="W22" t="s">
        <v>4495</v>
      </c>
      <c r="X22" t="s">
        <v>99</v>
      </c>
      <c r="Y22" t="s">
        <v>99</v>
      </c>
      <c r="Z22" t="s">
        <v>99</v>
      </c>
    </row>
    <row r="23" spans="1:26">
      <c r="A23" t="s">
        <v>4558</v>
      </c>
      <c r="B23" t="s">
        <v>222</v>
      </c>
      <c r="C23">
        <v>2008</v>
      </c>
      <c r="D23" t="s">
        <v>2809</v>
      </c>
      <c r="E23" t="s">
        <v>2810</v>
      </c>
      <c r="F23" t="s">
        <v>2505</v>
      </c>
      <c r="G23" t="s">
        <v>2811</v>
      </c>
      <c r="H23" t="s">
        <v>99</v>
      </c>
      <c r="I23" t="s">
        <v>99</v>
      </c>
      <c r="J23" t="s">
        <v>2812</v>
      </c>
      <c r="K23" t="s">
        <v>736</v>
      </c>
      <c r="L23" s="13">
        <v>44887.363807870373</v>
      </c>
      <c r="M23" s="13">
        <v>44887.363807870373</v>
      </c>
      <c r="N23" s="13">
        <v>44886.598402777781</v>
      </c>
      <c r="O23" t="s">
        <v>2813</v>
      </c>
      <c r="P23" t="s">
        <v>99</v>
      </c>
      <c r="Q23" t="s">
        <v>2668</v>
      </c>
      <c r="R23" t="s">
        <v>99</v>
      </c>
      <c r="S23" t="s">
        <v>99</v>
      </c>
      <c r="T23" t="s">
        <v>1218</v>
      </c>
      <c r="U23" t="s">
        <v>133</v>
      </c>
      <c r="V23" t="s">
        <v>4494</v>
      </c>
      <c r="W23" t="s">
        <v>4495</v>
      </c>
      <c r="X23" t="s">
        <v>2814</v>
      </c>
      <c r="Y23" t="s">
        <v>4559</v>
      </c>
      <c r="Z23" t="s">
        <v>99</v>
      </c>
    </row>
    <row r="24" spans="1:26">
      <c r="A24" t="s">
        <v>4560</v>
      </c>
      <c r="B24" t="s">
        <v>222</v>
      </c>
      <c r="C24">
        <v>2003</v>
      </c>
      <c r="D24" t="s">
        <v>2803</v>
      </c>
      <c r="E24" t="s">
        <v>2804</v>
      </c>
      <c r="F24" t="s">
        <v>1272</v>
      </c>
      <c r="G24" t="s">
        <v>2805</v>
      </c>
      <c r="H24" t="s">
        <v>99</v>
      </c>
      <c r="I24" t="s">
        <v>99</v>
      </c>
      <c r="J24" t="s">
        <v>2806</v>
      </c>
      <c r="K24" t="s">
        <v>181</v>
      </c>
      <c r="L24" s="13">
        <v>44887.363807870373</v>
      </c>
      <c r="M24" s="13">
        <v>44887.363807870373</v>
      </c>
      <c r="N24" s="13">
        <v>44886.598402777781</v>
      </c>
      <c r="O24" t="s">
        <v>2807</v>
      </c>
      <c r="P24" t="s">
        <v>99</v>
      </c>
      <c r="Q24" t="s">
        <v>4561</v>
      </c>
      <c r="R24" t="s">
        <v>99</v>
      </c>
      <c r="S24" t="s">
        <v>4562</v>
      </c>
      <c r="T24" t="s">
        <v>1218</v>
      </c>
      <c r="U24" t="s">
        <v>133</v>
      </c>
      <c r="V24" t="s">
        <v>99</v>
      </c>
      <c r="W24" t="s">
        <v>4495</v>
      </c>
      <c r="X24" t="s">
        <v>2808</v>
      </c>
      <c r="Y24" t="s">
        <v>4563</v>
      </c>
      <c r="Z24" t="s">
        <v>4525</v>
      </c>
    </row>
    <row r="25" spans="1:26">
      <c r="A25" t="s">
        <v>4564</v>
      </c>
      <c r="B25" t="s">
        <v>222</v>
      </c>
      <c r="C25">
        <v>2012</v>
      </c>
      <c r="D25" t="s">
        <v>2796</v>
      </c>
      <c r="E25" t="s">
        <v>2797</v>
      </c>
      <c r="F25" t="s">
        <v>2798</v>
      </c>
      <c r="G25" t="s">
        <v>2799</v>
      </c>
      <c r="H25" t="s">
        <v>99</v>
      </c>
      <c r="I25" t="s">
        <v>99</v>
      </c>
      <c r="J25" t="s">
        <v>2800</v>
      </c>
      <c r="K25" t="s">
        <v>351</v>
      </c>
      <c r="L25" s="13">
        <v>44887.363807870373</v>
      </c>
      <c r="M25" s="13">
        <v>44887.363807870373</v>
      </c>
      <c r="N25" s="13">
        <v>44886.598391203705</v>
      </c>
      <c r="O25" t="s">
        <v>2801</v>
      </c>
      <c r="P25" t="s">
        <v>99</v>
      </c>
      <c r="Q25" t="s">
        <v>4565</v>
      </c>
      <c r="R25" t="s">
        <v>99</v>
      </c>
      <c r="S25" t="s">
        <v>99</v>
      </c>
      <c r="T25" t="s">
        <v>1218</v>
      </c>
      <c r="U25" t="s">
        <v>133</v>
      </c>
      <c r="V25" t="s">
        <v>99</v>
      </c>
      <c r="W25" t="s">
        <v>4495</v>
      </c>
      <c r="X25" t="s">
        <v>2802</v>
      </c>
      <c r="Y25" t="s">
        <v>4566</v>
      </c>
      <c r="Z25" t="s">
        <v>4567</v>
      </c>
    </row>
    <row r="26" spans="1:26">
      <c r="A26" t="s">
        <v>4568</v>
      </c>
      <c r="B26" t="s">
        <v>135</v>
      </c>
      <c r="C26">
        <v>2013</v>
      </c>
      <c r="D26" t="s">
        <v>2784</v>
      </c>
      <c r="E26" t="s">
        <v>2785</v>
      </c>
      <c r="F26" t="s">
        <v>1607</v>
      </c>
      <c r="G26" t="s">
        <v>99</v>
      </c>
      <c r="H26" t="s">
        <v>1266</v>
      </c>
      <c r="I26" t="s">
        <v>2786</v>
      </c>
      <c r="J26" t="s">
        <v>2787</v>
      </c>
      <c r="K26" t="s">
        <v>2788</v>
      </c>
      <c r="L26" s="13">
        <v>44887.363807870373</v>
      </c>
      <c r="M26" s="13">
        <v>44887.363807870373</v>
      </c>
      <c r="N26" s="13">
        <v>44886.598379629628</v>
      </c>
      <c r="O26" t="s">
        <v>2789</v>
      </c>
      <c r="P26" t="s">
        <v>182</v>
      </c>
      <c r="Q26" t="s">
        <v>543</v>
      </c>
      <c r="R26" t="s">
        <v>4512</v>
      </c>
      <c r="S26" t="s">
        <v>99</v>
      </c>
      <c r="T26" t="s">
        <v>99</v>
      </c>
      <c r="U26" t="s">
        <v>99</v>
      </c>
      <c r="V26" t="s">
        <v>4494</v>
      </c>
      <c r="W26" t="s">
        <v>4495</v>
      </c>
      <c r="X26" t="s">
        <v>99</v>
      </c>
      <c r="Y26" t="s">
        <v>99</v>
      </c>
      <c r="Z26" t="s">
        <v>99</v>
      </c>
    </row>
    <row r="27" spans="1:26">
      <c r="A27" t="s">
        <v>4569</v>
      </c>
      <c r="B27" t="s">
        <v>135</v>
      </c>
      <c r="C27">
        <v>1994</v>
      </c>
      <c r="D27" t="s">
        <v>2776</v>
      </c>
      <c r="E27" t="s">
        <v>2777</v>
      </c>
      <c r="F27" t="s">
        <v>2778</v>
      </c>
      <c r="G27" t="s">
        <v>99</v>
      </c>
      <c r="H27" t="s">
        <v>2779</v>
      </c>
      <c r="I27" t="s">
        <v>2780</v>
      </c>
      <c r="J27" t="s">
        <v>2781</v>
      </c>
      <c r="K27" t="s">
        <v>2782</v>
      </c>
      <c r="L27" s="13">
        <v>44887.363807870373</v>
      </c>
      <c r="M27" s="13">
        <v>44887.363807870373</v>
      </c>
      <c r="N27" s="13">
        <v>44886.598379629628</v>
      </c>
      <c r="O27" t="s">
        <v>2783</v>
      </c>
      <c r="P27" t="s">
        <v>500</v>
      </c>
      <c r="Q27" t="s">
        <v>2216</v>
      </c>
      <c r="R27" t="s">
        <v>4570</v>
      </c>
      <c r="S27" t="s">
        <v>99</v>
      </c>
      <c r="T27" t="s">
        <v>99</v>
      </c>
      <c r="U27" t="s">
        <v>99</v>
      </c>
      <c r="V27" t="s">
        <v>4494</v>
      </c>
      <c r="W27" t="s">
        <v>4495</v>
      </c>
      <c r="X27" t="s">
        <v>99</v>
      </c>
      <c r="Y27" t="s">
        <v>99</v>
      </c>
      <c r="Z27" t="s">
        <v>99</v>
      </c>
    </row>
    <row r="28" spans="1:26">
      <c r="A28" t="s">
        <v>4571</v>
      </c>
      <c r="B28" t="s">
        <v>135</v>
      </c>
      <c r="C28">
        <v>2020</v>
      </c>
      <c r="D28" t="s">
        <v>2768</v>
      </c>
      <c r="E28" t="s">
        <v>2769</v>
      </c>
      <c r="F28" t="s">
        <v>2770</v>
      </c>
      <c r="G28" t="s">
        <v>99</v>
      </c>
      <c r="H28" t="s">
        <v>2771</v>
      </c>
      <c r="I28" t="s">
        <v>2772</v>
      </c>
      <c r="J28" t="s">
        <v>2773</v>
      </c>
      <c r="K28" t="s">
        <v>2774</v>
      </c>
      <c r="L28" s="13">
        <v>44887.363807870373</v>
      </c>
      <c r="M28" s="13">
        <v>44887.363807870373</v>
      </c>
      <c r="N28" s="13">
        <v>44886.598368055558</v>
      </c>
      <c r="O28" t="s">
        <v>2775</v>
      </c>
      <c r="P28" t="s">
        <v>500</v>
      </c>
      <c r="Q28" t="s">
        <v>4572</v>
      </c>
      <c r="R28" t="s">
        <v>4573</v>
      </c>
      <c r="S28" t="s">
        <v>99</v>
      </c>
      <c r="T28" t="s">
        <v>99</v>
      </c>
      <c r="U28" t="s">
        <v>99</v>
      </c>
      <c r="V28" t="s">
        <v>4494</v>
      </c>
      <c r="W28" t="s">
        <v>4495</v>
      </c>
      <c r="X28" t="s">
        <v>99</v>
      </c>
      <c r="Y28" t="s">
        <v>99</v>
      </c>
      <c r="Z28" t="s">
        <v>99</v>
      </c>
    </row>
    <row r="29" spans="1:26">
      <c r="A29" t="s">
        <v>4574</v>
      </c>
      <c r="B29" t="s">
        <v>222</v>
      </c>
      <c r="C29">
        <v>2021</v>
      </c>
      <c r="D29" t="s">
        <v>2707</v>
      </c>
      <c r="E29" t="s">
        <v>2708</v>
      </c>
      <c r="F29" t="s">
        <v>2709</v>
      </c>
      <c r="G29" t="s">
        <v>4575</v>
      </c>
      <c r="H29" t="s">
        <v>99</v>
      </c>
      <c r="I29" t="s">
        <v>99</v>
      </c>
      <c r="J29" t="s">
        <v>4576</v>
      </c>
      <c r="K29" t="s">
        <v>113</v>
      </c>
      <c r="L29" s="13">
        <v>44887.363807870373</v>
      </c>
      <c r="M29" s="13">
        <v>44887.363807870373</v>
      </c>
      <c r="N29" s="13">
        <v>44886.598368055558</v>
      </c>
      <c r="O29" t="s">
        <v>4577</v>
      </c>
      <c r="P29" t="s">
        <v>99</v>
      </c>
      <c r="Q29" t="s">
        <v>99</v>
      </c>
      <c r="R29" t="s">
        <v>99</v>
      </c>
      <c r="S29" t="s">
        <v>99</v>
      </c>
      <c r="T29" t="s">
        <v>1226</v>
      </c>
      <c r="U29" t="s">
        <v>1227</v>
      </c>
      <c r="V29" t="s">
        <v>4494</v>
      </c>
      <c r="W29" t="s">
        <v>4495</v>
      </c>
      <c r="X29" t="s">
        <v>4578</v>
      </c>
      <c r="Y29" t="s">
        <v>4579</v>
      </c>
      <c r="Z29" t="s">
        <v>99</v>
      </c>
    </row>
    <row r="30" spans="1:26">
      <c r="A30" t="s">
        <v>4580</v>
      </c>
      <c r="B30" t="s">
        <v>135</v>
      </c>
      <c r="C30">
        <v>2018</v>
      </c>
      <c r="D30" t="s">
        <v>2760</v>
      </c>
      <c r="E30" t="s">
        <v>2761</v>
      </c>
      <c r="F30" t="s">
        <v>2762</v>
      </c>
      <c r="G30" t="s">
        <v>99</v>
      </c>
      <c r="H30" t="s">
        <v>2763</v>
      </c>
      <c r="I30" t="s">
        <v>2764</v>
      </c>
      <c r="J30" t="s">
        <v>2765</v>
      </c>
      <c r="K30" t="s">
        <v>2766</v>
      </c>
      <c r="L30" s="13">
        <v>44887.363807870373</v>
      </c>
      <c r="M30" s="13">
        <v>44887.363807870373</v>
      </c>
      <c r="N30" s="13">
        <v>44886.598344907405</v>
      </c>
      <c r="O30" t="s">
        <v>2767</v>
      </c>
      <c r="P30" t="s">
        <v>182</v>
      </c>
      <c r="Q30" t="s">
        <v>2668</v>
      </c>
      <c r="R30" t="s">
        <v>4581</v>
      </c>
      <c r="S30" t="s">
        <v>4582</v>
      </c>
      <c r="T30" t="s">
        <v>99</v>
      </c>
      <c r="U30" t="s">
        <v>99</v>
      </c>
      <c r="V30" t="s">
        <v>4494</v>
      </c>
      <c r="W30" t="s">
        <v>4495</v>
      </c>
      <c r="X30" t="s">
        <v>99</v>
      </c>
      <c r="Y30" t="s">
        <v>99</v>
      </c>
      <c r="Z30" t="s">
        <v>99</v>
      </c>
    </row>
    <row r="31" spans="1:26">
      <c r="A31" t="s">
        <v>4583</v>
      </c>
      <c r="B31" t="s">
        <v>135</v>
      </c>
      <c r="C31">
        <v>2016</v>
      </c>
      <c r="D31" t="s">
        <v>2753</v>
      </c>
      <c r="E31" t="s">
        <v>2754</v>
      </c>
      <c r="F31" t="s">
        <v>2755</v>
      </c>
      <c r="G31" t="s">
        <v>99</v>
      </c>
      <c r="H31" t="s">
        <v>2756</v>
      </c>
      <c r="I31" t="s">
        <v>2757</v>
      </c>
      <c r="J31" t="s">
        <v>2758</v>
      </c>
      <c r="K31" t="s">
        <v>249</v>
      </c>
      <c r="L31" s="13">
        <v>44887.363807870373</v>
      </c>
      <c r="M31" s="13">
        <v>44887.363807870373</v>
      </c>
      <c r="N31" s="13">
        <v>44886.598344907405</v>
      </c>
      <c r="O31" t="s">
        <v>2759</v>
      </c>
      <c r="P31" t="s">
        <v>288</v>
      </c>
      <c r="Q31" t="s">
        <v>4584</v>
      </c>
      <c r="R31" t="s">
        <v>4585</v>
      </c>
      <c r="S31" t="s">
        <v>99</v>
      </c>
      <c r="T31" t="s">
        <v>99</v>
      </c>
      <c r="U31" t="s">
        <v>99</v>
      </c>
      <c r="V31" t="s">
        <v>4494</v>
      </c>
      <c r="W31" t="s">
        <v>4495</v>
      </c>
      <c r="X31" t="s">
        <v>99</v>
      </c>
      <c r="Y31" t="s">
        <v>99</v>
      </c>
      <c r="Z31" t="s">
        <v>99</v>
      </c>
    </row>
    <row r="32" spans="1:26">
      <c r="A32" t="s">
        <v>4586</v>
      </c>
      <c r="B32" t="s">
        <v>222</v>
      </c>
      <c r="C32">
        <v>2009</v>
      </c>
      <c r="D32" t="s">
        <v>2746</v>
      </c>
      <c r="E32" t="s">
        <v>2747</v>
      </c>
      <c r="F32" t="s">
        <v>2748</v>
      </c>
      <c r="G32" t="s">
        <v>2749</v>
      </c>
      <c r="H32" t="s">
        <v>99</v>
      </c>
      <c r="I32" t="s">
        <v>99</v>
      </c>
      <c r="J32" t="s">
        <v>2750</v>
      </c>
      <c r="K32" t="s">
        <v>615</v>
      </c>
      <c r="L32" s="13">
        <v>44887.363807870373</v>
      </c>
      <c r="M32" s="13">
        <v>44887.363807870373</v>
      </c>
      <c r="N32" s="13">
        <v>44886.598344907405</v>
      </c>
      <c r="O32" t="s">
        <v>2751</v>
      </c>
      <c r="P32" t="s">
        <v>99</v>
      </c>
      <c r="Q32" t="s">
        <v>4587</v>
      </c>
      <c r="R32" t="s">
        <v>99</v>
      </c>
      <c r="S32" t="s">
        <v>99</v>
      </c>
      <c r="T32" t="s">
        <v>1218</v>
      </c>
      <c r="U32" t="s">
        <v>133</v>
      </c>
      <c r="V32" t="s">
        <v>99</v>
      </c>
      <c r="W32" t="s">
        <v>4495</v>
      </c>
      <c r="X32" t="s">
        <v>2752</v>
      </c>
      <c r="Y32" t="s">
        <v>4588</v>
      </c>
      <c r="Z32" t="s">
        <v>99</v>
      </c>
    </row>
    <row r="33" spans="1:26">
      <c r="A33" t="s">
        <v>4589</v>
      </c>
      <c r="B33" t="s">
        <v>222</v>
      </c>
      <c r="C33">
        <v>2008</v>
      </c>
      <c r="D33" t="s">
        <v>2739</v>
      </c>
      <c r="E33" t="s">
        <v>2740</v>
      </c>
      <c r="F33" t="s">
        <v>2741</v>
      </c>
      <c r="G33" t="s">
        <v>2742</v>
      </c>
      <c r="H33" t="s">
        <v>99</v>
      </c>
      <c r="I33" t="s">
        <v>99</v>
      </c>
      <c r="J33" t="s">
        <v>2743</v>
      </c>
      <c r="K33" t="s">
        <v>736</v>
      </c>
      <c r="L33" s="13">
        <v>44887.363807870373</v>
      </c>
      <c r="M33" s="13">
        <v>44887.363807870373</v>
      </c>
      <c r="N33" s="13">
        <v>44886.598344907405</v>
      </c>
      <c r="O33" t="s">
        <v>2744</v>
      </c>
      <c r="P33" t="s">
        <v>99</v>
      </c>
      <c r="Q33" t="s">
        <v>4590</v>
      </c>
      <c r="R33" t="s">
        <v>99</v>
      </c>
      <c r="S33" t="s">
        <v>99</v>
      </c>
      <c r="T33" t="s">
        <v>1218</v>
      </c>
      <c r="U33" t="s">
        <v>133</v>
      </c>
      <c r="V33" t="s">
        <v>4494</v>
      </c>
      <c r="W33" t="s">
        <v>4495</v>
      </c>
      <c r="X33" t="s">
        <v>2745</v>
      </c>
      <c r="Y33" t="s">
        <v>4591</v>
      </c>
      <c r="Z33" t="s">
        <v>99</v>
      </c>
    </row>
    <row r="34" spans="1:26">
      <c r="A34" t="s">
        <v>4592</v>
      </c>
      <c r="B34" t="s">
        <v>135</v>
      </c>
      <c r="C34">
        <v>2016</v>
      </c>
      <c r="D34" t="s">
        <v>2731</v>
      </c>
      <c r="E34" t="s">
        <v>2732</v>
      </c>
      <c r="F34" t="s">
        <v>2733</v>
      </c>
      <c r="G34" t="s">
        <v>99</v>
      </c>
      <c r="H34" t="s">
        <v>2734</v>
      </c>
      <c r="I34" t="s">
        <v>2735</v>
      </c>
      <c r="J34" t="s">
        <v>2736</v>
      </c>
      <c r="K34" t="s">
        <v>2737</v>
      </c>
      <c r="L34" s="13">
        <v>44887.363807870373</v>
      </c>
      <c r="M34" s="13">
        <v>44887.363807870373</v>
      </c>
      <c r="N34" s="13">
        <v>44886.598333333335</v>
      </c>
      <c r="O34" t="s">
        <v>2738</v>
      </c>
      <c r="P34" t="s">
        <v>182</v>
      </c>
      <c r="Q34" t="s">
        <v>557</v>
      </c>
      <c r="R34" t="s">
        <v>4593</v>
      </c>
      <c r="S34" t="s">
        <v>99</v>
      </c>
      <c r="T34" t="s">
        <v>99</v>
      </c>
      <c r="U34" t="s">
        <v>99</v>
      </c>
      <c r="V34" t="s">
        <v>4494</v>
      </c>
      <c r="W34" t="s">
        <v>4495</v>
      </c>
      <c r="X34" t="s">
        <v>99</v>
      </c>
      <c r="Y34" t="s">
        <v>99</v>
      </c>
      <c r="Z34" t="s">
        <v>99</v>
      </c>
    </row>
    <row r="35" spans="1:26">
      <c r="A35" t="s">
        <v>4594</v>
      </c>
      <c r="B35" t="s">
        <v>222</v>
      </c>
      <c r="C35">
        <v>2002</v>
      </c>
      <c r="D35" t="s">
        <v>2721</v>
      </c>
      <c r="E35" t="s">
        <v>2722</v>
      </c>
      <c r="F35" t="s">
        <v>2723</v>
      </c>
      <c r="G35" t="s">
        <v>2724</v>
      </c>
      <c r="H35" t="s">
        <v>99</v>
      </c>
      <c r="I35" t="s">
        <v>99</v>
      </c>
      <c r="J35" t="s">
        <v>2725</v>
      </c>
      <c r="K35" t="s">
        <v>2726</v>
      </c>
      <c r="L35" s="13">
        <v>44887.363807870373</v>
      </c>
      <c r="M35" s="13">
        <v>44887.363807870373</v>
      </c>
      <c r="N35" s="13">
        <v>44886.598333333335</v>
      </c>
      <c r="O35" t="s">
        <v>2727</v>
      </c>
      <c r="P35" t="s">
        <v>99</v>
      </c>
      <c r="Q35" t="s">
        <v>4595</v>
      </c>
      <c r="R35" t="s">
        <v>99</v>
      </c>
      <c r="S35" t="s">
        <v>99</v>
      </c>
      <c r="T35" t="s">
        <v>2728</v>
      </c>
      <c r="U35" t="s">
        <v>2729</v>
      </c>
      <c r="V35" t="s">
        <v>4494</v>
      </c>
      <c r="W35" t="s">
        <v>4495</v>
      </c>
      <c r="X35" t="s">
        <v>2730</v>
      </c>
      <c r="Y35" t="s">
        <v>99</v>
      </c>
      <c r="Z35" t="s">
        <v>99</v>
      </c>
    </row>
    <row r="36" spans="1:26">
      <c r="A36" t="s">
        <v>4596</v>
      </c>
      <c r="B36" t="s">
        <v>222</v>
      </c>
      <c r="C36">
        <v>2005</v>
      </c>
      <c r="D36" t="s">
        <v>2716</v>
      </c>
      <c r="E36" t="s">
        <v>2717</v>
      </c>
      <c r="F36" t="s">
        <v>1501</v>
      </c>
      <c r="G36" t="s">
        <v>1502</v>
      </c>
      <c r="H36" t="s">
        <v>99</v>
      </c>
      <c r="I36" t="s">
        <v>99</v>
      </c>
      <c r="J36" t="s">
        <v>2718</v>
      </c>
      <c r="K36" t="s">
        <v>846</v>
      </c>
      <c r="L36" s="13">
        <v>44887.363807870373</v>
      </c>
      <c r="M36" s="13">
        <v>44887.363807870373</v>
      </c>
      <c r="N36" s="13">
        <v>44886.598333333335</v>
      </c>
      <c r="O36" t="s">
        <v>2719</v>
      </c>
      <c r="P36" t="s">
        <v>99</v>
      </c>
      <c r="Q36" t="s">
        <v>4597</v>
      </c>
      <c r="R36" t="s">
        <v>99</v>
      </c>
      <c r="S36" t="s">
        <v>99</v>
      </c>
      <c r="T36" t="s">
        <v>1218</v>
      </c>
      <c r="U36" t="s">
        <v>133</v>
      </c>
      <c r="V36" t="s">
        <v>99</v>
      </c>
      <c r="W36" t="s">
        <v>4495</v>
      </c>
      <c r="X36" t="s">
        <v>2720</v>
      </c>
      <c r="Y36" t="s">
        <v>4598</v>
      </c>
      <c r="Z36" t="s">
        <v>4555</v>
      </c>
    </row>
    <row r="37" spans="1:26">
      <c r="A37" t="s">
        <v>4599</v>
      </c>
      <c r="B37" t="s">
        <v>222</v>
      </c>
      <c r="C37">
        <v>2016</v>
      </c>
      <c r="D37" t="s">
        <v>2696</v>
      </c>
      <c r="E37" t="s">
        <v>2697</v>
      </c>
      <c r="F37" t="s">
        <v>2219</v>
      </c>
      <c r="G37" t="s">
        <v>2220</v>
      </c>
      <c r="H37" t="s">
        <v>99</v>
      </c>
      <c r="I37" t="s">
        <v>99</v>
      </c>
      <c r="J37" t="s">
        <v>2698</v>
      </c>
      <c r="K37" t="s">
        <v>331</v>
      </c>
      <c r="L37" s="13">
        <v>44887.363807870373</v>
      </c>
      <c r="M37" s="13">
        <v>44887.363807870373</v>
      </c>
      <c r="N37" s="13">
        <v>44886.598298611112</v>
      </c>
      <c r="O37" t="s">
        <v>2699</v>
      </c>
      <c r="P37" t="s">
        <v>99</v>
      </c>
      <c r="Q37" t="s">
        <v>4600</v>
      </c>
      <c r="R37" t="s">
        <v>99</v>
      </c>
      <c r="S37" t="s">
        <v>99</v>
      </c>
      <c r="T37" t="s">
        <v>1226</v>
      </c>
      <c r="U37" t="s">
        <v>1227</v>
      </c>
      <c r="V37" t="s">
        <v>99</v>
      </c>
      <c r="W37" t="s">
        <v>4495</v>
      </c>
      <c r="X37" t="s">
        <v>2700</v>
      </c>
      <c r="Y37" t="s">
        <v>4601</v>
      </c>
      <c r="Z37" t="s">
        <v>99</v>
      </c>
    </row>
    <row r="38" spans="1:26">
      <c r="A38" t="s">
        <v>4602</v>
      </c>
      <c r="B38" t="s">
        <v>222</v>
      </c>
      <c r="C38">
        <v>2010</v>
      </c>
      <c r="D38" t="s">
        <v>2689</v>
      </c>
      <c r="E38" t="s">
        <v>2690</v>
      </c>
      <c r="F38" t="s">
        <v>2691</v>
      </c>
      <c r="G38" t="s">
        <v>2692</v>
      </c>
      <c r="H38" t="s">
        <v>99</v>
      </c>
      <c r="I38" t="s">
        <v>99</v>
      </c>
      <c r="J38" t="s">
        <v>2693</v>
      </c>
      <c r="K38" t="s">
        <v>130</v>
      </c>
      <c r="L38" s="13">
        <v>44887.363807870373</v>
      </c>
      <c r="M38" s="13">
        <v>44887.363807870373</v>
      </c>
      <c r="N38" s="13">
        <v>44886.598298611112</v>
      </c>
      <c r="O38" t="s">
        <v>2694</v>
      </c>
      <c r="P38" t="s">
        <v>99</v>
      </c>
      <c r="Q38" t="s">
        <v>4603</v>
      </c>
      <c r="R38" t="s">
        <v>99</v>
      </c>
      <c r="S38" t="s">
        <v>99</v>
      </c>
      <c r="T38" t="s">
        <v>1218</v>
      </c>
      <c r="U38" t="s">
        <v>133</v>
      </c>
      <c r="V38" t="s">
        <v>99</v>
      </c>
      <c r="W38" t="s">
        <v>4495</v>
      </c>
      <c r="X38" t="s">
        <v>2695</v>
      </c>
      <c r="Y38" t="s">
        <v>4604</v>
      </c>
      <c r="Z38" t="s">
        <v>4567</v>
      </c>
    </row>
    <row r="39" spans="1:26">
      <c r="A39" t="s">
        <v>4605</v>
      </c>
      <c r="B39" t="s">
        <v>222</v>
      </c>
      <c r="C39">
        <v>2020</v>
      </c>
      <c r="D39" t="s">
        <v>2683</v>
      </c>
      <c r="E39" t="s">
        <v>2684</v>
      </c>
      <c r="F39" t="s">
        <v>1848</v>
      </c>
      <c r="G39" t="s">
        <v>2685</v>
      </c>
      <c r="H39" t="s">
        <v>99</v>
      </c>
      <c r="I39" t="s">
        <v>99</v>
      </c>
      <c r="J39" t="s">
        <v>2686</v>
      </c>
      <c r="K39" t="s">
        <v>176</v>
      </c>
      <c r="L39" s="13">
        <v>44887.363807870373</v>
      </c>
      <c r="M39" s="13">
        <v>44887.363807870373</v>
      </c>
      <c r="N39" s="13">
        <v>44886.598275462966</v>
      </c>
      <c r="O39" t="s">
        <v>2687</v>
      </c>
      <c r="P39" t="s">
        <v>99</v>
      </c>
      <c r="Q39" t="s">
        <v>4606</v>
      </c>
      <c r="R39" t="s">
        <v>99</v>
      </c>
      <c r="S39" t="s">
        <v>4607</v>
      </c>
      <c r="T39" t="s">
        <v>1226</v>
      </c>
      <c r="U39" t="s">
        <v>1227</v>
      </c>
      <c r="V39" t="s">
        <v>4494</v>
      </c>
      <c r="W39" t="s">
        <v>4495</v>
      </c>
      <c r="X39" t="s">
        <v>2688</v>
      </c>
      <c r="Y39" t="s">
        <v>4608</v>
      </c>
      <c r="Z39" t="s">
        <v>99</v>
      </c>
    </row>
    <row r="40" spans="1:26">
      <c r="A40" t="s">
        <v>4609</v>
      </c>
      <c r="B40" t="s">
        <v>222</v>
      </c>
      <c r="C40">
        <v>2016</v>
      </c>
      <c r="D40" t="s">
        <v>2669</v>
      </c>
      <c r="E40" t="s">
        <v>2670</v>
      </c>
      <c r="F40" t="s">
        <v>2671</v>
      </c>
      <c r="G40" t="s">
        <v>2672</v>
      </c>
      <c r="H40" t="s">
        <v>99</v>
      </c>
      <c r="I40" t="s">
        <v>99</v>
      </c>
      <c r="J40" t="s">
        <v>2673</v>
      </c>
      <c r="K40" t="s">
        <v>331</v>
      </c>
      <c r="L40" s="13">
        <v>44887.363807870373</v>
      </c>
      <c r="M40" s="13">
        <v>44887.363807870373</v>
      </c>
      <c r="N40" s="13">
        <v>44886.598263888889</v>
      </c>
      <c r="O40" t="s">
        <v>2674</v>
      </c>
      <c r="P40" t="s">
        <v>99</v>
      </c>
      <c r="Q40" t="s">
        <v>4610</v>
      </c>
      <c r="R40" t="s">
        <v>99</v>
      </c>
      <c r="S40" t="s">
        <v>4611</v>
      </c>
      <c r="T40" t="s">
        <v>1226</v>
      </c>
      <c r="U40" t="s">
        <v>1227</v>
      </c>
      <c r="V40" t="s">
        <v>99</v>
      </c>
      <c r="W40" t="s">
        <v>4495</v>
      </c>
      <c r="X40" t="s">
        <v>2675</v>
      </c>
      <c r="Y40" t="s">
        <v>4612</v>
      </c>
      <c r="Z40" t="s">
        <v>99</v>
      </c>
    </row>
    <row r="41" spans="1:26">
      <c r="A41" t="s">
        <v>4613</v>
      </c>
      <c r="B41" t="s">
        <v>222</v>
      </c>
      <c r="C41">
        <v>2019</v>
      </c>
      <c r="D41" t="s">
        <v>2707</v>
      </c>
      <c r="E41" t="s">
        <v>2708</v>
      </c>
      <c r="F41" t="s">
        <v>2709</v>
      </c>
      <c r="G41" t="s">
        <v>2710</v>
      </c>
      <c r="H41" t="s">
        <v>99</v>
      </c>
      <c r="I41" t="s">
        <v>99</v>
      </c>
      <c r="J41" t="s">
        <v>2711</v>
      </c>
      <c r="K41" t="s">
        <v>271</v>
      </c>
      <c r="L41" s="13">
        <v>44887.363807870373</v>
      </c>
      <c r="M41" s="13">
        <v>44887.363807870373</v>
      </c>
      <c r="N41" s="13">
        <v>44886.598321759258</v>
      </c>
      <c r="O41" t="s">
        <v>2712</v>
      </c>
      <c r="P41" t="s">
        <v>99</v>
      </c>
      <c r="Q41" t="s">
        <v>99</v>
      </c>
      <c r="R41" t="s">
        <v>99</v>
      </c>
      <c r="S41" t="s">
        <v>99</v>
      </c>
      <c r="T41" t="s">
        <v>2713</v>
      </c>
      <c r="U41" t="s">
        <v>2714</v>
      </c>
      <c r="V41" t="s">
        <v>4494</v>
      </c>
      <c r="W41" t="s">
        <v>4495</v>
      </c>
      <c r="X41" t="s">
        <v>2715</v>
      </c>
      <c r="Y41" t="s">
        <v>4579</v>
      </c>
      <c r="Z41" t="s">
        <v>99</v>
      </c>
    </row>
    <row r="42" spans="1:26">
      <c r="A42" t="s">
        <v>4614</v>
      </c>
      <c r="B42" t="s">
        <v>222</v>
      </c>
      <c r="C42">
        <v>2017</v>
      </c>
      <c r="D42" t="s">
        <v>2701</v>
      </c>
      <c r="E42" t="s">
        <v>2702</v>
      </c>
      <c r="F42" t="s">
        <v>2269</v>
      </c>
      <c r="G42" t="s">
        <v>2703</v>
      </c>
      <c r="H42" t="s">
        <v>99</v>
      </c>
      <c r="I42" t="s">
        <v>99</v>
      </c>
      <c r="J42" t="s">
        <v>2704</v>
      </c>
      <c r="K42" t="s">
        <v>156</v>
      </c>
      <c r="L42" s="13">
        <v>44887.363807870373</v>
      </c>
      <c r="M42" s="13">
        <v>44887.363807870373</v>
      </c>
      <c r="N42" s="13">
        <v>44886.598298611112</v>
      </c>
      <c r="O42" t="s">
        <v>2705</v>
      </c>
      <c r="P42" t="s">
        <v>99</v>
      </c>
      <c r="Q42" t="s">
        <v>4615</v>
      </c>
      <c r="R42" t="s">
        <v>99</v>
      </c>
      <c r="S42" t="s">
        <v>99</v>
      </c>
      <c r="T42" t="s">
        <v>1226</v>
      </c>
      <c r="U42" t="s">
        <v>1227</v>
      </c>
      <c r="V42" t="s">
        <v>99</v>
      </c>
      <c r="W42" t="s">
        <v>4495</v>
      </c>
      <c r="X42" t="s">
        <v>2706</v>
      </c>
      <c r="Y42" t="s">
        <v>4616</v>
      </c>
      <c r="Z42" t="s">
        <v>99</v>
      </c>
    </row>
    <row r="43" spans="1:26">
      <c r="A43" t="s">
        <v>4617</v>
      </c>
      <c r="B43" t="s">
        <v>222</v>
      </c>
      <c r="C43">
        <v>2009</v>
      </c>
      <c r="D43" t="s">
        <v>2676</v>
      </c>
      <c r="E43" t="s">
        <v>2677</v>
      </c>
      <c r="F43" t="s">
        <v>2678</v>
      </c>
      <c r="G43" t="s">
        <v>2679</v>
      </c>
      <c r="H43" t="s">
        <v>99</v>
      </c>
      <c r="I43" t="s">
        <v>99</v>
      </c>
      <c r="J43" t="s">
        <v>2680</v>
      </c>
      <c r="K43" t="s">
        <v>615</v>
      </c>
      <c r="L43" s="13">
        <v>44887.363807870373</v>
      </c>
      <c r="M43" s="13">
        <v>44887.363807870373</v>
      </c>
      <c r="N43" s="13">
        <v>44886.598275462966</v>
      </c>
      <c r="O43" t="s">
        <v>2681</v>
      </c>
      <c r="P43" t="s">
        <v>99</v>
      </c>
      <c r="Q43" t="s">
        <v>4618</v>
      </c>
      <c r="R43" t="s">
        <v>99</v>
      </c>
      <c r="S43" t="s">
        <v>99</v>
      </c>
      <c r="T43" t="s">
        <v>1218</v>
      </c>
      <c r="U43" t="s">
        <v>133</v>
      </c>
      <c r="V43" t="s">
        <v>99</v>
      </c>
      <c r="W43" t="s">
        <v>4495</v>
      </c>
      <c r="X43" t="s">
        <v>2682</v>
      </c>
      <c r="Y43" t="s">
        <v>4619</v>
      </c>
      <c r="Z43" t="s">
        <v>99</v>
      </c>
    </row>
    <row r="44" spans="1:26">
      <c r="A44" t="s">
        <v>4620</v>
      </c>
      <c r="B44" t="s">
        <v>222</v>
      </c>
      <c r="C44">
        <v>2017</v>
      </c>
      <c r="D44" t="s">
        <v>2646</v>
      </c>
      <c r="E44" t="s">
        <v>2647</v>
      </c>
      <c r="F44" t="s">
        <v>2648</v>
      </c>
      <c r="G44" t="s">
        <v>2649</v>
      </c>
      <c r="H44" t="s">
        <v>99</v>
      </c>
      <c r="I44" t="s">
        <v>99</v>
      </c>
      <c r="J44" t="s">
        <v>2650</v>
      </c>
      <c r="K44" t="s">
        <v>156</v>
      </c>
      <c r="L44" s="13">
        <v>44887.363807870373</v>
      </c>
      <c r="M44" s="13">
        <v>44887.363807870373</v>
      </c>
      <c r="N44" s="13">
        <v>44886.598252314812</v>
      </c>
      <c r="O44" t="s">
        <v>2651</v>
      </c>
      <c r="P44" t="s">
        <v>99</v>
      </c>
      <c r="Q44" t="s">
        <v>4621</v>
      </c>
      <c r="R44" t="s">
        <v>99</v>
      </c>
      <c r="S44" t="s">
        <v>4622</v>
      </c>
      <c r="T44" t="s">
        <v>1226</v>
      </c>
      <c r="U44" t="s">
        <v>1227</v>
      </c>
      <c r="V44" t="s">
        <v>99</v>
      </c>
      <c r="W44" t="s">
        <v>4495</v>
      </c>
      <c r="X44" t="s">
        <v>2652</v>
      </c>
      <c r="Y44" t="s">
        <v>4623</v>
      </c>
      <c r="Z44" t="s">
        <v>99</v>
      </c>
    </row>
    <row r="45" spans="1:26">
      <c r="A45" t="s">
        <v>4624</v>
      </c>
      <c r="B45" t="s">
        <v>222</v>
      </c>
      <c r="C45">
        <v>2012</v>
      </c>
      <c r="D45" t="s">
        <v>2634</v>
      </c>
      <c r="E45" t="s">
        <v>2635</v>
      </c>
      <c r="F45" t="s">
        <v>2636</v>
      </c>
      <c r="G45" t="s">
        <v>2637</v>
      </c>
      <c r="H45" t="s">
        <v>99</v>
      </c>
      <c r="I45" t="s">
        <v>99</v>
      </c>
      <c r="J45" t="s">
        <v>2638</v>
      </c>
      <c r="K45" t="s">
        <v>351</v>
      </c>
      <c r="L45" s="13">
        <v>44887.363807870373</v>
      </c>
      <c r="M45" s="13">
        <v>44887.363807870373</v>
      </c>
      <c r="N45" s="13">
        <v>44886.598240740743</v>
      </c>
      <c r="O45" t="s">
        <v>2639</v>
      </c>
      <c r="P45" t="s">
        <v>99</v>
      </c>
      <c r="Q45" t="s">
        <v>4625</v>
      </c>
      <c r="R45" t="s">
        <v>99</v>
      </c>
      <c r="S45" t="s">
        <v>99</v>
      </c>
      <c r="T45" t="s">
        <v>1218</v>
      </c>
      <c r="U45" t="s">
        <v>133</v>
      </c>
      <c r="V45" t="s">
        <v>4494</v>
      </c>
      <c r="W45" t="s">
        <v>4495</v>
      </c>
      <c r="X45" t="s">
        <v>2640</v>
      </c>
      <c r="Y45" t="s">
        <v>4626</v>
      </c>
      <c r="Z45" t="s">
        <v>4534</v>
      </c>
    </row>
    <row r="46" spans="1:26">
      <c r="A46" t="s">
        <v>4627</v>
      </c>
      <c r="B46" t="s">
        <v>135</v>
      </c>
      <c r="C46">
        <v>2022</v>
      </c>
      <c r="D46" t="s">
        <v>2660</v>
      </c>
      <c r="E46" t="s">
        <v>2661</v>
      </c>
      <c r="F46" t="s">
        <v>2662</v>
      </c>
      <c r="G46" t="s">
        <v>99</v>
      </c>
      <c r="H46" t="s">
        <v>2663</v>
      </c>
      <c r="I46" t="s">
        <v>2664</v>
      </c>
      <c r="J46" t="s">
        <v>2665</v>
      </c>
      <c r="K46" t="s">
        <v>2666</v>
      </c>
      <c r="L46" s="13">
        <v>44887.363807870373</v>
      </c>
      <c r="M46" s="13">
        <v>44887.363807870373</v>
      </c>
      <c r="N46" s="13">
        <v>44886.598252314812</v>
      </c>
      <c r="O46" t="s">
        <v>2667</v>
      </c>
      <c r="P46" t="s">
        <v>2668</v>
      </c>
      <c r="Q46" t="s">
        <v>4628</v>
      </c>
      <c r="R46" t="s">
        <v>4629</v>
      </c>
      <c r="S46" t="s">
        <v>99</v>
      </c>
      <c r="T46" t="s">
        <v>99</v>
      </c>
      <c r="U46" t="s">
        <v>99</v>
      </c>
      <c r="V46" t="s">
        <v>4494</v>
      </c>
      <c r="W46" t="s">
        <v>4495</v>
      </c>
      <c r="X46" t="s">
        <v>99</v>
      </c>
      <c r="Y46" t="s">
        <v>99</v>
      </c>
      <c r="Z46" t="s">
        <v>99</v>
      </c>
    </row>
    <row r="47" spans="1:26">
      <c r="A47" t="s">
        <v>4630</v>
      </c>
      <c r="B47" t="s">
        <v>222</v>
      </c>
      <c r="C47">
        <v>2022</v>
      </c>
      <c r="D47" t="s">
        <v>2653</v>
      </c>
      <c r="E47" t="s">
        <v>2654</v>
      </c>
      <c r="F47" t="s">
        <v>2655</v>
      </c>
      <c r="G47" t="s">
        <v>2656</v>
      </c>
      <c r="H47" t="s">
        <v>99</v>
      </c>
      <c r="I47" t="s">
        <v>99</v>
      </c>
      <c r="J47" t="s">
        <v>2657</v>
      </c>
      <c r="K47" t="s">
        <v>123</v>
      </c>
      <c r="L47" s="13">
        <v>44887.363807870373</v>
      </c>
      <c r="M47" s="13">
        <v>44887.363807870373</v>
      </c>
      <c r="N47" s="13">
        <v>44886.598252314812</v>
      </c>
      <c r="O47" t="s">
        <v>2658</v>
      </c>
      <c r="P47" t="s">
        <v>99</v>
      </c>
      <c r="Q47" t="s">
        <v>4631</v>
      </c>
      <c r="R47" t="s">
        <v>99</v>
      </c>
      <c r="S47" t="s">
        <v>4632</v>
      </c>
      <c r="T47" t="s">
        <v>1226</v>
      </c>
      <c r="U47" t="s">
        <v>1227</v>
      </c>
      <c r="V47" t="s">
        <v>4494</v>
      </c>
      <c r="W47" t="s">
        <v>4495</v>
      </c>
      <c r="X47" t="s">
        <v>2659</v>
      </c>
      <c r="Y47" t="s">
        <v>4633</v>
      </c>
      <c r="Z47" t="s">
        <v>99</v>
      </c>
    </row>
    <row r="48" spans="1:26">
      <c r="A48" t="s">
        <v>4634</v>
      </c>
      <c r="B48" t="s">
        <v>135</v>
      </c>
      <c r="C48">
        <v>2018</v>
      </c>
      <c r="D48" t="s">
        <v>2641</v>
      </c>
      <c r="E48" t="s">
        <v>2642</v>
      </c>
      <c r="F48" t="s">
        <v>1336</v>
      </c>
      <c r="G48" t="s">
        <v>99</v>
      </c>
      <c r="H48" t="s">
        <v>1337</v>
      </c>
      <c r="I48" t="s">
        <v>2643</v>
      </c>
      <c r="J48" t="s">
        <v>2644</v>
      </c>
      <c r="K48" t="s">
        <v>361</v>
      </c>
      <c r="L48" s="13">
        <v>44887.363807870373</v>
      </c>
      <c r="M48" s="13">
        <v>44887.363807870373</v>
      </c>
      <c r="N48" s="13">
        <v>44886.598252314812</v>
      </c>
      <c r="O48" t="s">
        <v>2645</v>
      </c>
      <c r="P48" t="s">
        <v>363</v>
      </c>
      <c r="Q48" t="s">
        <v>4548</v>
      </c>
      <c r="R48" t="s">
        <v>4635</v>
      </c>
      <c r="S48" t="s">
        <v>99</v>
      </c>
      <c r="T48" t="s">
        <v>99</v>
      </c>
      <c r="U48" t="s">
        <v>99</v>
      </c>
      <c r="V48" t="s">
        <v>4494</v>
      </c>
      <c r="W48" t="s">
        <v>4495</v>
      </c>
      <c r="X48" t="s">
        <v>99</v>
      </c>
      <c r="Y48" t="s">
        <v>99</v>
      </c>
      <c r="Z48" t="s">
        <v>99</v>
      </c>
    </row>
    <row r="49" spans="1:26">
      <c r="A49" t="s">
        <v>4636</v>
      </c>
      <c r="B49" t="s">
        <v>222</v>
      </c>
      <c r="C49">
        <v>2012</v>
      </c>
      <c r="D49" t="s">
        <v>2627</v>
      </c>
      <c r="E49" t="s">
        <v>2628</v>
      </c>
      <c r="F49" t="s">
        <v>2629</v>
      </c>
      <c r="G49" t="s">
        <v>2630</v>
      </c>
      <c r="H49" t="s">
        <v>99</v>
      </c>
      <c r="I49" t="s">
        <v>99</v>
      </c>
      <c r="J49" t="s">
        <v>2631</v>
      </c>
      <c r="K49" t="s">
        <v>351</v>
      </c>
      <c r="L49" s="13">
        <v>44887.363807870373</v>
      </c>
      <c r="M49" s="13">
        <v>44887.363807870373</v>
      </c>
      <c r="N49" s="13">
        <v>44886.598229166666</v>
      </c>
      <c r="O49" t="s">
        <v>2632</v>
      </c>
      <c r="P49" t="s">
        <v>99</v>
      </c>
      <c r="Q49" t="s">
        <v>4637</v>
      </c>
      <c r="R49" t="s">
        <v>99</v>
      </c>
      <c r="S49" t="s">
        <v>99</v>
      </c>
      <c r="T49" t="s">
        <v>1218</v>
      </c>
      <c r="U49" t="s">
        <v>133</v>
      </c>
      <c r="V49" t="s">
        <v>99</v>
      </c>
      <c r="W49" t="s">
        <v>4495</v>
      </c>
      <c r="X49" t="s">
        <v>2633</v>
      </c>
      <c r="Y49" t="s">
        <v>4638</v>
      </c>
      <c r="Z49" t="s">
        <v>99</v>
      </c>
    </row>
    <row r="50" spans="1:26">
      <c r="A50" t="s">
        <v>4639</v>
      </c>
      <c r="B50" t="s">
        <v>222</v>
      </c>
      <c r="C50">
        <v>2020</v>
      </c>
      <c r="D50" t="s">
        <v>2620</v>
      </c>
      <c r="E50" t="s">
        <v>2621</v>
      </c>
      <c r="F50" t="s">
        <v>2622</v>
      </c>
      <c r="G50" t="s">
        <v>2623</v>
      </c>
      <c r="H50" t="s">
        <v>99</v>
      </c>
      <c r="I50" t="s">
        <v>99</v>
      </c>
      <c r="J50" t="s">
        <v>2624</v>
      </c>
      <c r="K50" t="s">
        <v>176</v>
      </c>
      <c r="L50" s="13">
        <v>44887.363807870373</v>
      </c>
      <c r="M50" s="13">
        <v>44887.363807870373</v>
      </c>
      <c r="N50" s="13">
        <v>44886.598229166666</v>
      </c>
      <c r="O50" t="s">
        <v>2625</v>
      </c>
      <c r="P50" t="s">
        <v>99</v>
      </c>
      <c r="Q50" t="s">
        <v>4640</v>
      </c>
      <c r="R50" t="s">
        <v>99</v>
      </c>
      <c r="S50" t="s">
        <v>99</v>
      </c>
      <c r="T50" t="s">
        <v>1226</v>
      </c>
      <c r="U50" t="s">
        <v>1227</v>
      </c>
      <c r="V50" t="s">
        <v>4494</v>
      </c>
      <c r="W50" t="s">
        <v>4495</v>
      </c>
      <c r="X50" t="s">
        <v>2626</v>
      </c>
      <c r="Y50" t="s">
        <v>4641</v>
      </c>
      <c r="Z50" t="s">
        <v>99</v>
      </c>
    </row>
    <row r="51" spans="1:26">
      <c r="A51" t="s">
        <v>4642</v>
      </c>
      <c r="B51" t="s">
        <v>135</v>
      </c>
      <c r="C51">
        <v>2022</v>
      </c>
      <c r="D51" t="s">
        <v>2615</v>
      </c>
      <c r="E51" t="s">
        <v>2616</v>
      </c>
      <c r="F51" t="s">
        <v>1265</v>
      </c>
      <c r="G51" t="s">
        <v>99</v>
      </c>
      <c r="H51" t="s">
        <v>1266</v>
      </c>
      <c r="I51" t="s">
        <v>2617</v>
      </c>
      <c r="J51" t="s">
        <v>2618</v>
      </c>
      <c r="K51" t="s">
        <v>2278</v>
      </c>
      <c r="L51" s="13">
        <v>44887.363807870373</v>
      </c>
      <c r="M51" s="13">
        <v>44887.363807870373</v>
      </c>
      <c r="N51" s="13">
        <v>44886.598240740743</v>
      </c>
      <c r="O51" t="s">
        <v>2619</v>
      </c>
      <c r="P51" t="s">
        <v>182</v>
      </c>
      <c r="Q51" t="s">
        <v>4511</v>
      </c>
      <c r="R51" t="s">
        <v>4512</v>
      </c>
      <c r="S51" t="s">
        <v>4643</v>
      </c>
      <c r="T51" t="s">
        <v>99</v>
      </c>
      <c r="U51" t="s">
        <v>99</v>
      </c>
      <c r="V51" t="s">
        <v>4494</v>
      </c>
      <c r="W51" t="s">
        <v>4495</v>
      </c>
      <c r="X51" t="s">
        <v>99</v>
      </c>
      <c r="Y51" t="s">
        <v>99</v>
      </c>
      <c r="Z51" t="s">
        <v>99</v>
      </c>
    </row>
    <row r="52" spans="1:26">
      <c r="A52" t="s">
        <v>4644</v>
      </c>
      <c r="B52" t="s">
        <v>222</v>
      </c>
      <c r="C52">
        <v>2011</v>
      </c>
      <c r="D52" t="s">
        <v>2601</v>
      </c>
      <c r="E52" t="s">
        <v>2602</v>
      </c>
      <c r="F52" t="s">
        <v>2603</v>
      </c>
      <c r="G52" t="s">
        <v>2604</v>
      </c>
      <c r="H52" t="s">
        <v>99</v>
      </c>
      <c r="I52" t="s">
        <v>99</v>
      </c>
      <c r="J52" t="s">
        <v>2605</v>
      </c>
      <c r="K52" t="s">
        <v>102</v>
      </c>
      <c r="L52" s="13">
        <v>44887.363807870373</v>
      </c>
      <c r="M52" s="13">
        <v>44887.363807870373</v>
      </c>
      <c r="N52" s="13">
        <v>44886.598229166666</v>
      </c>
      <c r="O52" t="s">
        <v>2606</v>
      </c>
      <c r="P52" t="s">
        <v>99</v>
      </c>
      <c r="Q52" t="s">
        <v>4645</v>
      </c>
      <c r="R52" t="s">
        <v>99</v>
      </c>
      <c r="S52" t="s">
        <v>99</v>
      </c>
      <c r="T52" t="s">
        <v>1218</v>
      </c>
      <c r="U52" t="s">
        <v>133</v>
      </c>
      <c r="V52" t="s">
        <v>4494</v>
      </c>
      <c r="W52" t="s">
        <v>4495</v>
      </c>
      <c r="X52" t="s">
        <v>2607</v>
      </c>
      <c r="Y52" t="s">
        <v>4646</v>
      </c>
      <c r="Z52" t="s">
        <v>99</v>
      </c>
    </row>
    <row r="53" spans="1:26">
      <c r="A53" t="s">
        <v>4647</v>
      </c>
      <c r="B53" t="s">
        <v>222</v>
      </c>
      <c r="C53">
        <v>2008</v>
      </c>
      <c r="D53" t="s">
        <v>2585</v>
      </c>
      <c r="E53" t="s">
        <v>2586</v>
      </c>
      <c r="F53" t="s">
        <v>2587</v>
      </c>
      <c r="G53" t="s">
        <v>2588</v>
      </c>
      <c r="H53" t="s">
        <v>99</v>
      </c>
      <c r="I53" t="s">
        <v>99</v>
      </c>
      <c r="J53" t="s">
        <v>2589</v>
      </c>
      <c r="K53" t="s">
        <v>736</v>
      </c>
      <c r="L53" s="13">
        <v>44887.363807870373</v>
      </c>
      <c r="M53" s="13">
        <v>44887.363807870373</v>
      </c>
      <c r="N53" s="13">
        <v>44886.59820601852</v>
      </c>
      <c r="O53" t="s">
        <v>2590</v>
      </c>
      <c r="P53" t="s">
        <v>99</v>
      </c>
      <c r="Q53" t="s">
        <v>4648</v>
      </c>
      <c r="R53" t="s">
        <v>99</v>
      </c>
      <c r="S53" t="s">
        <v>99</v>
      </c>
      <c r="T53" t="s">
        <v>1218</v>
      </c>
      <c r="U53" t="s">
        <v>133</v>
      </c>
      <c r="V53" t="s">
        <v>4494</v>
      </c>
      <c r="W53" t="s">
        <v>4495</v>
      </c>
      <c r="X53" t="s">
        <v>2591</v>
      </c>
      <c r="Y53" t="s">
        <v>4649</v>
      </c>
      <c r="Z53" t="s">
        <v>99</v>
      </c>
    </row>
    <row r="54" spans="1:26">
      <c r="A54" t="s">
        <v>4650</v>
      </c>
      <c r="B54" t="s">
        <v>222</v>
      </c>
      <c r="C54">
        <v>2013</v>
      </c>
      <c r="D54" t="s">
        <v>2608</v>
      </c>
      <c r="E54" t="s">
        <v>2609</v>
      </c>
      <c r="F54" t="s">
        <v>2610</v>
      </c>
      <c r="G54" t="s">
        <v>2611</v>
      </c>
      <c r="H54" t="s">
        <v>99</v>
      </c>
      <c r="I54" t="s">
        <v>99</v>
      </c>
      <c r="J54" t="s">
        <v>2612</v>
      </c>
      <c r="K54" t="s">
        <v>139</v>
      </c>
      <c r="L54" s="13">
        <v>44887.363807870373</v>
      </c>
      <c r="M54" s="13">
        <v>44887.363807870373</v>
      </c>
      <c r="N54" s="13">
        <v>44886.598229166666</v>
      </c>
      <c r="O54" t="s">
        <v>2613</v>
      </c>
      <c r="P54" t="s">
        <v>99</v>
      </c>
      <c r="Q54" t="s">
        <v>4651</v>
      </c>
      <c r="R54" t="s">
        <v>99</v>
      </c>
      <c r="S54" t="s">
        <v>99</v>
      </c>
      <c r="T54" t="s">
        <v>1218</v>
      </c>
      <c r="U54" t="s">
        <v>133</v>
      </c>
      <c r="V54" t="s">
        <v>99</v>
      </c>
      <c r="W54" t="s">
        <v>4495</v>
      </c>
      <c r="X54" t="s">
        <v>2614</v>
      </c>
      <c r="Y54" t="s">
        <v>4652</v>
      </c>
      <c r="Z54" t="s">
        <v>99</v>
      </c>
    </row>
    <row r="55" spans="1:26">
      <c r="A55" t="s">
        <v>4653</v>
      </c>
      <c r="B55" t="s">
        <v>706</v>
      </c>
      <c r="C55">
        <v>2017</v>
      </c>
      <c r="D55" t="s">
        <v>99</v>
      </c>
      <c r="E55" t="s">
        <v>1279</v>
      </c>
      <c r="F55" t="s">
        <v>99</v>
      </c>
      <c r="G55" t="s">
        <v>2478</v>
      </c>
      <c r="H55" t="s">
        <v>99</v>
      </c>
      <c r="I55" t="s">
        <v>99</v>
      </c>
      <c r="J55" t="s">
        <v>2599</v>
      </c>
      <c r="K55" t="s">
        <v>156</v>
      </c>
      <c r="L55" s="13">
        <v>44887.363807870373</v>
      </c>
      <c r="M55" s="13">
        <v>44887.363807870373</v>
      </c>
      <c r="N55" s="13">
        <v>44886.598217592589</v>
      </c>
      <c r="O55" t="s">
        <v>99</v>
      </c>
      <c r="P55" t="s">
        <v>99</v>
      </c>
      <c r="Q55" t="s">
        <v>4654</v>
      </c>
      <c r="R55" t="s">
        <v>99</v>
      </c>
      <c r="S55" t="s">
        <v>99</v>
      </c>
      <c r="T55" t="s">
        <v>1226</v>
      </c>
      <c r="U55" t="s">
        <v>1227</v>
      </c>
      <c r="V55" t="s">
        <v>99</v>
      </c>
      <c r="W55" t="s">
        <v>4495</v>
      </c>
      <c r="X55" t="s">
        <v>2600</v>
      </c>
      <c r="Y55" t="s">
        <v>4655</v>
      </c>
      <c r="Z55" t="s">
        <v>99</v>
      </c>
    </row>
    <row r="56" spans="1:26">
      <c r="A56" t="s">
        <v>4656</v>
      </c>
      <c r="B56" t="s">
        <v>222</v>
      </c>
      <c r="C56">
        <v>2018</v>
      </c>
      <c r="D56" t="s">
        <v>2592</v>
      </c>
      <c r="E56" t="s">
        <v>2593</v>
      </c>
      <c r="F56" t="s">
        <v>2594</v>
      </c>
      <c r="G56" t="s">
        <v>2595</v>
      </c>
      <c r="H56" t="s">
        <v>99</v>
      </c>
      <c r="I56" t="s">
        <v>99</v>
      </c>
      <c r="J56" t="s">
        <v>2596</v>
      </c>
      <c r="K56" t="s">
        <v>384</v>
      </c>
      <c r="L56" s="13">
        <v>44887.363807870373</v>
      </c>
      <c r="M56" s="13">
        <v>44887.363807870373</v>
      </c>
      <c r="N56" s="13">
        <v>44886.598217592589</v>
      </c>
      <c r="O56" t="s">
        <v>2597</v>
      </c>
      <c r="P56" t="s">
        <v>99</v>
      </c>
      <c r="Q56" t="s">
        <v>4657</v>
      </c>
      <c r="R56" t="s">
        <v>99</v>
      </c>
      <c r="S56" t="s">
        <v>4658</v>
      </c>
      <c r="T56" t="s">
        <v>1226</v>
      </c>
      <c r="U56" t="s">
        <v>1227</v>
      </c>
      <c r="V56" t="s">
        <v>4494</v>
      </c>
      <c r="W56" t="s">
        <v>4495</v>
      </c>
      <c r="X56" t="s">
        <v>2598</v>
      </c>
      <c r="Y56" t="s">
        <v>4659</v>
      </c>
      <c r="Z56" t="s">
        <v>99</v>
      </c>
    </row>
    <row r="57" spans="1:26">
      <c r="A57" t="s">
        <v>4660</v>
      </c>
      <c r="B57" t="s">
        <v>706</v>
      </c>
      <c r="C57">
        <v>2021</v>
      </c>
      <c r="D57" t="s">
        <v>99</v>
      </c>
      <c r="E57" t="s">
        <v>2582</v>
      </c>
      <c r="F57" t="s">
        <v>99</v>
      </c>
      <c r="G57" t="s">
        <v>1280</v>
      </c>
      <c r="H57" t="s">
        <v>99</v>
      </c>
      <c r="I57" t="s">
        <v>99</v>
      </c>
      <c r="J57" t="s">
        <v>2583</v>
      </c>
      <c r="K57" t="s">
        <v>113</v>
      </c>
      <c r="L57" s="13">
        <v>44887.363807870373</v>
      </c>
      <c r="M57" s="13">
        <v>44887.363807870373</v>
      </c>
      <c r="N57" s="13">
        <v>44886.598194444443</v>
      </c>
      <c r="O57" t="s">
        <v>99</v>
      </c>
      <c r="P57" t="s">
        <v>99</v>
      </c>
      <c r="Q57" t="s">
        <v>4661</v>
      </c>
      <c r="R57" t="s">
        <v>99</v>
      </c>
      <c r="S57" t="s">
        <v>1279</v>
      </c>
      <c r="T57" t="s">
        <v>1226</v>
      </c>
      <c r="U57" t="s">
        <v>1227</v>
      </c>
      <c r="V57" t="s">
        <v>4494</v>
      </c>
      <c r="W57" t="s">
        <v>4495</v>
      </c>
      <c r="X57" t="s">
        <v>2584</v>
      </c>
      <c r="Y57" t="s">
        <v>4662</v>
      </c>
      <c r="Z57" t="s">
        <v>99</v>
      </c>
    </row>
    <row r="58" spans="1:26">
      <c r="A58" t="s">
        <v>4663</v>
      </c>
      <c r="B58" t="s">
        <v>222</v>
      </c>
      <c r="C58">
        <v>2015</v>
      </c>
      <c r="D58" t="s">
        <v>2570</v>
      </c>
      <c r="E58" t="s">
        <v>2571</v>
      </c>
      <c r="F58" t="s">
        <v>2572</v>
      </c>
      <c r="G58" t="s">
        <v>2573</v>
      </c>
      <c r="H58" t="s">
        <v>99</v>
      </c>
      <c r="I58" t="s">
        <v>99</v>
      </c>
      <c r="J58" t="s">
        <v>2574</v>
      </c>
      <c r="K58" t="s">
        <v>564</v>
      </c>
      <c r="L58" s="13">
        <v>44887.363807870373</v>
      </c>
      <c r="M58" s="13">
        <v>44887.363807870373</v>
      </c>
      <c r="N58" s="13">
        <v>44886.598182870373</v>
      </c>
      <c r="O58" t="s">
        <v>2575</v>
      </c>
      <c r="P58" t="s">
        <v>99</v>
      </c>
      <c r="Q58" t="s">
        <v>4664</v>
      </c>
      <c r="R58" t="s">
        <v>99</v>
      </c>
      <c r="S58" t="s">
        <v>4665</v>
      </c>
      <c r="T58" t="s">
        <v>1226</v>
      </c>
      <c r="U58" t="s">
        <v>1227</v>
      </c>
      <c r="V58" t="s">
        <v>99</v>
      </c>
      <c r="W58" t="s">
        <v>4495</v>
      </c>
      <c r="X58" t="s">
        <v>2576</v>
      </c>
      <c r="Y58" t="s">
        <v>4666</v>
      </c>
      <c r="Z58" t="s">
        <v>99</v>
      </c>
    </row>
    <row r="59" spans="1:26">
      <c r="A59" t="s">
        <v>4667</v>
      </c>
      <c r="B59" t="s">
        <v>135</v>
      </c>
      <c r="C59">
        <v>2018</v>
      </c>
      <c r="D59" t="s">
        <v>2562</v>
      </c>
      <c r="E59" t="s">
        <v>2563</v>
      </c>
      <c r="F59" t="s">
        <v>2564</v>
      </c>
      <c r="G59" t="s">
        <v>99</v>
      </c>
      <c r="H59" t="s">
        <v>2565</v>
      </c>
      <c r="I59" t="s">
        <v>2566</v>
      </c>
      <c r="J59" t="s">
        <v>2567</v>
      </c>
      <c r="K59" t="s">
        <v>2568</v>
      </c>
      <c r="L59" s="13">
        <v>44887.363807870373</v>
      </c>
      <c r="M59" s="13">
        <v>44887.363807870373</v>
      </c>
      <c r="N59" s="13">
        <v>44886.598171296297</v>
      </c>
      <c r="O59" t="s">
        <v>2569</v>
      </c>
      <c r="P59" t="s">
        <v>500</v>
      </c>
      <c r="Q59" t="s">
        <v>4668</v>
      </c>
      <c r="R59" t="s">
        <v>4669</v>
      </c>
      <c r="S59" t="s">
        <v>99</v>
      </c>
      <c r="T59" t="s">
        <v>99</v>
      </c>
      <c r="U59" t="s">
        <v>99</v>
      </c>
      <c r="V59" t="s">
        <v>4494</v>
      </c>
      <c r="W59" t="s">
        <v>4495</v>
      </c>
      <c r="X59" t="s">
        <v>99</v>
      </c>
      <c r="Y59" t="s">
        <v>99</v>
      </c>
      <c r="Z59" t="s">
        <v>99</v>
      </c>
    </row>
    <row r="60" spans="1:26">
      <c r="A60" t="s">
        <v>4670</v>
      </c>
      <c r="B60" t="s">
        <v>222</v>
      </c>
      <c r="C60">
        <v>2019</v>
      </c>
      <c r="D60" t="s">
        <v>2555</v>
      </c>
      <c r="E60" t="s">
        <v>2556</v>
      </c>
      <c r="F60" t="s">
        <v>2557</v>
      </c>
      <c r="G60" t="s">
        <v>2558</v>
      </c>
      <c r="H60" t="s">
        <v>99</v>
      </c>
      <c r="I60" t="s">
        <v>99</v>
      </c>
      <c r="J60" t="s">
        <v>2559</v>
      </c>
      <c r="K60" t="s">
        <v>271</v>
      </c>
      <c r="L60" s="13">
        <v>44887.363807870373</v>
      </c>
      <c r="M60" s="13">
        <v>44887.363807870373</v>
      </c>
      <c r="N60" s="13">
        <v>44886.59815972222</v>
      </c>
      <c r="O60" t="s">
        <v>2560</v>
      </c>
      <c r="P60" t="s">
        <v>99</v>
      </c>
      <c r="Q60" t="s">
        <v>4671</v>
      </c>
      <c r="R60" t="s">
        <v>99</v>
      </c>
      <c r="S60" t="s">
        <v>4672</v>
      </c>
      <c r="T60" t="s">
        <v>1226</v>
      </c>
      <c r="U60" t="s">
        <v>1227</v>
      </c>
      <c r="V60" t="s">
        <v>4494</v>
      </c>
      <c r="W60" t="s">
        <v>4495</v>
      </c>
      <c r="X60" t="s">
        <v>2561</v>
      </c>
      <c r="Y60" t="s">
        <v>4673</v>
      </c>
      <c r="Z60" t="s">
        <v>99</v>
      </c>
    </row>
    <row r="61" spans="1:26">
      <c r="A61" t="s">
        <v>4674</v>
      </c>
      <c r="B61" t="s">
        <v>222</v>
      </c>
      <c r="C61">
        <v>2013</v>
      </c>
      <c r="D61" t="s">
        <v>2577</v>
      </c>
      <c r="E61" t="s">
        <v>2578</v>
      </c>
      <c r="F61" t="s">
        <v>1826</v>
      </c>
      <c r="G61" t="s">
        <v>2062</v>
      </c>
      <c r="H61" t="s">
        <v>99</v>
      </c>
      <c r="I61" t="s">
        <v>99</v>
      </c>
      <c r="J61" t="s">
        <v>2579</v>
      </c>
      <c r="K61" t="s">
        <v>139</v>
      </c>
      <c r="L61" s="13">
        <v>44887.363807870373</v>
      </c>
      <c r="M61" s="13">
        <v>44887.363807870373</v>
      </c>
      <c r="N61" s="13">
        <v>44886.598182870373</v>
      </c>
      <c r="O61" t="s">
        <v>2580</v>
      </c>
      <c r="P61" t="s">
        <v>99</v>
      </c>
      <c r="Q61" t="s">
        <v>4675</v>
      </c>
      <c r="R61" t="s">
        <v>99</v>
      </c>
      <c r="S61" t="s">
        <v>99</v>
      </c>
      <c r="T61" t="s">
        <v>1226</v>
      </c>
      <c r="U61" t="s">
        <v>1227</v>
      </c>
      <c r="V61" t="s">
        <v>99</v>
      </c>
      <c r="W61" t="s">
        <v>4495</v>
      </c>
      <c r="X61" t="s">
        <v>2581</v>
      </c>
      <c r="Y61" t="s">
        <v>4676</v>
      </c>
      <c r="Z61" t="s">
        <v>4567</v>
      </c>
    </row>
    <row r="62" spans="1:26">
      <c r="A62" t="s">
        <v>4677</v>
      </c>
      <c r="B62" t="s">
        <v>135</v>
      </c>
      <c r="C62">
        <v>2022</v>
      </c>
      <c r="D62" t="s">
        <v>2549</v>
      </c>
      <c r="E62" t="s">
        <v>2550</v>
      </c>
      <c r="F62" t="s">
        <v>1265</v>
      </c>
      <c r="G62" t="s">
        <v>99</v>
      </c>
      <c r="H62" t="s">
        <v>1266</v>
      </c>
      <c r="I62" t="s">
        <v>2551</v>
      </c>
      <c r="J62" t="s">
        <v>2552</v>
      </c>
      <c r="K62" t="s">
        <v>2553</v>
      </c>
      <c r="L62" s="13">
        <v>44887.363807870373</v>
      </c>
      <c r="M62" s="13">
        <v>44887.363807870373</v>
      </c>
      <c r="N62" s="13">
        <v>44886.59814814815</v>
      </c>
      <c r="O62" t="s">
        <v>2554</v>
      </c>
      <c r="P62" t="s">
        <v>363</v>
      </c>
      <c r="Q62" t="s">
        <v>4511</v>
      </c>
      <c r="R62" t="s">
        <v>4512</v>
      </c>
      <c r="S62" t="s">
        <v>99</v>
      </c>
      <c r="T62" t="s">
        <v>99</v>
      </c>
      <c r="U62" t="s">
        <v>99</v>
      </c>
      <c r="V62" t="s">
        <v>4494</v>
      </c>
      <c r="W62" t="s">
        <v>4495</v>
      </c>
      <c r="X62" t="s">
        <v>99</v>
      </c>
      <c r="Y62" t="s">
        <v>99</v>
      </c>
      <c r="Z62" t="s">
        <v>99</v>
      </c>
    </row>
    <row r="63" spans="1:26">
      <c r="A63" t="s">
        <v>4678</v>
      </c>
      <c r="B63" t="s">
        <v>222</v>
      </c>
      <c r="C63">
        <v>2007</v>
      </c>
      <c r="D63" t="s">
        <v>2542</v>
      </c>
      <c r="E63" t="s">
        <v>2543</v>
      </c>
      <c r="F63" t="s">
        <v>2544</v>
      </c>
      <c r="G63" t="s">
        <v>2545</v>
      </c>
      <c r="H63" t="s">
        <v>99</v>
      </c>
      <c r="I63" t="s">
        <v>99</v>
      </c>
      <c r="J63" t="s">
        <v>2546</v>
      </c>
      <c r="K63" t="s">
        <v>666</v>
      </c>
      <c r="L63" s="13">
        <v>44887.363807870373</v>
      </c>
      <c r="M63" s="13">
        <v>44887.363807870373</v>
      </c>
      <c r="N63" s="13">
        <v>44886.59814814815</v>
      </c>
      <c r="O63" t="s">
        <v>2547</v>
      </c>
      <c r="P63" t="s">
        <v>99</v>
      </c>
      <c r="Q63" t="s">
        <v>4679</v>
      </c>
      <c r="R63" t="s">
        <v>99</v>
      </c>
      <c r="S63" t="s">
        <v>99</v>
      </c>
      <c r="T63" t="s">
        <v>1218</v>
      </c>
      <c r="U63" t="s">
        <v>133</v>
      </c>
      <c r="V63" t="s">
        <v>99</v>
      </c>
      <c r="W63" t="s">
        <v>4495</v>
      </c>
      <c r="X63" t="s">
        <v>2548</v>
      </c>
      <c r="Y63" t="s">
        <v>4680</v>
      </c>
      <c r="Z63" t="s">
        <v>99</v>
      </c>
    </row>
    <row r="64" spans="1:26">
      <c r="A64" t="s">
        <v>4681</v>
      </c>
      <c r="B64" t="s">
        <v>222</v>
      </c>
      <c r="C64">
        <v>2011</v>
      </c>
      <c r="D64" t="s">
        <v>2535</v>
      </c>
      <c r="E64" t="s">
        <v>2536</v>
      </c>
      <c r="F64" t="s">
        <v>2537</v>
      </c>
      <c r="G64" t="s">
        <v>2538</v>
      </c>
      <c r="H64" t="s">
        <v>99</v>
      </c>
      <c r="I64" t="s">
        <v>99</v>
      </c>
      <c r="J64" t="s">
        <v>2539</v>
      </c>
      <c r="K64" t="s">
        <v>102</v>
      </c>
      <c r="L64" s="13">
        <v>44887.363807870373</v>
      </c>
      <c r="M64" s="13">
        <v>44887.363807870373</v>
      </c>
      <c r="N64" s="13">
        <v>44886.598136574074</v>
      </c>
      <c r="O64" t="s">
        <v>2540</v>
      </c>
      <c r="P64" t="s">
        <v>99</v>
      </c>
      <c r="Q64" t="s">
        <v>4682</v>
      </c>
      <c r="R64" t="s">
        <v>99</v>
      </c>
      <c r="S64" t="s">
        <v>99</v>
      </c>
      <c r="T64" t="s">
        <v>1218</v>
      </c>
      <c r="U64" t="s">
        <v>133</v>
      </c>
      <c r="V64" t="s">
        <v>99</v>
      </c>
      <c r="W64" t="s">
        <v>4495</v>
      </c>
      <c r="X64" t="s">
        <v>2541</v>
      </c>
      <c r="Y64" t="s">
        <v>4683</v>
      </c>
      <c r="Z64" t="s">
        <v>99</v>
      </c>
    </row>
    <row r="65" spans="1:26">
      <c r="A65" t="s">
        <v>4684</v>
      </c>
      <c r="B65" t="s">
        <v>222</v>
      </c>
      <c r="C65">
        <v>2021</v>
      </c>
      <c r="D65" t="s">
        <v>2528</v>
      </c>
      <c r="E65" t="s">
        <v>2529</v>
      </c>
      <c r="F65" t="s">
        <v>2530</v>
      </c>
      <c r="G65" t="s">
        <v>2531</v>
      </c>
      <c r="H65" t="s">
        <v>99</v>
      </c>
      <c r="I65" t="s">
        <v>99</v>
      </c>
      <c r="J65" t="s">
        <v>2532</v>
      </c>
      <c r="K65" t="s">
        <v>113</v>
      </c>
      <c r="L65" s="13">
        <v>44887.363807870373</v>
      </c>
      <c r="M65" s="13">
        <v>44887.363807870373</v>
      </c>
      <c r="N65" s="13">
        <v>44886.598124999997</v>
      </c>
      <c r="O65" t="s">
        <v>2533</v>
      </c>
      <c r="P65" t="s">
        <v>99</v>
      </c>
      <c r="Q65" t="s">
        <v>4685</v>
      </c>
      <c r="R65" t="s">
        <v>99</v>
      </c>
      <c r="S65" t="s">
        <v>4686</v>
      </c>
      <c r="T65" t="s">
        <v>1226</v>
      </c>
      <c r="U65" t="s">
        <v>1227</v>
      </c>
      <c r="V65" t="s">
        <v>4494</v>
      </c>
      <c r="W65" t="s">
        <v>4495</v>
      </c>
      <c r="X65" t="s">
        <v>2534</v>
      </c>
      <c r="Y65" t="s">
        <v>4687</v>
      </c>
      <c r="Z65" t="s">
        <v>99</v>
      </c>
    </row>
    <row r="66" spans="1:26">
      <c r="A66" t="s">
        <v>4688</v>
      </c>
      <c r="B66" t="s">
        <v>222</v>
      </c>
      <c r="C66">
        <v>2012</v>
      </c>
      <c r="D66" t="s">
        <v>2516</v>
      </c>
      <c r="E66" t="s">
        <v>2517</v>
      </c>
      <c r="F66" t="s">
        <v>1537</v>
      </c>
      <c r="G66" t="s">
        <v>1538</v>
      </c>
      <c r="H66" t="s">
        <v>99</v>
      </c>
      <c r="I66" t="s">
        <v>99</v>
      </c>
      <c r="J66" t="s">
        <v>2518</v>
      </c>
      <c r="K66" t="s">
        <v>351</v>
      </c>
      <c r="L66" s="13">
        <v>44887.363807870373</v>
      </c>
      <c r="M66" s="13">
        <v>44887.363807870373</v>
      </c>
      <c r="N66" s="13">
        <v>44886.598113425927</v>
      </c>
      <c r="O66" t="s">
        <v>2519</v>
      </c>
      <c r="P66" t="s">
        <v>99</v>
      </c>
      <c r="Q66" t="s">
        <v>4689</v>
      </c>
      <c r="R66" t="s">
        <v>99</v>
      </c>
      <c r="S66" t="s">
        <v>4690</v>
      </c>
      <c r="T66" t="s">
        <v>1218</v>
      </c>
      <c r="U66" t="s">
        <v>133</v>
      </c>
      <c r="V66" t="s">
        <v>99</v>
      </c>
      <c r="W66" t="s">
        <v>4495</v>
      </c>
      <c r="X66" t="s">
        <v>2520</v>
      </c>
      <c r="Y66" t="s">
        <v>4691</v>
      </c>
      <c r="Z66" t="s">
        <v>99</v>
      </c>
    </row>
    <row r="67" spans="1:26">
      <c r="A67" t="s">
        <v>4692</v>
      </c>
      <c r="B67" t="s">
        <v>222</v>
      </c>
      <c r="C67">
        <v>1999</v>
      </c>
      <c r="D67" t="s">
        <v>2496</v>
      </c>
      <c r="E67" t="s">
        <v>2497</v>
      </c>
      <c r="F67" t="s">
        <v>2498</v>
      </c>
      <c r="G67" t="s">
        <v>2499</v>
      </c>
      <c r="H67" t="s">
        <v>99</v>
      </c>
      <c r="I67" t="s">
        <v>99</v>
      </c>
      <c r="J67" t="s">
        <v>2500</v>
      </c>
      <c r="K67" t="s">
        <v>2501</v>
      </c>
      <c r="L67" s="13">
        <v>44887.363807870373</v>
      </c>
      <c r="M67" s="13">
        <v>44887.363807870373</v>
      </c>
      <c r="N67" s="13">
        <v>44886.598090277781</v>
      </c>
      <c r="O67" t="s">
        <v>2272</v>
      </c>
      <c r="P67" t="s">
        <v>99</v>
      </c>
      <c r="Q67" t="s">
        <v>4693</v>
      </c>
      <c r="R67" t="s">
        <v>99</v>
      </c>
      <c r="S67" t="s">
        <v>99</v>
      </c>
      <c r="T67" t="s">
        <v>1218</v>
      </c>
      <c r="U67" t="s">
        <v>133</v>
      </c>
      <c r="V67" t="s">
        <v>99</v>
      </c>
      <c r="W67" t="s">
        <v>4495</v>
      </c>
      <c r="X67" t="s">
        <v>2502</v>
      </c>
      <c r="Y67" t="s">
        <v>4694</v>
      </c>
      <c r="Z67" t="s">
        <v>4525</v>
      </c>
    </row>
    <row r="68" spans="1:26">
      <c r="A68" t="s">
        <v>4695</v>
      </c>
      <c r="B68" t="s">
        <v>222</v>
      </c>
      <c r="C68">
        <v>2016</v>
      </c>
      <c r="D68" t="s">
        <v>2489</v>
      </c>
      <c r="E68" t="s">
        <v>2490</v>
      </c>
      <c r="F68" t="s">
        <v>2491</v>
      </c>
      <c r="G68" t="s">
        <v>2492</v>
      </c>
      <c r="H68" t="s">
        <v>99</v>
      </c>
      <c r="I68" t="s">
        <v>99</v>
      </c>
      <c r="J68" t="s">
        <v>2493</v>
      </c>
      <c r="K68" t="s">
        <v>331</v>
      </c>
      <c r="L68" s="13">
        <v>44887.363807870373</v>
      </c>
      <c r="M68" s="13">
        <v>44887.363807870373</v>
      </c>
      <c r="N68" s="13">
        <v>44886.598090277781</v>
      </c>
      <c r="O68" t="s">
        <v>2494</v>
      </c>
      <c r="P68" t="s">
        <v>99</v>
      </c>
      <c r="Q68" t="s">
        <v>4696</v>
      </c>
      <c r="R68" t="s">
        <v>99</v>
      </c>
      <c r="S68" t="s">
        <v>99</v>
      </c>
      <c r="T68" t="s">
        <v>1226</v>
      </c>
      <c r="U68" t="s">
        <v>1227</v>
      </c>
      <c r="V68" t="s">
        <v>99</v>
      </c>
      <c r="W68" t="s">
        <v>4495</v>
      </c>
      <c r="X68" t="s">
        <v>2495</v>
      </c>
      <c r="Y68" t="s">
        <v>4697</v>
      </c>
      <c r="Z68" t="s">
        <v>99</v>
      </c>
    </row>
    <row r="69" spans="1:26">
      <c r="A69" t="s">
        <v>4698</v>
      </c>
      <c r="B69" t="s">
        <v>222</v>
      </c>
      <c r="C69">
        <v>2007</v>
      </c>
      <c r="D69" t="s">
        <v>2521</v>
      </c>
      <c r="E69" t="s">
        <v>2522</v>
      </c>
      <c r="F69" t="s">
        <v>2523</v>
      </c>
      <c r="G69" t="s">
        <v>2524</v>
      </c>
      <c r="H69" t="s">
        <v>99</v>
      </c>
      <c r="I69" t="s">
        <v>99</v>
      </c>
      <c r="J69" t="s">
        <v>2525</v>
      </c>
      <c r="K69" t="s">
        <v>666</v>
      </c>
      <c r="L69" s="13">
        <v>44887.363807870373</v>
      </c>
      <c r="M69" s="13">
        <v>44887.363807870373</v>
      </c>
      <c r="N69" s="13">
        <v>44886.598124999997</v>
      </c>
      <c r="O69" t="s">
        <v>2526</v>
      </c>
      <c r="P69" t="s">
        <v>99</v>
      </c>
      <c r="Q69" t="s">
        <v>99</v>
      </c>
      <c r="R69" t="s">
        <v>99</v>
      </c>
      <c r="S69" t="s">
        <v>4699</v>
      </c>
      <c r="T69" t="s">
        <v>1618</v>
      </c>
      <c r="U69" t="s">
        <v>1619</v>
      </c>
      <c r="V69" t="s">
        <v>4494</v>
      </c>
      <c r="W69" t="s">
        <v>4495</v>
      </c>
      <c r="X69" t="s">
        <v>2527</v>
      </c>
      <c r="Y69" t="s">
        <v>4700</v>
      </c>
      <c r="Z69" t="s">
        <v>99</v>
      </c>
    </row>
    <row r="70" spans="1:26">
      <c r="A70" t="s">
        <v>4701</v>
      </c>
      <c r="B70" t="s">
        <v>222</v>
      </c>
      <c r="C70">
        <v>2019</v>
      </c>
      <c r="D70" t="s">
        <v>1220</v>
      </c>
      <c r="E70" t="s">
        <v>2510</v>
      </c>
      <c r="F70" t="s">
        <v>2511</v>
      </c>
      <c r="G70" t="s">
        <v>2512</v>
      </c>
      <c r="H70" t="s">
        <v>99</v>
      </c>
      <c r="I70" t="s">
        <v>99</v>
      </c>
      <c r="J70" t="s">
        <v>2513</v>
      </c>
      <c r="K70" t="s">
        <v>271</v>
      </c>
      <c r="L70" s="13">
        <v>44887.363807870373</v>
      </c>
      <c r="M70" s="13">
        <v>44887.363807870373</v>
      </c>
      <c r="N70" s="13">
        <v>44886.598113425927</v>
      </c>
      <c r="O70" t="s">
        <v>2514</v>
      </c>
      <c r="P70" t="s">
        <v>99</v>
      </c>
      <c r="Q70" t="s">
        <v>4702</v>
      </c>
      <c r="R70" t="s">
        <v>99</v>
      </c>
      <c r="S70" t="s">
        <v>4703</v>
      </c>
      <c r="T70" t="s">
        <v>1226</v>
      </c>
      <c r="U70" t="s">
        <v>1227</v>
      </c>
      <c r="V70" t="s">
        <v>4494</v>
      </c>
      <c r="W70" t="s">
        <v>4495</v>
      </c>
      <c r="X70" t="s">
        <v>2515</v>
      </c>
      <c r="Y70" t="s">
        <v>4704</v>
      </c>
      <c r="Z70" t="s">
        <v>99</v>
      </c>
    </row>
    <row r="71" spans="1:26">
      <c r="A71" t="s">
        <v>4705</v>
      </c>
      <c r="B71" t="s">
        <v>222</v>
      </c>
      <c r="C71">
        <v>2008</v>
      </c>
      <c r="D71" t="s">
        <v>2503</v>
      </c>
      <c r="E71" t="s">
        <v>2504</v>
      </c>
      <c r="F71" t="s">
        <v>2505</v>
      </c>
      <c r="G71" t="s">
        <v>2506</v>
      </c>
      <c r="H71" t="s">
        <v>99</v>
      </c>
      <c r="I71" t="s">
        <v>99</v>
      </c>
      <c r="J71" t="s">
        <v>2507</v>
      </c>
      <c r="K71" t="s">
        <v>736</v>
      </c>
      <c r="L71" s="13">
        <v>44887.363807870373</v>
      </c>
      <c r="M71" s="13">
        <v>44887.363807870373</v>
      </c>
      <c r="N71" s="13">
        <v>44886.598101851851</v>
      </c>
      <c r="O71" t="s">
        <v>2508</v>
      </c>
      <c r="P71" t="s">
        <v>99</v>
      </c>
      <c r="Q71" t="s">
        <v>4706</v>
      </c>
      <c r="R71" t="s">
        <v>99</v>
      </c>
      <c r="S71" t="s">
        <v>99</v>
      </c>
      <c r="T71" t="s">
        <v>1218</v>
      </c>
      <c r="U71" t="s">
        <v>133</v>
      </c>
      <c r="V71" t="s">
        <v>99</v>
      </c>
      <c r="W71" t="s">
        <v>4495</v>
      </c>
      <c r="X71" t="s">
        <v>2509</v>
      </c>
      <c r="Y71" t="s">
        <v>4707</v>
      </c>
      <c r="Z71" t="s">
        <v>99</v>
      </c>
    </row>
    <row r="72" spans="1:26">
      <c r="A72" t="s">
        <v>4708</v>
      </c>
      <c r="B72" t="s">
        <v>222</v>
      </c>
      <c r="C72">
        <v>2016</v>
      </c>
      <c r="D72" t="s">
        <v>2482</v>
      </c>
      <c r="E72" t="s">
        <v>2483</v>
      </c>
      <c r="F72" t="s">
        <v>2484</v>
      </c>
      <c r="G72" t="s">
        <v>2485</v>
      </c>
      <c r="H72" t="s">
        <v>99</v>
      </c>
      <c r="I72" t="s">
        <v>99</v>
      </c>
      <c r="J72" t="s">
        <v>2486</v>
      </c>
      <c r="K72" t="s">
        <v>331</v>
      </c>
      <c r="L72" s="13">
        <v>44887.363807870373</v>
      </c>
      <c r="M72" s="13">
        <v>44887.363807870373</v>
      </c>
      <c r="N72" s="13">
        <v>44886.598090277781</v>
      </c>
      <c r="O72" t="s">
        <v>2487</v>
      </c>
      <c r="P72" t="s">
        <v>99</v>
      </c>
      <c r="Q72" t="s">
        <v>4709</v>
      </c>
      <c r="R72" t="s">
        <v>99</v>
      </c>
      <c r="S72" t="s">
        <v>99</v>
      </c>
      <c r="T72" t="s">
        <v>1226</v>
      </c>
      <c r="U72" t="s">
        <v>1227</v>
      </c>
      <c r="V72" t="s">
        <v>99</v>
      </c>
      <c r="W72" t="s">
        <v>4495</v>
      </c>
      <c r="X72" t="s">
        <v>2488</v>
      </c>
      <c r="Y72" t="s">
        <v>4710</v>
      </c>
      <c r="Z72" t="s">
        <v>99</v>
      </c>
    </row>
    <row r="73" spans="1:26">
      <c r="A73" t="s">
        <v>4711</v>
      </c>
      <c r="B73" t="s">
        <v>222</v>
      </c>
      <c r="C73">
        <v>2017</v>
      </c>
      <c r="D73" t="s">
        <v>2476</v>
      </c>
      <c r="E73" t="s">
        <v>2477</v>
      </c>
      <c r="F73" t="s">
        <v>1279</v>
      </c>
      <c r="G73" t="s">
        <v>2478</v>
      </c>
      <c r="H73" t="s">
        <v>99</v>
      </c>
      <c r="I73" t="s">
        <v>99</v>
      </c>
      <c r="J73" t="s">
        <v>2479</v>
      </c>
      <c r="K73" t="s">
        <v>156</v>
      </c>
      <c r="L73" s="13">
        <v>44887.363807870373</v>
      </c>
      <c r="M73" s="13">
        <v>44887.363807870373</v>
      </c>
      <c r="N73" s="13">
        <v>44886.598055555558</v>
      </c>
      <c r="O73" t="s">
        <v>2480</v>
      </c>
      <c r="P73" t="s">
        <v>99</v>
      </c>
      <c r="Q73" t="s">
        <v>4654</v>
      </c>
      <c r="R73" t="s">
        <v>99</v>
      </c>
      <c r="S73" t="s">
        <v>99</v>
      </c>
      <c r="T73" t="s">
        <v>1226</v>
      </c>
      <c r="U73" t="s">
        <v>1227</v>
      </c>
      <c r="V73" t="s">
        <v>99</v>
      </c>
      <c r="W73" t="s">
        <v>4495</v>
      </c>
      <c r="X73" t="s">
        <v>2481</v>
      </c>
      <c r="Y73" t="s">
        <v>4655</v>
      </c>
      <c r="Z73" t="s">
        <v>99</v>
      </c>
    </row>
    <row r="74" spans="1:26">
      <c r="A74" t="s">
        <v>4712</v>
      </c>
      <c r="B74" t="s">
        <v>222</v>
      </c>
      <c r="C74">
        <v>2015</v>
      </c>
      <c r="D74" t="s">
        <v>2469</v>
      </c>
      <c r="E74" t="s">
        <v>2470</v>
      </c>
      <c r="F74" t="s">
        <v>2471</v>
      </c>
      <c r="G74" t="s">
        <v>2472</v>
      </c>
      <c r="H74" t="s">
        <v>99</v>
      </c>
      <c r="I74" t="s">
        <v>99</v>
      </c>
      <c r="J74" t="s">
        <v>2473</v>
      </c>
      <c r="K74" t="s">
        <v>564</v>
      </c>
      <c r="L74" s="13">
        <v>44887.363807870373</v>
      </c>
      <c r="M74" s="13">
        <v>44887.363807870373</v>
      </c>
      <c r="N74" s="13">
        <v>44886.598055555558</v>
      </c>
      <c r="O74" t="s">
        <v>2474</v>
      </c>
      <c r="P74" t="s">
        <v>99</v>
      </c>
      <c r="Q74" t="s">
        <v>4713</v>
      </c>
      <c r="R74" t="s">
        <v>99</v>
      </c>
      <c r="S74" t="s">
        <v>99</v>
      </c>
      <c r="T74" t="s">
        <v>1226</v>
      </c>
      <c r="U74" t="s">
        <v>1227</v>
      </c>
      <c r="V74" t="s">
        <v>99</v>
      </c>
      <c r="W74" t="s">
        <v>4495</v>
      </c>
      <c r="X74" t="s">
        <v>2475</v>
      </c>
      <c r="Y74" t="s">
        <v>4714</v>
      </c>
      <c r="Z74" t="s">
        <v>99</v>
      </c>
    </row>
    <row r="75" spans="1:26">
      <c r="A75" t="s">
        <v>4715</v>
      </c>
      <c r="B75" t="s">
        <v>222</v>
      </c>
      <c r="C75">
        <v>2013</v>
      </c>
      <c r="D75" t="s">
        <v>2456</v>
      </c>
      <c r="E75" t="s">
        <v>2457</v>
      </c>
      <c r="F75" t="s">
        <v>2458</v>
      </c>
      <c r="G75" t="s">
        <v>2459</v>
      </c>
      <c r="H75" t="s">
        <v>99</v>
      </c>
      <c r="I75" t="s">
        <v>99</v>
      </c>
      <c r="J75" t="s">
        <v>2460</v>
      </c>
      <c r="K75" t="s">
        <v>139</v>
      </c>
      <c r="L75" s="13">
        <v>44887.363807870373</v>
      </c>
      <c r="M75" s="13">
        <v>44887.363807870373</v>
      </c>
      <c r="N75" s="13">
        <v>44886.597951388889</v>
      </c>
      <c r="O75" t="s">
        <v>2461</v>
      </c>
      <c r="P75" t="s">
        <v>99</v>
      </c>
      <c r="Q75" t="s">
        <v>4716</v>
      </c>
      <c r="R75" t="s">
        <v>99</v>
      </c>
      <c r="S75" t="s">
        <v>99</v>
      </c>
      <c r="T75" t="s">
        <v>1218</v>
      </c>
      <c r="U75" t="s">
        <v>133</v>
      </c>
      <c r="V75" t="s">
        <v>4494</v>
      </c>
      <c r="W75" t="s">
        <v>4495</v>
      </c>
      <c r="X75" t="s">
        <v>2462</v>
      </c>
      <c r="Y75" t="s">
        <v>4717</v>
      </c>
      <c r="Z75" t="s">
        <v>4567</v>
      </c>
    </row>
    <row r="76" spans="1:26">
      <c r="A76" t="s">
        <v>4718</v>
      </c>
      <c r="B76" t="s">
        <v>222</v>
      </c>
      <c r="C76">
        <v>2020</v>
      </c>
      <c r="D76" t="s">
        <v>2449</v>
      </c>
      <c r="E76" t="s">
        <v>2450</v>
      </c>
      <c r="F76" t="s">
        <v>2451</v>
      </c>
      <c r="G76" t="s">
        <v>2452</v>
      </c>
      <c r="H76" t="s">
        <v>99</v>
      </c>
      <c r="I76" t="s">
        <v>99</v>
      </c>
      <c r="J76" t="s">
        <v>2453</v>
      </c>
      <c r="K76" t="s">
        <v>176</v>
      </c>
      <c r="L76" s="13">
        <v>44887.363807870373</v>
      </c>
      <c r="M76" s="13">
        <v>44887.363807870373</v>
      </c>
      <c r="N76" s="13">
        <v>44886.597962962966</v>
      </c>
      <c r="O76" t="s">
        <v>2454</v>
      </c>
      <c r="P76" t="s">
        <v>99</v>
      </c>
      <c r="Q76" t="s">
        <v>4719</v>
      </c>
      <c r="R76" t="s">
        <v>99</v>
      </c>
      <c r="S76" t="s">
        <v>99</v>
      </c>
      <c r="T76" t="s">
        <v>1226</v>
      </c>
      <c r="U76" t="s">
        <v>1227</v>
      </c>
      <c r="V76" t="s">
        <v>4494</v>
      </c>
      <c r="W76" t="s">
        <v>4495</v>
      </c>
      <c r="X76" t="s">
        <v>2455</v>
      </c>
      <c r="Y76" t="s">
        <v>4720</v>
      </c>
      <c r="Z76" t="s">
        <v>99</v>
      </c>
    </row>
    <row r="77" spans="1:26">
      <c r="A77" t="s">
        <v>4721</v>
      </c>
      <c r="B77" t="s">
        <v>222</v>
      </c>
      <c r="C77">
        <v>2013</v>
      </c>
      <c r="D77" t="s">
        <v>2438</v>
      </c>
      <c r="E77" t="s">
        <v>2439</v>
      </c>
      <c r="F77" t="s">
        <v>1381</v>
      </c>
      <c r="G77" t="s">
        <v>1382</v>
      </c>
      <c r="H77" t="s">
        <v>99</v>
      </c>
      <c r="I77" t="s">
        <v>99</v>
      </c>
      <c r="J77" t="s">
        <v>2440</v>
      </c>
      <c r="K77" t="s">
        <v>139</v>
      </c>
      <c r="L77" s="13">
        <v>44887.363807870373</v>
      </c>
      <c r="M77" s="13">
        <v>44887.363807870373</v>
      </c>
      <c r="N77" s="13">
        <v>44886.597974537035</v>
      </c>
      <c r="O77" t="s">
        <v>2441</v>
      </c>
      <c r="P77" t="s">
        <v>99</v>
      </c>
      <c r="Q77" t="s">
        <v>99</v>
      </c>
      <c r="R77" t="s">
        <v>99</v>
      </c>
      <c r="S77" t="s">
        <v>99</v>
      </c>
      <c r="T77" t="s">
        <v>1385</v>
      </c>
      <c r="U77" t="s">
        <v>1386</v>
      </c>
      <c r="V77" t="s">
        <v>4722</v>
      </c>
      <c r="W77" t="s">
        <v>4495</v>
      </c>
      <c r="X77" t="s">
        <v>2442</v>
      </c>
      <c r="Y77" t="s">
        <v>99</v>
      </c>
      <c r="Z77" t="s">
        <v>99</v>
      </c>
    </row>
    <row r="78" spans="1:26">
      <c r="A78" t="s">
        <v>4723</v>
      </c>
      <c r="B78" t="s">
        <v>222</v>
      </c>
      <c r="C78">
        <v>2018</v>
      </c>
      <c r="D78" t="s">
        <v>2463</v>
      </c>
      <c r="E78" t="s">
        <v>2464</v>
      </c>
      <c r="F78" t="s">
        <v>1848</v>
      </c>
      <c r="G78" t="s">
        <v>2465</v>
      </c>
      <c r="H78" t="s">
        <v>99</v>
      </c>
      <c r="I78" t="s">
        <v>99</v>
      </c>
      <c r="J78" t="s">
        <v>2466</v>
      </c>
      <c r="K78" t="s">
        <v>384</v>
      </c>
      <c r="L78" s="13">
        <v>44887.363807870373</v>
      </c>
      <c r="M78" s="13">
        <v>44887.363807870373</v>
      </c>
      <c r="N78" s="13">
        <v>44886.598032407404</v>
      </c>
      <c r="O78" t="s">
        <v>2467</v>
      </c>
      <c r="P78" t="s">
        <v>99</v>
      </c>
      <c r="Q78" t="s">
        <v>4724</v>
      </c>
      <c r="R78" t="s">
        <v>99</v>
      </c>
      <c r="S78" t="s">
        <v>4725</v>
      </c>
      <c r="T78" t="s">
        <v>1226</v>
      </c>
      <c r="U78" t="s">
        <v>1227</v>
      </c>
      <c r="V78" t="s">
        <v>99</v>
      </c>
      <c r="W78" t="s">
        <v>4495</v>
      </c>
      <c r="X78" t="s">
        <v>2468</v>
      </c>
      <c r="Y78" t="s">
        <v>4726</v>
      </c>
      <c r="Z78" t="s">
        <v>99</v>
      </c>
    </row>
    <row r="79" spans="1:26">
      <c r="A79" t="s">
        <v>4727</v>
      </c>
      <c r="B79" t="s">
        <v>135</v>
      </c>
      <c r="C79">
        <v>2017</v>
      </c>
      <c r="D79" t="s">
        <v>2443</v>
      </c>
      <c r="E79" t="s">
        <v>2444</v>
      </c>
      <c r="F79" t="s">
        <v>1336</v>
      </c>
      <c r="G79" t="s">
        <v>99</v>
      </c>
      <c r="H79" t="s">
        <v>1337</v>
      </c>
      <c r="I79" t="s">
        <v>2445</v>
      </c>
      <c r="J79" t="s">
        <v>2446</v>
      </c>
      <c r="K79" t="s">
        <v>2447</v>
      </c>
      <c r="L79" s="13">
        <v>44887.363807870373</v>
      </c>
      <c r="M79" s="13">
        <v>44887.363807870373</v>
      </c>
      <c r="N79" s="13">
        <v>44886.597974537035</v>
      </c>
      <c r="O79" t="s">
        <v>2448</v>
      </c>
      <c r="P79" t="s">
        <v>363</v>
      </c>
      <c r="Q79" t="s">
        <v>4584</v>
      </c>
      <c r="R79" t="s">
        <v>4635</v>
      </c>
      <c r="S79" t="s">
        <v>4728</v>
      </c>
      <c r="T79" t="s">
        <v>99</v>
      </c>
      <c r="U79" t="s">
        <v>99</v>
      </c>
      <c r="V79" t="s">
        <v>4494</v>
      </c>
      <c r="W79" t="s">
        <v>4495</v>
      </c>
      <c r="X79" t="s">
        <v>99</v>
      </c>
      <c r="Y79" t="s">
        <v>99</v>
      </c>
      <c r="Z79" t="s">
        <v>99</v>
      </c>
    </row>
    <row r="80" spans="1:26">
      <c r="A80" t="s">
        <v>4729</v>
      </c>
      <c r="B80" t="s">
        <v>222</v>
      </c>
      <c r="C80">
        <v>2005</v>
      </c>
      <c r="D80" t="s">
        <v>99</v>
      </c>
      <c r="E80" t="s">
        <v>2431</v>
      </c>
      <c r="F80" t="s">
        <v>2432</v>
      </c>
      <c r="G80" t="s">
        <v>2433</v>
      </c>
      <c r="H80" t="s">
        <v>99</v>
      </c>
      <c r="I80" t="s">
        <v>99</v>
      </c>
      <c r="J80" t="s">
        <v>2434</v>
      </c>
      <c r="K80" t="s">
        <v>846</v>
      </c>
      <c r="L80" s="13">
        <v>44887.363807870373</v>
      </c>
      <c r="M80" s="13">
        <v>44887.363807870373</v>
      </c>
      <c r="N80" s="13">
        <v>44886.597974537035</v>
      </c>
      <c r="O80" t="s">
        <v>2435</v>
      </c>
      <c r="P80" t="s">
        <v>99</v>
      </c>
      <c r="Q80" t="s">
        <v>99</v>
      </c>
      <c r="R80" t="s">
        <v>99</v>
      </c>
      <c r="S80" t="s">
        <v>99</v>
      </c>
      <c r="T80" t="s">
        <v>132</v>
      </c>
      <c r="U80" t="s">
        <v>2436</v>
      </c>
      <c r="V80" t="s">
        <v>4722</v>
      </c>
      <c r="W80" t="s">
        <v>4495</v>
      </c>
      <c r="X80" t="s">
        <v>2437</v>
      </c>
      <c r="Y80" t="s">
        <v>99</v>
      </c>
      <c r="Z80" t="s">
        <v>99</v>
      </c>
    </row>
    <row r="81" spans="1:26">
      <c r="A81" t="s">
        <v>4730</v>
      </c>
      <c r="B81" t="s">
        <v>222</v>
      </c>
      <c r="C81">
        <v>2022</v>
      </c>
      <c r="D81" t="s">
        <v>2419</v>
      </c>
      <c r="E81" t="s">
        <v>2420</v>
      </c>
      <c r="F81" t="s">
        <v>2269</v>
      </c>
      <c r="G81" t="s">
        <v>2421</v>
      </c>
      <c r="H81" t="s">
        <v>99</v>
      </c>
      <c r="I81" t="s">
        <v>99</v>
      </c>
      <c r="J81" t="s">
        <v>2422</v>
      </c>
      <c r="K81" t="s">
        <v>123</v>
      </c>
      <c r="L81" s="13">
        <v>44887.363807870373</v>
      </c>
      <c r="M81" s="13">
        <v>44887.363807870373</v>
      </c>
      <c r="N81" s="13">
        <v>44886.597951388889</v>
      </c>
      <c r="O81" t="s">
        <v>2423</v>
      </c>
      <c r="P81" t="s">
        <v>99</v>
      </c>
      <c r="Q81" t="s">
        <v>4731</v>
      </c>
      <c r="R81" t="s">
        <v>99</v>
      </c>
      <c r="S81" t="s">
        <v>4732</v>
      </c>
      <c r="T81" t="s">
        <v>1226</v>
      </c>
      <c r="U81" t="s">
        <v>1227</v>
      </c>
      <c r="V81" t="s">
        <v>4494</v>
      </c>
      <c r="W81" t="s">
        <v>4495</v>
      </c>
      <c r="X81" t="s">
        <v>2424</v>
      </c>
      <c r="Y81" t="s">
        <v>4733</v>
      </c>
      <c r="Z81" t="s">
        <v>99</v>
      </c>
    </row>
    <row r="82" spans="1:26">
      <c r="A82" t="s">
        <v>4734</v>
      </c>
      <c r="B82" t="s">
        <v>135</v>
      </c>
      <c r="C82">
        <v>2009</v>
      </c>
      <c r="D82" t="s">
        <v>2407</v>
      </c>
      <c r="E82" t="s">
        <v>2408</v>
      </c>
      <c r="F82" t="s">
        <v>1687</v>
      </c>
      <c r="G82" t="s">
        <v>99</v>
      </c>
      <c r="H82" t="s">
        <v>1688</v>
      </c>
      <c r="I82" t="s">
        <v>2409</v>
      </c>
      <c r="J82" t="s">
        <v>2410</v>
      </c>
      <c r="K82" t="s">
        <v>1691</v>
      </c>
      <c r="L82" s="13">
        <v>44887.363807870373</v>
      </c>
      <c r="M82" s="13">
        <v>44887.363807870373</v>
      </c>
      <c r="N82" s="13">
        <v>44886.597974537035</v>
      </c>
      <c r="O82" t="s">
        <v>2411</v>
      </c>
      <c r="P82" t="s">
        <v>182</v>
      </c>
      <c r="Q82" t="s">
        <v>941</v>
      </c>
      <c r="R82" t="s">
        <v>4735</v>
      </c>
      <c r="S82" t="s">
        <v>99</v>
      </c>
      <c r="T82" t="s">
        <v>99</v>
      </c>
      <c r="U82" t="s">
        <v>99</v>
      </c>
      <c r="V82" t="s">
        <v>4494</v>
      </c>
      <c r="W82" t="s">
        <v>4495</v>
      </c>
      <c r="X82" t="s">
        <v>99</v>
      </c>
      <c r="Y82" t="s">
        <v>99</v>
      </c>
      <c r="Z82" t="s">
        <v>99</v>
      </c>
    </row>
    <row r="83" spans="1:26">
      <c r="A83" t="s">
        <v>4736</v>
      </c>
      <c r="B83" t="s">
        <v>222</v>
      </c>
      <c r="C83">
        <v>2011</v>
      </c>
      <c r="D83" t="s">
        <v>2425</v>
      </c>
      <c r="E83" t="s">
        <v>2426</v>
      </c>
      <c r="F83" t="s">
        <v>1718</v>
      </c>
      <c r="G83" t="s">
        <v>2427</v>
      </c>
      <c r="H83" t="s">
        <v>99</v>
      </c>
      <c r="I83" t="s">
        <v>99</v>
      </c>
      <c r="J83" t="s">
        <v>2428</v>
      </c>
      <c r="K83" t="s">
        <v>102</v>
      </c>
      <c r="L83" s="13">
        <v>44887.363807870373</v>
      </c>
      <c r="M83" s="13">
        <v>44887.363807870373</v>
      </c>
      <c r="N83" s="13">
        <v>44886.597951388889</v>
      </c>
      <c r="O83" t="s">
        <v>2429</v>
      </c>
      <c r="P83" t="s">
        <v>99</v>
      </c>
      <c r="Q83" t="s">
        <v>4737</v>
      </c>
      <c r="R83" t="s">
        <v>99</v>
      </c>
      <c r="S83" t="s">
        <v>99</v>
      </c>
      <c r="T83" t="s">
        <v>1218</v>
      </c>
      <c r="U83" t="s">
        <v>133</v>
      </c>
      <c r="V83" t="s">
        <v>4494</v>
      </c>
      <c r="W83" t="s">
        <v>4495</v>
      </c>
      <c r="X83" t="s">
        <v>2430</v>
      </c>
      <c r="Y83" t="s">
        <v>4738</v>
      </c>
      <c r="Z83" t="s">
        <v>99</v>
      </c>
    </row>
    <row r="84" spans="1:26">
      <c r="A84" t="s">
        <v>4739</v>
      </c>
      <c r="B84" t="s">
        <v>222</v>
      </c>
      <c r="C84">
        <v>2021</v>
      </c>
      <c r="D84" t="s">
        <v>2412</v>
      </c>
      <c r="E84" t="s">
        <v>2413</v>
      </c>
      <c r="F84" t="s">
        <v>2414</v>
      </c>
      <c r="G84" t="s">
        <v>2415</v>
      </c>
      <c r="H84" t="s">
        <v>99</v>
      </c>
      <c r="I84" t="s">
        <v>99</v>
      </c>
      <c r="J84" t="s">
        <v>2416</v>
      </c>
      <c r="K84" t="s">
        <v>113</v>
      </c>
      <c r="L84" s="13">
        <v>44887.363807870373</v>
      </c>
      <c r="M84" s="13">
        <v>44887.363807870373</v>
      </c>
      <c r="N84" s="13">
        <v>44886.597951388889</v>
      </c>
      <c r="O84" t="s">
        <v>2417</v>
      </c>
      <c r="P84" t="s">
        <v>99</v>
      </c>
      <c r="Q84" t="s">
        <v>4740</v>
      </c>
      <c r="R84" t="s">
        <v>99</v>
      </c>
      <c r="S84" t="s">
        <v>99</v>
      </c>
      <c r="T84" t="s">
        <v>1362</v>
      </c>
      <c r="U84" t="s">
        <v>1363</v>
      </c>
      <c r="V84" t="s">
        <v>4494</v>
      </c>
      <c r="W84" t="s">
        <v>4495</v>
      </c>
      <c r="X84" t="s">
        <v>2418</v>
      </c>
      <c r="Y84" t="s">
        <v>4741</v>
      </c>
      <c r="Z84" t="s">
        <v>99</v>
      </c>
    </row>
    <row r="85" spans="1:26">
      <c r="A85" t="s">
        <v>4742</v>
      </c>
      <c r="B85" t="s">
        <v>222</v>
      </c>
      <c r="C85">
        <v>2012</v>
      </c>
      <c r="D85" t="s">
        <v>2400</v>
      </c>
      <c r="E85" t="s">
        <v>2401</v>
      </c>
      <c r="F85" t="s">
        <v>2402</v>
      </c>
      <c r="G85" t="s">
        <v>2403</v>
      </c>
      <c r="H85" t="s">
        <v>99</v>
      </c>
      <c r="I85" t="s">
        <v>99</v>
      </c>
      <c r="J85" t="s">
        <v>2404</v>
      </c>
      <c r="K85" t="s">
        <v>351</v>
      </c>
      <c r="L85" s="13">
        <v>44887.363807870373</v>
      </c>
      <c r="M85" s="13">
        <v>44887.363807870373</v>
      </c>
      <c r="N85" s="13">
        <v>44886.597986111112</v>
      </c>
      <c r="O85" t="s">
        <v>2405</v>
      </c>
      <c r="P85" t="s">
        <v>99</v>
      </c>
      <c r="Q85" t="s">
        <v>4743</v>
      </c>
      <c r="R85" t="s">
        <v>99</v>
      </c>
      <c r="S85" t="s">
        <v>4744</v>
      </c>
      <c r="T85" t="s">
        <v>1218</v>
      </c>
      <c r="U85" t="s">
        <v>133</v>
      </c>
      <c r="V85" t="s">
        <v>99</v>
      </c>
      <c r="W85" t="s">
        <v>4495</v>
      </c>
      <c r="X85" t="s">
        <v>2406</v>
      </c>
      <c r="Y85" t="s">
        <v>4745</v>
      </c>
      <c r="Z85" t="s">
        <v>99</v>
      </c>
    </row>
    <row r="86" spans="1:26">
      <c r="A86" t="s">
        <v>4746</v>
      </c>
      <c r="B86" t="s">
        <v>135</v>
      </c>
      <c r="C86">
        <v>2014</v>
      </c>
      <c r="D86" t="s">
        <v>2393</v>
      </c>
      <c r="E86" t="s">
        <v>2394</v>
      </c>
      <c r="F86" t="s">
        <v>2395</v>
      </c>
      <c r="G86" t="s">
        <v>99</v>
      </c>
      <c r="H86" t="s">
        <v>2396</v>
      </c>
      <c r="I86" t="s">
        <v>2397</v>
      </c>
      <c r="J86" t="s">
        <v>2398</v>
      </c>
      <c r="K86" t="s">
        <v>2399</v>
      </c>
      <c r="L86" s="13">
        <v>44887.363807870373</v>
      </c>
      <c r="M86" s="13">
        <v>44887.363807870373</v>
      </c>
      <c r="N86" s="13">
        <v>44886.597986111112</v>
      </c>
      <c r="O86" t="s">
        <v>99</v>
      </c>
      <c r="P86" t="s">
        <v>363</v>
      </c>
      <c r="Q86" t="s">
        <v>363</v>
      </c>
      <c r="R86" t="s">
        <v>99</v>
      </c>
      <c r="S86" t="s">
        <v>99</v>
      </c>
      <c r="T86" t="s">
        <v>99</v>
      </c>
      <c r="U86" t="s">
        <v>99</v>
      </c>
      <c r="V86" t="s">
        <v>99</v>
      </c>
      <c r="W86" t="s">
        <v>4495</v>
      </c>
      <c r="X86" t="s">
        <v>99</v>
      </c>
      <c r="Y86" t="s">
        <v>99</v>
      </c>
      <c r="Z86" t="s">
        <v>99</v>
      </c>
    </row>
    <row r="87" spans="1:26">
      <c r="A87" t="s">
        <v>4747</v>
      </c>
      <c r="B87" t="s">
        <v>135</v>
      </c>
      <c r="C87">
        <v>2020</v>
      </c>
      <c r="D87" t="s">
        <v>2385</v>
      </c>
      <c r="E87" t="s">
        <v>2386</v>
      </c>
      <c r="F87" t="s">
        <v>2387</v>
      </c>
      <c r="G87" t="s">
        <v>99</v>
      </c>
      <c r="H87" t="s">
        <v>2388</v>
      </c>
      <c r="I87" t="s">
        <v>2389</v>
      </c>
      <c r="J87" t="s">
        <v>2390</v>
      </c>
      <c r="K87" t="s">
        <v>2391</v>
      </c>
      <c r="L87" s="13">
        <v>44887.363807870373</v>
      </c>
      <c r="M87" s="13">
        <v>44887.363807870373</v>
      </c>
      <c r="N87" s="13">
        <v>44886.597997685189</v>
      </c>
      <c r="O87" t="s">
        <v>2392</v>
      </c>
      <c r="P87" t="s">
        <v>2216</v>
      </c>
      <c r="Q87" t="s">
        <v>4748</v>
      </c>
      <c r="R87" t="s">
        <v>4749</v>
      </c>
      <c r="S87" t="s">
        <v>99</v>
      </c>
      <c r="T87" t="s">
        <v>99</v>
      </c>
      <c r="U87" t="s">
        <v>99</v>
      </c>
      <c r="V87" t="s">
        <v>4494</v>
      </c>
      <c r="W87" t="s">
        <v>4495</v>
      </c>
      <c r="X87" t="s">
        <v>99</v>
      </c>
      <c r="Y87" t="s">
        <v>99</v>
      </c>
      <c r="Z87" t="s">
        <v>99</v>
      </c>
    </row>
    <row r="88" spans="1:26">
      <c r="A88" t="s">
        <v>4750</v>
      </c>
      <c r="B88" t="s">
        <v>222</v>
      </c>
      <c r="C88">
        <v>2013</v>
      </c>
      <c r="D88" t="s">
        <v>1379</v>
      </c>
      <c r="E88" t="s">
        <v>2374</v>
      </c>
      <c r="F88" t="s">
        <v>1381</v>
      </c>
      <c r="G88" t="s">
        <v>1382</v>
      </c>
      <c r="H88" t="s">
        <v>99</v>
      </c>
      <c r="I88" t="s">
        <v>99</v>
      </c>
      <c r="J88" t="s">
        <v>2375</v>
      </c>
      <c r="K88" t="s">
        <v>139</v>
      </c>
      <c r="L88" s="13">
        <v>44887.363807870373</v>
      </c>
      <c r="M88" s="13">
        <v>44887.363807870373</v>
      </c>
      <c r="N88" s="13">
        <v>44886.598020833335</v>
      </c>
      <c r="O88" t="s">
        <v>2376</v>
      </c>
      <c r="P88" t="s">
        <v>99</v>
      </c>
      <c r="Q88" t="s">
        <v>99</v>
      </c>
      <c r="R88" t="s">
        <v>99</v>
      </c>
      <c r="S88" t="s">
        <v>99</v>
      </c>
      <c r="T88" t="s">
        <v>1385</v>
      </c>
      <c r="U88" t="s">
        <v>1386</v>
      </c>
      <c r="V88" t="s">
        <v>4722</v>
      </c>
      <c r="W88" t="s">
        <v>4495</v>
      </c>
      <c r="X88" t="s">
        <v>2377</v>
      </c>
      <c r="Y88" t="s">
        <v>99</v>
      </c>
      <c r="Z88" t="s">
        <v>99</v>
      </c>
    </row>
    <row r="89" spans="1:26">
      <c r="A89" t="s">
        <v>4751</v>
      </c>
      <c r="B89" t="s">
        <v>222</v>
      </c>
      <c r="C89">
        <v>2010</v>
      </c>
      <c r="D89" t="s">
        <v>2367</v>
      </c>
      <c r="E89" t="s">
        <v>2368</v>
      </c>
      <c r="F89" t="s">
        <v>2369</v>
      </c>
      <c r="G89" t="s">
        <v>2370</v>
      </c>
      <c r="H89" t="s">
        <v>99</v>
      </c>
      <c r="I89" t="s">
        <v>99</v>
      </c>
      <c r="J89" t="s">
        <v>2371</v>
      </c>
      <c r="K89" t="s">
        <v>130</v>
      </c>
      <c r="L89" s="13">
        <v>44887.363807870373</v>
      </c>
      <c r="M89" s="13">
        <v>44887.363807870373</v>
      </c>
      <c r="N89" s="13">
        <v>44886.598032407404</v>
      </c>
      <c r="O89" t="s">
        <v>2372</v>
      </c>
      <c r="P89" t="s">
        <v>99</v>
      </c>
      <c r="Q89" t="s">
        <v>4752</v>
      </c>
      <c r="R89" t="s">
        <v>99</v>
      </c>
      <c r="S89" t="s">
        <v>99</v>
      </c>
      <c r="T89" t="s">
        <v>1218</v>
      </c>
      <c r="U89" t="s">
        <v>133</v>
      </c>
      <c r="V89" t="s">
        <v>99</v>
      </c>
      <c r="W89" t="s">
        <v>4495</v>
      </c>
      <c r="X89" t="s">
        <v>2373</v>
      </c>
      <c r="Y89" t="s">
        <v>4753</v>
      </c>
      <c r="Z89" t="s">
        <v>99</v>
      </c>
    </row>
    <row r="90" spans="1:26">
      <c r="A90" t="s">
        <v>4754</v>
      </c>
      <c r="B90" t="s">
        <v>222</v>
      </c>
      <c r="C90">
        <v>2017</v>
      </c>
      <c r="D90" t="s">
        <v>2378</v>
      </c>
      <c r="E90" t="s">
        <v>2379</v>
      </c>
      <c r="F90" t="s">
        <v>2380</v>
      </c>
      <c r="G90" t="s">
        <v>2381</v>
      </c>
      <c r="H90" t="s">
        <v>99</v>
      </c>
      <c r="I90" t="s">
        <v>99</v>
      </c>
      <c r="J90" t="s">
        <v>2382</v>
      </c>
      <c r="K90" t="s">
        <v>156</v>
      </c>
      <c r="L90" s="13">
        <v>44887.363807870373</v>
      </c>
      <c r="M90" s="13">
        <v>44887.363807870373</v>
      </c>
      <c r="N90" s="13">
        <v>44886.598020833335</v>
      </c>
      <c r="O90" t="s">
        <v>2383</v>
      </c>
      <c r="P90" t="s">
        <v>99</v>
      </c>
      <c r="Q90" t="s">
        <v>4755</v>
      </c>
      <c r="R90" t="s">
        <v>99</v>
      </c>
      <c r="S90" t="s">
        <v>99</v>
      </c>
      <c r="T90" t="s">
        <v>1226</v>
      </c>
      <c r="U90" t="s">
        <v>1227</v>
      </c>
      <c r="V90" t="s">
        <v>4494</v>
      </c>
      <c r="W90" t="s">
        <v>4495</v>
      </c>
      <c r="X90" t="s">
        <v>2384</v>
      </c>
      <c r="Y90" t="s">
        <v>4756</v>
      </c>
      <c r="Z90" t="s">
        <v>99</v>
      </c>
    </row>
    <row r="91" spans="1:26">
      <c r="A91" t="s">
        <v>4757</v>
      </c>
      <c r="B91" t="s">
        <v>706</v>
      </c>
      <c r="C91">
        <v>2009</v>
      </c>
      <c r="D91" t="s">
        <v>2362</v>
      </c>
      <c r="E91" t="s">
        <v>2363</v>
      </c>
      <c r="F91" t="s">
        <v>99</v>
      </c>
      <c r="G91" t="s">
        <v>2364</v>
      </c>
      <c r="H91" t="s">
        <v>99</v>
      </c>
      <c r="I91" t="s">
        <v>99</v>
      </c>
      <c r="J91" t="s">
        <v>2365</v>
      </c>
      <c r="K91" t="s">
        <v>615</v>
      </c>
      <c r="L91" s="13">
        <v>44887.363807870373</v>
      </c>
      <c r="M91" s="13">
        <v>44887.363807870373</v>
      </c>
      <c r="N91" s="13">
        <v>44886.598032407404</v>
      </c>
      <c r="O91" t="s">
        <v>99</v>
      </c>
      <c r="P91" t="s">
        <v>99</v>
      </c>
      <c r="Q91" t="s">
        <v>99</v>
      </c>
      <c r="R91" t="s">
        <v>99</v>
      </c>
      <c r="S91" t="s">
        <v>99</v>
      </c>
      <c r="T91" t="s">
        <v>1218</v>
      </c>
      <c r="U91" t="s">
        <v>133</v>
      </c>
      <c r="V91" t="s">
        <v>4494</v>
      </c>
      <c r="W91" t="s">
        <v>4495</v>
      </c>
      <c r="X91" t="s">
        <v>2366</v>
      </c>
      <c r="Y91" t="s">
        <v>99</v>
      </c>
      <c r="Z91" t="s">
        <v>99</v>
      </c>
    </row>
    <row r="92" spans="1:26">
      <c r="A92" t="s">
        <v>4758</v>
      </c>
      <c r="B92" t="s">
        <v>135</v>
      </c>
      <c r="C92">
        <v>2007</v>
      </c>
      <c r="D92" t="s">
        <v>2354</v>
      </c>
      <c r="E92" t="s">
        <v>2355</v>
      </c>
      <c r="F92" t="s">
        <v>2356</v>
      </c>
      <c r="G92" t="s">
        <v>99</v>
      </c>
      <c r="H92" t="s">
        <v>2357</v>
      </c>
      <c r="I92" t="s">
        <v>2358</v>
      </c>
      <c r="J92" t="s">
        <v>2359</v>
      </c>
      <c r="K92" t="s">
        <v>2360</v>
      </c>
      <c r="L92" s="13">
        <v>44887.363807870373</v>
      </c>
      <c r="M92" s="13">
        <v>44887.363807870373</v>
      </c>
      <c r="N92" s="13">
        <v>44886.598032407404</v>
      </c>
      <c r="O92" t="s">
        <v>2361</v>
      </c>
      <c r="P92" t="s">
        <v>182</v>
      </c>
      <c r="Q92" t="s">
        <v>666</v>
      </c>
      <c r="R92" t="s">
        <v>4759</v>
      </c>
      <c r="S92" t="s">
        <v>99</v>
      </c>
      <c r="T92" t="s">
        <v>99</v>
      </c>
      <c r="U92" t="s">
        <v>99</v>
      </c>
      <c r="V92" t="s">
        <v>4494</v>
      </c>
      <c r="W92" t="s">
        <v>4495</v>
      </c>
      <c r="X92" t="s">
        <v>99</v>
      </c>
      <c r="Y92" t="s">
        <v>99</v>
      </c>
      <c r="Z92" t="s">
        <v>99</v>
      </c>
    </row>
    <row r="93" spans="1:26">
      <c r="A93" t="s">
        <v>4760</v>
      </c>
      <c r="B93" t="s">
        <v>135</v>
      </c>
      <c r="C93">
        <v>2021</v>
      </c>
      <c r="D93" t="s">
        <v>2347</v>
      </c>
      <c r="E93" t="s">
        <v>2348</v>
      </c>
      <c r="F93" t="s">
        <v>2349</v>
      </c>
      <c r="G93" t="s">
        <v>99</v>
      </c>
      <c r="H93" t="s">
        <v>2350</v>
      </c>
      <c r="I93" t="s">
        <v>2351</v>
      </c>
      <c r="J93" t="s">
        <v>2352</v>
      </c>
      <c r="K93" t="s">
        <v>1706</v>
      </c>
      <c r="L93" s="13">
        <v>44887.363807870373</v>
      </c>
      <c r="M93" s="13">
        <v>44887.363807870373</v>
      </c>
      <c r="N93" s="13">
        <v>44886.598043981481</v>
      </c>
      <c r="O93" t="s">
        <v>2353</v>
      </c>
      <c r="P93" t="s">
        <v>288</v>
      </c>
      <c r="Q93" t="s">
        <v>4761</v>
      </c>
      <c r="R93" t="s">
        <v>4762</v>
      </c>
      <c r="S93" t="s">
        <v>4763</v>
      </c>
      <c r="T93" t="s">
        <v>99</v>
      </c>
      <c r="U93" t="s">
        <v>99</v>
      </c>
      <c r="V93" t="s">
        <v>4494</v>
      </c>
      <c r="W93" t="s">
        <v>4495</v>
      </c>
      <c r="X93" t="s">
        <v>99</v>
      </c>
      <c r="Y93" t="s">
        <v>99</v>
      </c>
      <c r="Z93" t="s">
        <v>99</v>
      </c>
    </row>
    <row r="94" spans="1:26">
      <c r="A94" t="s">
        <v>4764</v>
      </c>
      <c r="B94" t="s">
        <v>222</v>
      </c>
      <c r="C94">
        <v>1995</v>
      </c>
      <c r="D94" t="s">
        <v>2340</v>
      </c>
      <c r="E94" t="s">
        <v>2341</v>
      </c>
      <c r="F94" t="s">
        <v>2342</v>
      </c>
      <c r="G94" t="s">
        <v>2343</v>
      </c>
      <c r="H94" t="s">
        <v>99</v>
      </c>
      <c r="I94" t="s">
        <v>99</v>
      </c>
      <c r="J94" t="s">
        <v>2344</v>
      </c>
      <c r="K94" t="s">
        <v>165</v>
      </c>
      <c r="L94" s="13">
        <v>44887.363807870373</v>
      </c>
      <c r="M94" s="13">
        <v>44887.363807870373</v>
      </c>
      <c r="N94" s="13">
        <v>44886.598043981481</v>
      </c>
      <c r="O94" t="s">
        <v>2345</v>
      </c>
      <c r="P94" t="s">
        <v>99</v>
      </c>
      <c r="Q94" t="s">
        <v>99</v>
      </c>
      <c r="R94" t="s">
        <v>99</v>
      </c>
      <c r="S94" t="s">
        <v>99</v>
      </c>
      <c r="T94" t="s">
        <v>1331</v>
      </c>
      <c r="U94" t="s">
        <v>1937</v>
      </c>
      <c r="V94" t="s">
        <v>4494</v>
      </c>
      <c r="W94" t="s">
        <v>4495</v>
      </c>
      <c r="X94" t="s">
        <v>2346</v>
      </c>
      <c r="Y94" t="s">
        <v>99</v>
      </c>
      <c r="Z94" t="s">
        <v>99</v>
      </c>
    </row>
    <row r="95" spans="1:26">
      <c r="A95" t="s">
        <v>4765</v>
      </c>
      <c r="B95" t="s">
        <v>222</v>
      </c>
      <c r="C95">
        <v>2011</v>
      </c>
      <c r="D95" t="s">
        <v>2333</v>
      </c>
      <c r="E95" t="s">
        <v>2334</v>
      </c>
      <c r="F95" t="s">
        <v>2335</v>
      </c>
      <c r="G95" t="s">
        <v>2336</v>
      </c>
      <c r="H95" t="s">
        <v>99</v>
      </c>
      <c r="I95" t="s">
        <v>99</v>
      </c>
      <c r="J95" t="s">
        <v>2337</v>
      </c>
      <c r="K95" t="s">
        <v>102</v>
      </c>
      <c r="L95" s="13">
        <v>44887.363807870373</v>
      </c>
      <c r="M95" s="13">
        <v>44887.363807870373</v>
      </c>
      <c r="N95" s="13">
        <v>44886.598055555558</v>
      </c>
      <c r="O95" t="s">
        <v>2338</v>
      </c>
      <c r="P95" t="s">
        <v>99</v>
      </c>
      <c r="Q95" t="s">
        <v>4766</v>
      </c>
      <c r="R95" t="s">
        <v>99</v>
      </c>
      <c r="S95" t="s">
        <v>4767</v>
      </c>
      <c r="T95" t="s">
        <v>1226</v>
      </c>
      <c r="U95" t="s">
        <v>1227</v>
      </c>
      <c r="V95" t="s">
        <v>99</v>
      </c>
      <c r="W95" t="s">
        <v>4495</v>
      </c>
      <c r="X95" t="s">
        <v>2339</v>
      </c>
      <c r="Y95" t="s">
        <v>4768</v>
      </c>
      <c r="Z95" t="s">
        <v>99</v>
      </c>
    </row>
    <row r="96" spans="1:26">
      <c r="A96" t="s">
        <v>4769</v>
      </c>
      <c r="B96" t="s">
        <v>222</v>
      </c>
      <c r="C96">
        <v>2008</v>
      </c>
      <c r="D96" t="s">
        <v>99</v>
      </c>
      <c r="E96" t="s">
        <v>2327</v>
      </c>
      <c r="F96" t="s">
        <v>2328</v>
      </c>
      <c r="G96" t="s">
        <v>2329</v>
      </c>
      <c r="H96" t="s">
        <v>99</v>
      </c>
      <c r="I96" t="s">
        <v>99</v>
      </c>
      <c r="J96" t="s">
        <v>2330</v>
      </c>
      <c r="K96" t="s">
        <v>736</v>
      </c>
      <c r="L96" s="13">
        <v>44887.363807870373</v>
      </c>
      <c r="M96" s="13">
        <v>44887.363807870373</v>
      </c>
      <c r="N96" s="13">
        <v>44886.598055555558</v>
      </c>
      <c r="O96" t="s">
        <v>2331</v>
      </c>
      <c r="P96" t="s">
        <v>99</v>
      </c>
      <c r="Q96" t="s">
        <v>99</v>
      </c>
      <c r="R96" t="s">
        <v>99</v>
      </c>
      <c r="S96" t="s">
        <v>99</v>
      </c>
      <c r="T96" t="s">
        <v>1218</v>
      </c>
      <c r="U96" t="s">
        <v>133</v>
      </c>
      <c r="V96" t="s">
        <v>4494</v>
      </c>
      <c r="W96" t="s">
        <v>4495</v>
      </c>
      <c r="X96" t="s">
        <v>2332</v>
      </c>
      <c r="Y96" t="s">
        <v>99</v>
      </c>
      <c r="Z96" t="s">
        <v>99</v>
      </c>
    </row>
    <row r="97" spans="1:26">
      <c r="A97" t="s">
        <v>4770</v>
      </c>
      <c r="B97" t="s">
        <v>135</v>
      </c>
      <c r="C97">
        <v>2008</v>
      </c>
      <c r="D97" t="s">
        <v>2321</v>
      </c>
      <c r="E97" t="s">
        <v>2322</v>
      </c>
      <c r="F97" t="s">
        <v>1687</v>
      </c>
      <c r="G97" t="s">
        <v>99</v>
      </c>
      <c r="H97" t="s">
        <v>1688</v>
      </c>
      <c r="I97" t="s">
        <v>2323</v>
      </c>
      <c r="J97" t="s">
        <v>2324</v>
      </c>
      <c r="K97" t="s">
        <v>2325</v>
      </c>
      <c r="L97" s="13">
        <v>44887.363807870373</v>
      </c>
      <c r="M97" s="13">
        <v>44887.363807870373</v>
      </c>
      <c r="N97" s="13">
        <v>44886.598067129627</v>
      </c>
      <c r="O97" t="s">
        <v>2326</v>
      </c>
      <c r="P97" t="s">
        <v>288</v>
      </c>
      <c r="Q97" t="s">
        <v>363</v>
      </c>
      <c r="R97" t="s">
        <v>4735</v>
      </c>
      <c r="S97" t="s">
        <v>99</v>
      </c>
      <c r="T97" t="s">
        <v>99</v>
      </c>
      <c r="U97" t="s">
        <v>99</v>
      </c>
      <c r="V97" t="s">
        <v>4494</v>
      </c>
      <c r="W97" t="s">
        <v>4495</v>
      </c>
      <c r="X97" t="s">
        <v>99</v>
      </c>
      <c r="Y97" t="s">
        <v>99</v>
      </c>
      <c r="Z97" t="s">
        <v>99</v>
      </c>
    </row>
    <row r="98" spans="1:26">
      <c r="A98" t="s">
        <v>4771</v>
      </c>
      <c r="B98" t="s">
        <v>222</v>
      </c>
      <c r="C98">
        <v>2018</v>
      </c>
      <c r="D98" t="s">
        <v>2314</v>
      </c>
      <c r="E98" t="s">
        <v>2315</v>
      </c>
      <c r="F98" t="s">
        <v>2316</v>
      </c>
      <c r="G98" t="s">
        <v>2317</v>
      </c>
      <c r="H98" t="s">
        <v>99</v>
      </c>
      <c r="I98" t="s">
        <v>99</v>
      </c>
      <c r="J98" t="s">
        <v>2318</v>
      </c>
      <c r="K98" t="s">
        <v>384</v>
      </c>
      <c r="L98" s="13">
        <v>44887.363807870373</v>
      </c>
      <c r="M98" s="13">
        <v>44887.363807870373</v>
      </c>
      <c r="N98" s="13">
        <v>44886.598067129627</v>
      </c>
      <c r="O98" t="s">
        <v>2319</v>
      </c>
      <c r="P98" t="s">
        <v>99</v>
      </c>
      <c r="Q98" t="s">
        <v>4772</v>
      </c>
      <c r="R98" t="s">
        <v>99</v>
      </c>
      <c r="S98" t="s">
        <v>99</v>
      </c>
      <c r="T98" t="s">
        <v>1226</v>
      </c>
      <c r="U98" t="s">
        <v>1227</v>
      </c>
      <c r="V98" t="s">
        <v>99</v>
      </c>
      <c r="W98" t="s">
        <v>4495</v>
      </c>
      <c r="X98" t="s">
        <v>2320</v>
      </c>
      <c r="Y98" t="s">
        <v>4773</v>
      </c>
      <c r="Z98" t="s">
        <v>99</v>
      </c>
    </row>
    <row r="99" spans="1:26">
      <c r="A99" t="s">
        <v>4774</v>
      </c>
      <c r="B99" t="s">
        <v>222</v>
      </c>
      <c r="C99">
        <v>2018</v>
      </c>
      <c r="D99" t="s">
        <v>2286</v>
      </c>
      <c r="E99" t="s">
        <v>2287</v>
      </c>
      <c r="F99" t="s">
        <v>2288</v>
      </c>
      <c r="G99" t="s">
        <v>2289</v>
      </c>
      <c r="H99" t="s">
        <v>99</v>
      </c>
      <c r="I99" t="s">
        <v>99</v>
      </c>
      <c r="J99" t="s">
        <v>2290</v>
      </c>
      <c r="K99" t="s">
        <v>384</v>
      </c>
      <c r="L99" s="13">
        <v>44887.363807870373</v>
      </c>
      <c r="M99" s="13">
        <v>44887.363807870373</v>
      </c>
      <c r="N99" s="13">
        <v>44886.598101851851</v>
      </c>
      <c r="O99" t="s">
        <v>2291</v>
      </c>
      <c r="P99" t="s">
        <v>99</v>
      </c>
      <c r="Q99" t="s">
        <v>4775</v>
      </c>
      <c r="R99" t="s">
        <v>99</v>
      </c>
      <c r="S99" t="s">
        <v>99</v>
      </c>
      <c r="T99" t="s">
        <v>1226</v>
      </c>
      <c r="U99" t="s">
        <v>1227</v>
      </c>
      <c r="V99" t="s">
        <v>99</v>
      </c>
      <c r="W99" t="s">
        <v>4495</v>
      </c>
      <c r="X99" t="s">
        <v>2292</v>
      </c>
      <c r="Y99" t="s">
        <v>4776</v>
      </c>
      <c r="Z99" t="s">
        <v>99</v>
      </c>
    </row>
    <row r="100" spans="1:26">
      <c r="A100" t="s">
        <v>4777</v>
      </c>
      <c r="B100" t="s">
        <v>135</v>
      </c>
      <c r="C100">
        <v>2007</v>
      </c>
      <c r="D100" t="s">
        <v>2280</v>
      </c>
      <c r="E100" t="s">
        <v>2281</v>
      </c>
      <c r="F100" t="s">
        <v>1607</v>
      </c>
      <c r="G100" t="s">
        <v>99</v>
      </c>
      <c r="H100" t="s">
        <v>1266</v>
      </c>
      <c r="I100" t="s">
        <v>2282</v>
      </c>
      <c r="J100" t="s">
        <v>2283</v>
      </c>
      <c r="K100" t="s">
        <v>2284</v>
      </c>
      <c r="L100" s="13">
        <v>44887.363807870373</v>
      </c>
      <c r="M100" s="13">
        <v>44887.363807870373</v>
      </c>
      <c r="N100" s="13">
        <v>44886.598101851851</v>
      </c>
      <c r="O100" t="s">
        <v>2285</v>
      </c>
      <c r="P100" t="s">
        <v>182</v>
      </c>
      <c r="Q100" t="s">
        <v>2216</v>
      </c>
      <c r="R100" t="s">
        <v>4512</v>
      </c>
      <c r="S100" t="s">
        <v>99</v>
      </c>
      <c r="T100" t="s">
        <v>99</v>
      </c>
      <c r="U100" t="s">
        <v>99</v>
      </c>
      <c r="V100" t="s">
        <v>4494</v>
      </c>
      <c r="W100" t="s">
        <v>4495</v>
      </c>
      <c r="X100" t="s">
        <v>99</v>
      </c>
      <c r="Y100" t="s">
        <v>99</v>
      </c>
      <c r="Z100" t="s">
        <v>99</v>
      </c>
    </row>
    <row r="101" spans="1:26">
      <c r="A101" t="s">
        <v>4778</v>
      </c>
      <c r="B101" t="s">
        <v>222</v>
      </c>
      <c r="C101">
        <v>1989</v>
      </c>
      <c r="D101" t="s">
        <v>2293</v>
      </c>
      <c r="E101" t="s">
        <v>2294</v>
      </c>
      <c r="F101" t="s">
        <v>2295</v>
      </c>
      <c r="G101" t="s">
        <v>2296</v>
      </c>
      <c r="H101" t="s">
        <v>99</v>
      </c>
      <c r="I101" t="s">
        <v>99</v>
      </c>
      <c r="J101" t="s">
        <v>2297</v>
      </c>
      <c r="K101" t="s">
        <v>2298</v>
      </c>
      <c r="L101" s="13">
        <v>44887.363807870373</v>
      </c>
      <c r="M101" s="13">
        <v>44887.363807870373</v>
      </c>
      <c r="N101" s="13">
        <v>44886.598090277781</v>
      </c>
      <c r="O101" t="s">
        <v>2299</v>
      </c>
      <c r="P101" t="s">
        <v>99</v>
      </c>
      <c r="Q101" t="s">
        <v>99</v>
      </c>
      <c r="R101" t="s">
        <v>99</v>
      </c>
      <c r="S101" t="s">
        <v>4779</v>
      </c>
      <c r="T101" t="s">
        <v>1618</v>
      </c>
      <c r="U101" t="s">
        <v>1619</v>
      </c>
      <c r="V101" t="s">
        <v>99</v>
      </c>
      <c r="W101" t="s">
        <v>4495</v>
      </c>
      <c r="X101" t="s">
        <v>2300</v>
      </c>
      <c r="Y101" t="s">
        <v>4780</v>
      </c>
      <c r="Z101" t="s">
        <v>99</v>
      </c>
    </row>
    <row r="102" spans="1:26">
      <c r="A102" t="s">
        <v>4781</v>
      </c>
      <c r="B102" t="s">
        <v>94</v>
      </c>
      <c r="C102">
        <v>2021</v>
      </c>
      <c r="D102" t="s">
        <v>871</v>
      </c>
      <c r="E102" t="s">
        <v>872</v>
      </c>
      <c r="F102" t="s">
        <v>873</v>
      </c>
      <c r="G102" t="s">
        <v>99</v>
      </c>
      <c r="H102" t="s">
        <v>99</v>
      </c>
      <c r="I102" t="s">
        <v>874</v>
      </c>
      <c r="J102" t="s">
        <v>99</v>
      </c>
      <c r="K102" t="s">
        <v>113</v>
      </c>
      <c r="L102" s="13">
        <v>44887.363807870373</v>
      </c>
      <c r="M102" s="13">
        <v>44887.363807870373</v>
      </c>
      <c r="N102" s="13"/>
      <c r="O102" t="s">
        <v>875</v>
      </c>
      <c r="P102" t="s">
        <v>99</v>
      </c>
      <c r="Q102" t="s">
        <v>99</v>
      </c>
      <c r="R102" t="s">
        <v>99</v>
      </c>
      <c r="S102" t="s">
        <v>99</v>
      </c>
      <c r="T102" t="s">
        <v>99</v>
      </c>
      <c r="U102" t="s">
        <v>99</v>
      </c>
      <c r="V102" t="s">
        <v>99</v>
      </c>
      <c r="W102" t="s">
        <v>99</v>
      </c>
      <c r="X102" t="s">
        <v>99</v>
      </c>
      <c r="Y102" t="s">
        <v>99</v>
      </c>
      <c r="Z102" t="s">
        <v>99</v>
      </c>
    </row>
    <row r="103" spans="1:26">
      <c r="A103" t="s">
        <v>4782</v>
      </c>
      <c r="B103" t="s">
        <v>135</v>
      </c>
      <c r="C103">
        <v>2017</v>
      </c>
      <c r="D103" t="s">
        <v>865</v>
      </c>
      <c r="E103" t="s">
        <v>866</v>
      </c>
      <c r="F103" t="s">
        <v>867</v>
      </c>
      <c r="G103" t="s">
        <v>99</v>
      </c>
      <c r="H103" t="s">
        <v>99</v>
      </c>
      <c r="I103" t="s">
        <v>868</v>
      </c>
      <c r="J103" t="s">
        <v>99</v>
      </c>
      <c r="K103" t="s">
        <v>156</v>
      </c>
      <c r="L103" s="13">
        <v>44887.363807870373</v>
      </c>
      <c r="M103" s="13">
        <v>44887.363807870373</v>
      </c>
      <c r="N103" s="13"/>
      <c r="O103" t="s">
        <v>869</v>
      </c>
      <c r="P103" t="s">
        <v>870</v>
      </c>
      <c r="Q103" t="s">
        <v>4783</v>
      </c>
      <c r="R103" t="s">
        <v>99</v>
      </c>
      <c r="S103" t="s">
        <v>99</v>
      </c>
      <c r="T103" t="s">
        <v>99</v>
      </c>
      <c r="U103" t="s">
        <v>99</v>
      </c>
      <c r="V103" t="s">
        <v>99</v>
      </c>
      <c r="W103" t="s">
        <v>99</v>
      </c>
      <c r="X103" t="s">
        <v>99</v>
      </c>
      <c r="Y103" t="s">
        <v>99</v>
      </c>
      <c r="Z103" t="s">
        <v>99</v>
      </c>
    </row>
    <row r="104" spans="1:26">
      <c r="A104" t="s">
        <v>4784</v>
      </c>
      <c r="B104" t="s">
        <v>706</v>
      </c>
      <c r="C104">
        <v>2021</v>
      </c>
      <c r="D104" t="s">
        <v>707</v>
      </c>
      <c r="E104" t="s">
        <v>99</v>
      </c>
      <c r="F104" t="s">
        <v>99</v>
      </c>
      <c r="G104" t="s">
        <v>99</v>
      </c>
      <c r="H104" t="s">
        <v>99</v>
      </c>
      <c r="I104" t="s">
        <v>99</v>
      </c>
      <c r="J104" t="s">
        <v>99</v>
      </c>
      <c r="K104" t="s">
        <v>113</v>
      </c>
      <c r="L104" s="13">
        <v>44887.363807870373</v>
      </c>
      <c r="M104" s="13">
        <v>44887.363807870373</v>
      </c>
      <c r="N104" s="13"/>
      <c r="O104" t="s">
        <v>99</v>
      </c>
      <c r="P104" t="s">
        <v>99</v>
      </c>
      <c r="Q104" t="s">
        <v>99</v>
      </c>
      <c r="R104" t="s">
        <v>99</v>
      </c>
      <c r="S104" t="s">
        <v>99</v>
      </c>
      <c r="T104" t="s">
        <v>99</v>
      </c>
      <c r="U104" t="s">
        <v>99</v>
      </c>
      <c r="V104" t="s">
        <v>99</v>
      </c>
      <c r="W104" t="s">
        <v>99</v>
      </c>
      <c r="X104" t="s">
        <v>708</v>
      </c>
      <c r="Y104" t="s">
        <v>99</v>
      </c>
      <c r="Z104" t="s">
        <v>99</v>
      </c>
    </row>
    <row r="105" spans="1:26">
      <c r="A105" t="s">
        <v>4785</v>
      </c>
      <c r="B105" t="s">
        <v>135</v>
      </c>
      <c r="C105">
        <v>2022</v>
      </c>
      <c r="D105" t="s">
        <v>848</v>
      </c>
      <c r="E105" t="s">
        <v>849</v>
      </c>
      <c r="F105" t="s">
        <v>744</v>
      </c>
      <c r="G105" t="s">
        <v>99</v>
      </c>
      <c r="H105" t="s">
        <v>99</v>
      </c>
      <c r="I105" t="s">
        <v>850</v>
      </c>
      <c r="J105" t="s">
        <v>99</v>
      </c>
      <c r="K105" t="s">
        <v>123</v>
      </c>
      <c r="L105" s="13">
        <v>44887.363807870373</v>
      </c>
      <c r="M105" s="13">
        <v>44887.363807870373</v>
      </c>
      <c r="N105" s="13"/>
      <c r="O105" t="s">
        <v>851</v>
      </c>
      <c r="P105" t="s">
        <v>99</v>
      </c>
      <c r="Q105" t="s">
        <v>99</v>
      </c>
      <c r="R105" t="s">
        <v>99</v>
      </c>
      <c r="S105" t="s">
        <v>99</v>
      </c>
      <c r="T105" t="s">
        <v>99</v>
      </c>
      <c r="U105" t="s">
        <v>99</v>
      </c>
      <c r="V105" t="s">
        <v>99</v>
      </c>
      <c r="W105" t="s">
        <v>99</v>
      </c>
      <c r="X105" t="s">
        <v>99</v>
      </c>
      <c r="Y105" t="s">
        <v>99</v>
      </c>
      <c r="Z105" t="s">
        <v>99</v>
      </c>
    </row>
    <row r="106" spans="1:26">
      <c r="A106" t="s">
        <v>4786</v>
      </c>
      <c r="B106" t="s">
        <v>94</v>
      </c>
      <c r="C106">
        <v>2021</v>
      </c>
      <c r="D106" t="s">
        <v>855</v>
      </c>
      <c r="E106" t="s">
        <v>856</v>
      </c>
      <c r="F106" t="s">
        <v>857</v>
      </c>
      <c r="G106" t="s">
        <v>99</v>
      </c>
      <c r="H106" t="s">
        <v>99</v>
      </c>
      <c r="I106" t="s">
        <v>858</v>
      </c>
      <c r="J106" t="s">
        <v>99</v>
      </c>
      <c r="K106" t="s">
        <v>113</v>
      </c>
      <c r="L106" s="13">
        <v>44887.363807870373</v>
      </c>
      <c r="M106" s="13">
        <v>44887.363807870373</v>
      </c>
      <c r="N106" s="13"/>
      <c r="O106" t="s">
        <v>859</v>
      </c>
      <c r="P106" t="s">
        <v>99</v>
      </c>
      <c r="Q106" t="s">
        <v>99</v>
      </c>
      <c r="R106" t="s">
        <v>99</v>
      </c>
      <c r="S106" t="s">
        <v>99</v>
      </c>
      <c r="T106" t="s">
        <v>99</v>
      </c>
      <c r="U106" t="s">
        <v>99</v>
      </c>
      <c r="V106" t="s">
        <v>99</v>
      </c>
      <c r="W106" t="s">
        <v>99</v>
      </c>
      <c r="X106" t="s">
        <v>99</v>
      </c>
      <c r="Y106" t="s">
        <v>99</v>
      </c>
      <c r="Z106" t="s">
        <v>99</v>
      </c>
    </row>
    <row r="107" spans="1:26">
      <c r="A107" t="s">
        <v>4787</v>
      </c>
      <c r="B107" t="s">
        <v>94</v>
      </c>
      <c r="C107">
        <v>2021</v>
      </c>
      <c r="D107" t="s">
        <v>688</v>
      </c>
      <c r="E107" t="s">
        <v>852</v>
      </c>
      <c r="F107" t="s">
        <v>690</v>
      </c>
      <c r="G107" t="s">
        <v>99</v>
      </c>
      <c r="H107" t="s">
        <v>99</v>
      </c>
      <c r="I107" t="s">
        <v>853</v>
      </c>
      <c r="J107" t="s">
        <v>99</v>
      </c>
      <c r="K107" t="s">
        <v>113</v>
      </c>
      <c r="L107" s="13">
        <v>44887.363807870373</v>
      </c>
      <c r="M107" s="13">
        <v>44887.363807870373</v>
      </c>
      <c r="N107" s="13"/>
      <c r="O107" t="s">
        <v>854</v>
      </c>
      <c r="P107" t="s">
        <v>99</v>
      </c>
      <c r="Q107" t="s">
        <v>99</v>
      </c>
      <c r="R107" t="s">
        <v>99</v>
      </c>
      <c r="S107" t="s">
        <v>99</v>
      </c>
      <c r="T107" t="s">
        <v>99</v>
      </c>
      <c r="U107" t="s">
        <v>99</v>
      </c>
      <c r="V107" t="s">
        <v>99</v>
      </c>
      <c r="W107" t="s">
        <v>99</v>
      </c>
      <c r="X107" t="s">
        <v>99</v>
      </c>
      <c r="Y107" t="s">
        <v>99</v>
      </c>
      <c r="Z107" t="s">
        <v>99</v>
      </c>
    </row>
    <row r="108" spans="1:26">
      <c r="A108" t="s">
        <v>4788</v>
      </c>
      <c r="B108" t="s">
        <v>94</v>
      </c>
      <c r="C108">
        <v>2005</v>
      </c>
      <c r="D108" t="s">
        <v>838</v>
      </c>
      <c r="E108" t="s">
        <v>843</v>
      </c>
      <c r="F108" t="s">
        <v>844</v>
      </c>
      <c r="G108" t="s">
        <v>99</v>
      </c>
      <c r="H108" t="s">
        <v>99</v>
      </c>
      <c r="I108" t="s">
        <v>845</v>
      </c>
      <c r="J108" t="s">
        <v>99</v>
      </c>
      <c r="K108" t="s">
        <v>846</v>
      </c>
      <c r="L108" s="13">
        <v>44887.363807870373</v>
      </c>
      <c r="M108" s="13">
        <v>44887.363807870373</v>
      </c>
      <c r="N108" s="13"/>
      <c r="O108" t="s">
        <v>847</v>
      </c>
      <c r="P108" t="s">
        <v>99</v>
      </c>
      <c r="Q108" t="s">
        <v>99</v>
      </c>
      <c r="R108" t="s">
        <v>99</v>
      </c>
      <c r="S108" t="s">
        <v>99</v>
      </c>
      <c r="T108" t="s">
        <v>99</v>
      </c>
      <c r="U108" t="s">
        <v>99</v>
      </c>
      <c r="V108" t="s">
        <v>99</v>
      </c>
      <c r="W108" t="s">
        <v>99</v>
      </c>
      <c r="X108" t="s">
        <v>99</v>
      </c>
      <c r="Y108" t="s">
        <v>99</v>
      </c>
      <c r="Z108" t="s">
        <v>99</v>
      </c>
    </row>
    <row r="109" spans="1:26">
      <c r="A109" t="s">
        <v>4789</v>
      </c>
      <c r="B109" t="s">
        <v>135</v>
      </c>
      <c r="C109">
        <v>2006</v>
      </c>
      <c r="D109" t="s">
        <v>838</v>
      </c>
      <c r="E109" t="s">
        <v>839</v>
      </c>
      <c r="F109" t="s">
        <v>840</v>
      </c>
      <c r="G109" t="s">
        <v>99</v>
      </c>
      <c r="H109" t="s">
        <v>99</v>
      </c>
      <c r="I109" t="s">
        <v>841</v>
      </c>
      <c r="J109" t="s">
        <v>99</v>
      </c>
      <c r="K109" t="s">
        <v>279</v>
      </c>
      <c r="L109" s="13">
        <v>44887.363807870373</v>
      </c>
      <c r="M109" s="13">
        <v>44887.363807870373</v>
      </c>
      <c r="N109" s="13"/>
      <c r="O109" t="s">
        <v>842</v>
      </c>
      <c r="P109" t="s">
        <v>500</v>
      </c>
      <c r="Q109" t="s">
        <v>4790</v>
      </c>
      <c r="R109" t="s">
        <v>99</v>
      </c>
      <c r="S109" t="s">
        <v>99</v>
      </c>
      <c r="T109" t="s">
        <v>99</v>
      </c>
      <c r="U109" t="s">
        <v>99</v>
      </c>
      <c r="V109" t="s">
        <v>99</v>
      </c>
      <c r="W109" t="s">
        <v>99</v>
      </c>
      <c r="X109" t="s">
        <v>99</v>
      </c>
      <c r="Y109" t="s">
        <v>99</v>
      </c>
      <c r="Z109" t="s">
        <v>99</v>
      </c>
    </row>
    <row r="110" spans="1:26">
      <c r="A110" t="s">
        <v>4791</v>
      </c>
      <c r="B110" t="s">
        <v>94</v>
      </c>
      <c r="C110">
        <v>1998</v>
      </c>
      <c r="D110" t="s">
        <v>832</v>
      </c>
      <c r="E110" t="s">
        <v>833</v>
      </c>
      <c r="F110" t="s">
        <v>834</v>
      </c>
      <c r="G110" t="s">
        <v>99</v>
      </c>
      <c r="H110" t="s">
        <v>99</v>
      </c>
      <c r="I110" t="s">
        <v>835</v>
      </c>
      <c r="J110" t="s">
        <v>99</v>
      </c>
      <c r="K110" t="s">
        <v>836</v>
      </c>
      <c r="L110" s="13">
        <v>44887.363807870373</v>
      </c>
      <c r="M110" s="13">
        <v>44887.363807870373</v>
      </c>
      <c r="N110" s="13"/>
      <c r="O110" t="s">
        <v>837</v>
      </c>
      <c r="P110" t="s">
        <v>99</v>
      </c>
      <c r="Q110" t="s">
        <v>99</v>
      </c>
      <c r="R110" t="s">
        <v>99</v>
      </c>
      <c r="S110" t="s">
        <v>99</v>
      </c>
      <c r="T110" t="s">
        <v>99</v>
      </c>
      <c r="U110" t="s">
        <v>99</v>
      </c>
      <c r="V110" t="s">
        <v>99</v>
      </c>
      <c r="W110" t="s">
        <v>99</v>
      </c>
      <c r="X110" t="s">
        <v>99</v>
      </c>
      <c r="Y110" t="s">
        <v>99</v>
      </c>
      <c r="Z110" t="s">
        <v>99</v>
      </c>
    </row>
    <row r="111" spans="1:26">
      <c r="A111" t="s">
        <v>4792</v>
      </c>
      <c r="B111" t="s">
        <v>94</v>
      </c>
      <c r="C111">
        <v>2014</v>
      </c>
      <c r="D111" t="s">
        <v>817</v>
      </c>
      <c r="E111" t="s">
        <v>818</v>
      </c>
      <c r="F111" t="s">
        <v>819</v>
      </c>
      <c r="G111" t="s">
        <v>99</v>
      </c>
      <c r="H111" t="s">
        <v>99</v>
      </c>
      <c r="I111" t="s">
        <v>820</v>
      </c>
      <c r="J111" t="s">
        <v>99</v>
      </c>
      <c r="K111" t="s">
        <v>400</v>
      </c>
      <c r="L111" s="13">
        <v>44887.363807870373</v>
      </c>
      <c r="M111" s="13">
        <v>44887.363807870373</v>
      </c>
      <c r="N111" s="13"/>
      <c r="O111" t="s">
        <v>821</v>
      </c>
      <c r="P111" t="s">
        <v>99</v>
      </c>
      <c r="Q111" t="s">
        <v>99</v>
      </c>
      <c r="R111" t="s">
        <v>99</v>
      </c>
      <c r="S111" t="s">
        <v>99</v>
      </c>
      <c r="T111" t="s">
        <v>99</v>
      </c>
      <c r="U111" t="s">
        <v>99</v>
      </c>
      <c r="V111" t="s">
        <v>99</v>
      </c>
      <c r="W111" t="s">
        <v>99</v>
      </c>
      <c r="X111" t="s">
        <v>99</v>
      </c>
      <c r="Y111" t="s">
        <v>99</v>
      </c>
      <c r="Z111" t="s">
        <v>99</v>
      </c>
    </row>
    <row r="112" spans="1:26">
      <c r="A112" t="s">
        <v>4793</v>
      </c>
      <c r="B112" t="s">
        <v>94</v>
      </c>
      <c r="C112">
        <v>2015</v>
      </c>
      <c r="D112" t="s">
        <v>812</v>
      </c>
      <c r="E112" t="s">
        <v>813</v>
      </c>
      <c r="F112" t="s">
        <v>814</v>
      </c>
      <c r="G112" t="s">
        <v>99</v>
      </c>
      <c r="H112" t="s">
        <v>99</v>
      </c>
      <c r="I112" t="s">
        <v>815</v>
      </c>
      <c r="J112" t="s">
        <v>99</v>
      </c>
      <c r="K112" t="s">
        <v>564</v>
      </c>
      <c r="L112" s="13">
        <v>44887.363807870373</v>
      </c>
      <c r="M112" s="13">
        <v>44887.363807870373</v>
      </c>
      <c r="N112" s="13"/>
      <c r="O112" t="s">
        <v>816</v>
      </c>
      <c r="P112" t="s">
        <v>99</v>
      </c>
      <c r="Q112" t="s">
        <v>99</v>
      </c>
      <c r="R112" t="s">
        <v>99</v>
      </c>
      <c r="S112" t="s">
        <v>99</v>
      </c>
      <c r="T112" t="s">
        <v>99</v>
      </c>
      <c r="U112" t="s">
        <v>99</v>
      </c>
      <c r="V112" t="s">
        <v>99</v>
      </c>
      <c r="W112" t="s">
        <v>99</v>
      </c>
      <c r="X112" t="s">
        <v>99</v>
      </c>
      <c r="Y112" t="s">
        <v>99</v>
      </c>
      <c r="Z112" t="s">
        <v>99</v>
      </c>
    </row>
    <row r="113" spans="1:26">
      <c r="A113" t="s">
        <v>4794</v>
      </c>
      <c r="B113" t="s">
        <v>94</v>
      </c>
      <c r="C113">
        <v>2021</v>
      </c>
      <c r="D113" t="s">
        <v>803</v>
      </c>
      <c r="E113" t="s">
        <v>804</v>
      </c>
      <c r="F113" t="s">
        <v>659</v>
      </c>
      <c r="G113" t="s">
        <v>99</v>
      </c>
      <c r="H113" t="s">
        <v>99</v>
      </c>
      <c r="I113" t="s">
        <v>805</v>
      </c>
      <c r="J113" t="s">
        <v>99</v>
      </c>
      <c r="K113" t="s">
        <v>113</v>
      </c>
      <c r="L113" s="13">
        <v>44887.363807870373</v>
      </c>
      <c r="M113" s="13">
        <v>44887.363807870373</v>
      </c>
      <c r="N113" s="13"/>
      <c r="O113" t="s">
        <v>806</v>
      </c>
      <c r="P113" t="s">
        <v>99</v>
      </c>
      <c r="Q113" t="s">
        <v>99</v>
      </c>
      <c r="R113" t="s">
        <v>99</v>
      </c>
      <c r="S113" t="s">
        <v>99</v>
      </c>
      <c r="T113" t="s">
        <v>99</v>
      </c>
      <c r="U113" t="s">
        <v>99</v>
      </c>
      <c r="V113" t="s">
        <v>99</v>
      </c>
      <c r="W113" t="s">
        <v>99</v>
      </c>
      <c r="X113" t="s">
        <v>99</v>
      </c>
      <c r="Y113" t="s">
        <v>99</v>
      </c>
      <c r="Z113" t="s">
        <v>99</v>
      </c>
    </row>
    <row r="114" spans="1:26">
      <c r="A114" t="s">
        <v>4795</v>
      </c>
      <c r="B114" t="s">
        <v>135</v>
      </c>
      <c r="C114">
        <v>2019</v>
      </c>
      <c r="D114" t="s">
        <v>794</v>
      </c>
      <c r="E114" t="s">
        <v>795</v>
      </c>
      <c r="F114" t="s">
        <v>675</v>
      </c>
      <c r="G114" t="s">
        <v>99</v>
      </c>
      <c r="H114" t="s">
        <v>99</v>
      </c>
      <c r="I114" t="s">
        <v>796</v>
      </c>
      <c r="J114" t="s">
        <v>99</v>
      </c>
      <c r="K114" t="s">
        <v>271</v>
      </c>
      <c r="L114" s="13">
        <v>44887.363807870373</v>
      </c>
      <c r="M114" s="13">
        <v>44887.363807870373</v>
      </c>
      <c r="N114" s="13"/>
      <c r="O114" t="s">
        <v>797</v>
      </c>
      <c r="P114" t="s">
        <v>99</v>
      </c>
      <c r="Q114" t="s">
        <v>2216</v>
      </c>
      <c r="R114" t="s">
        <v>99</v>
      </c>
      <c r="S114" t="s">
        <v>99</v>
      </c>
      <c r="T114" t="s">
        <v>99</v>
      </c>
      <c r="U114" t="s">
        <v>99</v>
      </c>
      <c r="V114" t="s">
        <v>99</v>
      </c>
      <c r="W114" t="s">
        <v>99</v>
      </c>
      <c r="X114" t="s">
        <v>99</v>
      </c>
      <c r="Y114" t="s">
        <v>99</v>
      </c>
      <c r="Z114" t="s">
        <v>99</v>
      </c>
    </row>
    <row r="115" spans="1:26">
      <c r="A115" t="s">
        <v>4796</v>
      </c>
      <c r="B115" t="s">
        <v>94</v>
      </c>
      <c r="C115">
        <v>2016</v>
      </c>
      <c r="D115" t="s">
        <v>789</v>
      </c>
      <c r="E115" t="s">
        <v>790</v>
      </c>
      <c r="F115" t="s">
        <v>791</v>
      </c>
      <c r="G115" t="s">
        <v>99</v>
      </c>
      <c r="H115" t="s">
        <v>99</v>
      </c>
      <c r="I115" t="s">
        <v>792</v>
      </c>
      <c r="J115" t="s">
        <v>99</v>
      </c>
      <c r="K115" t="s">
        <v>331</v>
      </c>
      <c r="L115" s="13">
        <v>44887.363807870373</v>
      </c>
      <c r="M115" s="13">
        <v>44887.363807870373</v>
      </c>
      <c r="N115" s="13"/>
      <c r="O115" t="s">
        <v>793</v>
      </c>
      <c r="P115" t="s">
        <v>99</v>
      </c>
      <c r="Q115" t="s">
        <v>99</v>
      </c>
      <c r="R115" t="s">
        <v>99</v>
      </c>
      <c r="S115" t="s">
        <v>99</v>
      </c>
      <c r="T115" t="s">
        <v>99</v>
      </c>
      <c r="U115" t="s">
        <v>99</v>
      </c>
      <c r="V115" t="s">
        <v>99</v>
      </c>
      <c r="W115" t="s">
        <v>99</v>
      </c>
      <c r="X115" t="s">
        <v>99</v>
      </c>
      <c r="Y115" t="s">
        <v>99</v>
      </c>
      <c r="Z115" t="s">
        <v>99</v>
      </c>
    </row>
    <row r="116" spans="1:26">
      <c r="A116" t="s">
        <v>4797</v>
      </c>
      <c r="B116" t="s">
        <v>94</v>
      </c>
      <c r="C116">
        <v>2012</v>
      </c>
      <c r="D116" t="s">
        <v>784</v>
      </c>
      <c r="E116" t="s">
        <v>785</v>
      </c>
      <c r="F116" t="s">
        <v>786</v>
      </c>
      <c r="G116" t="s">
        <v>99</v>
      </c>
      <c r="H116" t="s">
        <v>99</v>
      </c>
      <c r="I116" t="s">
        <v>787</v>
      </c>
      <c r="J116" t="s">
        <v>99</v>
      </c>
      <c r="K116" t="s">
        <v>351</v>
      </c>
      <c r="L116" s="13">
        <v>44887.363807870373</v>
      </c>
      <c r="M116" s="13">
        <v>44887.363807870373</v>
      </c>
      <c r="N116" s="13"/>
      <c r="O116" t="s">
        <v>788</v>
      </c>
      <c r="P116" t="s">
        <v>99</v>
      </c>
      <c r="Q116" t="s">
        <v>99</v>
      </c>
      <c r="R116" t="s">
        <v>99</v>
      </c>
      <c r="S116" t="s">
        <v>99</v>
      </c>
      <c r="T116" t="s">
        <v>99</v>
      </c>
      <c r="U116" t="s">
        <v>99</v>
      </c>
      <c r="V116" t="s">
        <v>99</v>
      </c>
      <c r="W116" t="s">
        <v>99</v>
      </c>
      <c r="X116" t="s">
        <v>99</v>
      </c>
      <c r="Y116" t="s">
        <v>99</v>
      </c>
      <c r="Z116" t="s">
        <v>99</v>
      </c>
    </row>
    <row r="117" spans="1:26">
      <c r="A117" t="s">
        <v>4798</v>
      </c>
      <c r="B117" t="s">
        <v>94</v>
      </c>
      <c r="C117">
        <v>2022</v>
      </c>
      <c r="D117" t="s">
        <v>779</v>
      </c>
      <c r="E117" t="s">
        <v>780</v>
      </c>
      <c r="F117" t="s">
        <v>781</v>
      </c>
      <c r="G117" t="s">
        <v>99</v>
      </c>
      <c r="H117" t="s">
        <v>99</v>
      </c>
      <c r="I117" t="s">
        <v>782</v>
      </c>
      <c r="J117" t="s">
        <v>99</v>
      </c>
      <c r="K117" t="s">
        <v>123</v>
      </c>
      <c r="L117" s="13">
        <v>44887.363807870373</v>
      </c>
      <c r="M117" s="13">
        <v>44887.363807870373</v>
      </c>
      <c r="N117" s="13"/>
      <c r="O117" t="s">
        <v>783</v>
      </c>
      <c r="P117" t="s">
        <v>99</v>
      </c>
      <c r="Q117" t="s">
        <v>99</v>
      </c>
      <c r="R117" t="s">
        <v>99</v>
      </c>
      <c r="S117" t="s">
        <v>99</v>
      </c>
      <c r="T117" t="s">
        <v>99</v>
      </c>
      <c r="U117" t="s">
        <v>99</v>
      </c>
      <c r="V117" t="s">
        <v>99</v>
      </c>
      <c r="W117" t="s">
        <v>99</v>
      </c>
      <c r="X117" t="s">
        <v>99</v>
      </c>
      <c r="Y117" t="s">
        <v>99</v>
      </c>
      <c r="Z117" t="s">
        <v>99</v>
      </c>
    </row>
    <row r="118" spans="1:26">
      <c r="A118" t="s">
        <v>4799</v>
      </c>
      <c r="B118" t="s">
        <v>135</v>
      </c>
      <c r="C118">
        <v>2016</v>
      </c>
      <c r="D118" t="s">
        <v>827</v>
      </c>
      <c r="E118" t="s">
        <v>828</v>
      </c>
      <c r="F118" t="s">
        <v>829</v>
      </c>
      <c r="G118" t="s">
        <v>99</v>
      </c>
      <c r="H118" t="s">
        <v>99</v>
      </c>
      <c r="I118" t="s">
        <v>830</v>
      </c>
      <c r="J118" t="s">
        <v>99</v>
      </c>
      <c r="K118" t="s">
        <v>331</v>
      </c>
      <c r="L118" s="13">
        <v>44887.363807870373</v>
      </c>
      <c r="M118" s="13">
        <v>44887.363807870373</v>
      </c>
      <c r="N118" s="13"/>
      <c r="O118" t="s">
        <v>831</v>
      </c>
      <c r="P118" t="s">
        <v>236</v>
      </c>
      <c r="Q118" t="s">
        <v>4668</v>
      </c>
      <c r="R118" t="s">
        <v>99</v>
      </c>
      <c r="S118" t="s">
        <v>99</v>
      </c>
      <c r="T118" t="s">
        <v>99</v>
      </c>
      <c r="U118" t="s">
        <v>99</v>
      </c>
      <c r="V118" t="s">
        <v>99</v>
      </c>
      <c r="W118" t="s">
        <v>99</v>
      </c>
      <c r="X118" t="s">
        <v>99</v>
      </c>
      <c r="Y118" t="s">
        <v>99</v>
      </c>
      <c r="Z118" t="s">
        <v>99</v>
      </c>
    </row>
    <row r="119" spans="1:26">
      <c r="A119" t="s">
        <v>4800</v>
      </c>
      <c r="B119" t="s">
        <v>94</v>
      </c>
      <c r="C119">
        <v>2017</v>
      </c>
      <c r="D119" t="s">
        <v>822</v>
      </c>
      <c r="E119" t="s">
        <v>823</v>
      </c>
      <c r="F119" t="s">
        <v>824</v>
      </c>
      <c r="G119" t="s">
        <v>99</v>
      </c>
      <c r="H119" t="s">
        <v>99</v>
      </c>
      <c r="I119" t="s">
        <v>825</v>
      </c>
      <c r="J119" t="s">
        <v>99</v>
      </c>
      <c r="K119" t="s">
        <v>156</v>
      </c>
      <c r="L119" s="13">
        <v>44887.363807870373</v>
      </c>
      <c r="M119" s="13">
        <v>44887.363807870373</v>
      </c>
      <c r="N119" s="13"/>
      <c r="O119" t="s">
        <v>826</v>
      </c>
      <c r="P119" t="s">
        <v>99</v>
      </c>
      <c r="Q119" t="s">
        <v>99</v>
      </c>
      <c r="R119" t="s">
        <v>99</v>
      </c>
      <c r="S119" t="s">
        <v>99</v>
      </c>
      <c r="T119" t="s">
        <v>99</v>
      </c>
      <c r="U119" t="s">
        <v>99</v>
      </c>
      <c r="V119" t="s">
        <v>99</v>
      </c>
      <c r="W119" t="s">
        <v>99</v>
      </c>
      <c r="X119" t="s">
        <v>99</v>
      </c>
      <c r="Y119" t="s">
        <v>99</v>
      </c>
      <c r="Z119" t="s">
        <v>99</v>
      </c>
    </row>
    <row r="120" spans="1:26">
      <c r="A120" t="s">
        <v>4801</v>
      </c>
      <c r="B120" t="s">
        <v>94</v>
      </c>
      <c r="C120">
        <v>2015</v>
      </c>
      <c r="D120" t="s">
        <v>798</v>
      </c>
      <c r="E120" t="s">
        <v>799</v>
      </c>
      <c r="F120" t="s">
        <v>800</v>
      </c>
      <c r="G120" t="s">
        <v>99</v>
      </c>
      <c r="H120" t="s">
        <v>99</v>
      </c>
      <c r="I120" t="s">
        <v>801</v>
      </c>
      <c r="J120" t="s">
        <v>99</v>
      </c>
      <c r="K120" t="s">
        <v>564</v>
      </c>
      <c r="L120" s="13">
        <v>44887.363807870373</v>
      </c>
      <c r="M120" s="13">
        <v>44887.363807870373</v>
      </c>
      <c r="N120" s="13"/>
      <c r="O120" t="s">
        <v>802</v>
      </c>
      <c r="P120" t="s">
        <v>99</v>
      </c>
      <c r="Q120" t="s">
        <v>99</v>
      </c>
      <c r="R120" t="s">
        <v>99</v>
      </c>
      <c r="S120" t="s">
        <v>99</v>
      </c>
      <c r="T120" t="s">
        <v>99</v>
      </c>
      <c r="U120" t="s">
        <v>99</v>
      </c>
      <c r="V120" t="s">
        <v>99</v>
      </c>
      <c r="W120" t="s">
        <v>99</v>
      </c>
      <c r="X120" t="s">
        <v>99</v>
      </c>
      <c r="Y120" t="s">
        <v>99</v>
      </c>
      <c r="Z120" t="s">
        <v>99</v>
      </c>
    </row>
    <row r="121" spans="1:26">
      <c r="A121" t="s">
        <v>4802</v>
      </c>
      <c r="B121" t="s">
        <v>94</v>
      </c>
      <c r="C121">
        <v>2020</v>
      </c>
      <c r="D121" t="s">
        <v>771</v>
      </c>
      <c r="E121" t="s">
        <v>772</v>
      </c>
      <c r="F121" t="s">
        <v>773</v>
      </c>
      <c r="G121" t="s">
        <v>99</v>
      </c>
      <c r="H121" t="s">
        <v>99</v>
      </c>
      <c r="I121" t="s">
        <v>774</v>
      </c>
      <c r="J121" t="s">
        <v>99</v>
      </c>
      <c r="K121" t="s">
        <v>176</v>
      </c>
      <c r="L121" s="13">
        <v>44887.363807870373</v>
      </c>
      <c r="M121" s="13">
        <v>44887.363807870373</v>
      </c>
      <c r="N121" s="13"/>
      <c r="O121" t="s">
        <v>672</v>
      </c>
      <c r="P121" t="s">
        <v>99</v>
      </c>
      <c r="Q121" t="s">
        <v>99</v>
      </c>
      <c r="R121" t="s">
        <v>99</v>
      </c>
      <c r="S121" t="s">
        <v>99</v>
      </c>
      <c r="T121" t="s">
        <v>99</v>
      </c>
      <c r="U121" t="s">
        <v>99</v>
      </c>
      <c r="V121" t="s">
        <v>99</v>
      </c>
      <c r="W121" t="s">
        <v>99</v>
      </c>
      <c r="X121" t="s">
        <v>99</v>
      </c>
      <c r="Y121" t="s">
        <v>99</v>
      </c>
      <c r="Z121" t="s">
        <v>99</v>
      </c>
    </row>
    <row r="122" spans="1:26">
      <c r="A122" t="s">
        <v>4803</v>
      </c>
      <c r="B122" t="s">
        <v>94</v>
      </c>
      <c r="C122">
        <v>2012</v>
      </c>
      <c r="D122" t="s">
        <v>762</v>
      </c>
      <c r="E122" t="s">
        <v>763</v>
      </c>
      <c r="F122" t="s">
        <v>764</v>
      </c>
      <c r="G122" t="s">
        <v>99</v>
      </c>
      <c r="H122" t="s">
        <v>99</v>
      </c>
      <c r="I122" t="s">
        <v>765</v>
      </c>
      <c r="J122" t="s">
        <v>99</v>
      </c>
      <c r="K122" t="s">
        <v>351</v>
      </c>
      <c r="L122" s="13">
        <v>44887.363807870373</v>
      </c>
      <c r="M122" s="13">
        <v>44887.363807870373</v>
      </c>
      <c r="N122" s="13"/>
      <c r="O122" t="s">
        <v>766</v>
      </c>
      <c r="P122" t="s">
        <v>99</v>
      </c>
      <c r="Q122" t="s">
        <v>182</v>
      </c>
      <c r="R122" t="s">
        <v>99</v>
      </c>
      <c r="S122" t="s">
        <v>99</v>
      </c>
      <c r="T122" t="s">
        <v>99</v>
      </c>
      <c r="U122" t="s">
        <v>99</v>
      </c>
      <c r="V122" t="s">
        <v>99</v>
      </c>
      <c r="W122" t="s">
        <v>99</v>
      </c>
      <c r="X122" t="s">
        <v>99</v>
      </c>
      <c r="Y122" t="s">
        <v>99</v>
      </c>
      <c r="Z122" t="s">
        <v>99</v>
      </c>
    </row>
    <row r="123" spans="1:26">
      <c r="A123" t="s">
        <v>4804</v>
      </c>
      <c r="B123" t="s">
        <v>94</v>
      </c>
      <c r="C123">
        <v>2019</v>
      </c>
      <c r="D123" t="s">
        <v>738</v>
      </c>
      <c r="E123" t="s">
        <v>739</v>
      </c>
      <c r="F123" t="s">
        <v>740</v>
      </c>
      <c r="G123" t="s">
        <v>99</v>
      </c>
      <c r="H123" t="s">
        <v>99</v>
      </c>
      <c r="I123" t="s">
        <v>741</v>
      </c>
      <c r="J123" t="s">
        <v>99</v>
      </c>
      <c r="K123" t="s">
        <v>271</v>
      </c>
      <c r="L123" s="13">
        <v>44887.363807870373</v>
      </c>
      <c r="M123" s="13">
        <v>44887.363807870373</v>
      </c>
      <c r="N123" s="13"/>
      <c r="O123" t="s">
        <v>672</v>
      </c>
      <c r="P123" t="s">
        <v>99</v>
      </c>
      <c r="Q123" t="s">
        <v>99</v>
      </c>
      <c r="R123" t="s">
        <v>99</v>
      </c>
      <c r="S123" t="s">
        <v>99</v>
      </c>
      <c r="T123" t="s">
        <v>99</v>
      </c>
      <c r="U123" t="s">
        <v>99</v>
      </c>
      <c r="V123" t="s">
        <v>99</v>
      </c>
      <c r="W123" t="s">
        <v>99</v>
      </c>
      <c r="X123" t="s">
        <v>99</v>
      </c>
      <c r="Y123" t="s">
        <v>99</v>
      </c>
      <c r="Z123" t="s">
        <v>99</v>
      </c>
    </row>
    <row r="124" spans="1:26">
      <c r="A124" t="s">
        <v>4805</v>
      </c>
      <c r="B124" t="s">
        <v>94</v>
      </c>
      <c r="C124">
        <v>2006</v>
      </c>
      <c r="D124" t="s">
        <v>727</v>
      </c>
      <c r="E124" t="s">
        <v>728</v>
      </c>
      <c r="F124" t="s">
        <v>729</v>
      </c>
      <c r="G124" t="s">
        <v>99</v>
      </c>
      <c r="H124" t="s">
        <v>99</v>
      </c>
      <c r="I124" t="s">
        <v>730</v>
      </c>
      <c r="J124" t="s">
        <v>99</v>
      </c>
      <c r="K124" t="s">
        <v>279</v>
      </c>
      <c r="L124" s="13">
        <v>44887.363807870373</v>
      </c>
      <c r="M124" s="13">
        <v>44887.363807870373</v>
      </c>
      <c r="N124" s="13"/>
      <c r="O124" t="s">
        <v>731</v>
      </c>
      <c r="P124" t="s">
        <v>99</v>
      </c>
      <c r="Q124" t="s">
        <v>99</v>
      </c>
      <c r="R124" t="s">
        <v>99</v>
      </c>
      <c r="S124" t="s">
        <v>99</v>
      </c>
      <c r="T124" t="s">
        <v>99</v>
      </c>
      <c r="U124" t="s">
        <v>99</v>
      </c>
      <c r="V124" t="s">
        <v>99</v>
      </c>
      <c r="W124" t="s">
        <v>99</v>
      </c>
      <c r="X124" t="s">
        <v>99</v>
      </c>
      <c r="Y124" t="s">
        <v>99</v>
      </c>
      <c r="Z124" t="s">
        <v>99</v>
      </c>
    </row>
    <row r="125" spans="1:26">
      <c r="A125" t="s">
        <v>4806</v>
      </c>
      <c r="B125" t="s">
        <v>94</v>
      </c>
      <c r="C125">
        <v>2019</v>
      </c>
      <c r="D125" t="s">
        <v>718</v>
      </c>
      <c r="E125" t="s">
        <v>719</v>
      </c>
      <c r="F125" t="s">
        <v>720</v>
      </c>
      <c r="G125" t="s">
        <v>99</v>
      </c>
      <c r="H125" t="s">
        <v>99</v>
      </c>
      <c r="I125" t="s">
        <v>721</v>
      </c>
      <c r="J125" t="s">
        <v>99</v>
      </c>
      <c r="K125" t="s">
        <v>271</v>
      </c>
      <c r="L125" s="13">
        <v>44887.363807870373</v>
      </c>
      <c r="M125" s="13">
        <v>44887.363807870373</v>
      </c>
      <c r="N125" s="13"/>
      <c r="O125" t="s">
        <v>722</v>
      </c>
      <c r="P125" t="s">
        <v>99</v>
      </c>
      <c r="Q125" t="s">
        <v>99</v>
      </c>
      <c r="R125" t="s">
        <v>99</v>
      </c>
      <c r="S125" t="s">
        <v>99</v>
      </c>
      <c r="T125" t="s">
        <v>99</v>
      </c>
      <c r="U125" t="s">
        <v>99</v>
      </c>
      <c r="V125" t="s">
        <v>99</v>
      </c>
      <c r="W125" t="s">
        <v>99</v>
      </c>
      <c r="X125" t="s">
        <v>99</v>
      </c>
      <c r="Y125" t="s">
        <v>99</v>
      </c>
      <c r="Z125" t="s">
        <v>99</v>
      </c>
    </row>
    <row r="126" spans="1:26">
      <c r="A126" t="s">
        <v>4807</v>
      </c>
      <c r="B126" t="s">
        <v>94</v>
      </c>
      <c r="C126">
        <v>2021</v>
      </c>
      <c r="D126" t="s">
        <v>767</v>
      </c>
      <c r="E126" t="s">
        <v>768</v>
      </c>
      <c r="F126" t="s">
        <v>659</v>
      </c>
      <c r="G126" t="s">
        <v>99</v>
      </c>
      <c r="H126" t="s">
        <v>99</v>
      </c>
      <c r="I126" t="s">
        <v>769</v>
      </c>
      <c r="J126" t="s">
        <v>99</v>
      </c>
      <c r="K126" t="s">
        <v>113</v>
      </c>
      <c r="L126" s="13">
        <v>44887.363807870373</v>
      </c>
      <c r="M126" s="13">
        <v>44887.363807870373</v>
      </c>
      <c r="N126" s="13"/>
      <c r="O126" t="s">
        <v>770</v>
      </c>
      <c r="P126" t="s">
        <v>99</v>
      </c>
      <c r="Q126" t="s">
        <v>99</v>
      </c>
      <c r="R126" t="s">
        <v>99</v>
      </c>
      <c r="S126" t="s">
        <v>99</v>
      </c>
      <c r="T126" t="s">
        <v>99</v>
      </c>
      <c r="U126" t="s">
        <v>99</v>
      </c>
      <c r="V126" t="s">
        <v>99</v>
      </c>
      <c r="W126" t="s">
        <v>99</v>
      </c>
      <c r="X126" t="s">
        <v>99</v>
      </c>
      <c r="Y126" t="s">
        <v>99</v>
      </c>
      <c r="Z126" t="s">
        <v>99</v>
      </c>
    </row>
    <row r="127" spans="1:26">
      <c r="A127" t="s">
        <v>4808</v>
      </c>
      <c r="B127" t="s">
        <v>94</v>
      </c>
      <c r="C127">
        <v>2018</v>
      </c>
      <c r="D127" t="s">
        <v>757</v>
      </c>
      <c r="E127" t="s">
        <v>758</v>
      </c>
      <c r="F127" t="s">
        <v>759</v>
      </c>
      <c r="G127" t="s">
        <v>99</v>
      </c>
      <c r="H127" t="s">
        <v>99</v>
      </c>
      <c r="I127" t="s">
        <v>760</v>
      </c>
      <c r="J127" t="s">
        <v>99</v>
      </c>
      <c r="K127" t="s">
        <v>384</v>
      </c>
      <c r="L127" s="13">
        <v>44887.363807870373</v>
      </c>
      <c r="M127" s="13">
        <v>44887.363807870373</v>
      </c>
      <c r="N127" s="13"/>
      <c r="O127" t="s">
        <v>761</v>
      </c>
      <c r="P127" t="s">
        <v>99</v>
      </c>
      <c r="Q127" t="s">
        <v>182</v>
      </c>
      <c r="R127" t="s">
        <v>99</v>
      </c>
      <c r="S127" t="s">
        <v>99</v>
      </c>
      <c r="T127" t="s">
        <v>99</v>
      </c>
      <c r="U127" t="s">
        <v>99</v>
      </c>
      <c r="V127" t="s">
        <v>99</v>
      </c>
      <c r="W127" t="s">
        <v>99</v>
      </c>
      <c r="X127" t="s">
        <v>99</v>
      </c>
      <c r="Y127" t="s">
        <v>99</v>
      </c>
      <c r="Z127" t="s">
        <v>99</v>
      </c>
    </row>
    <row r="128" spans="1:26">
      <c r="A128" t="s">
        <v>4809</v>
      </c>
      <c r="B128" t="s">
        <v>135</v>
      </c>
      <c r="C128">
        <v>2001</v>
      </c>
      <c r="D128" t="s">
        <v>751</v>
      </c>
      <c r="E128" t="s">
        <v>752</v>
      </c>
      <c r="F128" t="s">
        <v>753</v>
      </c>
      <c r="G128" t="s">
        <v>99</v>
      </c>
      <c r="H128" t="s">
        <v>99</v>
      </c>
      <c r="I128" t="s">
        <v>754</v>
      </c>
      <c r="J128" t="s">
        <v>99</v>
      </c>
      <c r="K128" t="s">
        <v>755</v>
      </c>
      <c r="L128" s="13">
        <v>44887.363807870373</v>
      </c>
      <c r="M128" s="13">
        <v>44887.363807870373</v>
      </c>
      <c r="N128" s="13"/>
      <c r="O128" t="s">
        <v>756</v>
      </c>
      <c r="P128" t="s">
        <v>402</v>
      </c>
      <c r="Q128" t="s">
        <v>4551</v>
      </c>
      <c r="R128" t="s">
        <v>99</v>
      </c>
      <c r="S128" t="s">
        <v>99</v>
      </c>
      <c r="T128" t="s">
        <v>99</v>
      </c>
      <c r="U128" t="s">
        <v>99</v>
      </c>
      <c r="V128" t="s">
        <v>99</v>
      </c>
      <c r="W128" t="s">
        <v>99</v>
      </c>
      <c r="X128" t="s">
        <v>99</v>
      </c>
      <c r="Y128" t="s">
        <v>99</v>
      </c>
      <c r="Z128" t="s">
        <v>99</v>
      </c>
    </row>
    <row r="129" spans="1:26">
      <c r="A129" t="s">
        <v>4810</v>
      </c>
      <c r="B129" t="s">
        <v>135</v>
      </c>
      <c r="C129">
        <v>2022</v>
      </c>
      <c r="D129" t="s">
        <v>742</v>
      </c>
      <c r="E129" t="s">
        <v>743</v>
      </c>
      <c r="F129" t="s">
        <v>744</v>
      </c>
      <c r="G129" t="s">
        <v>99</v>
      </c>
      <c r="H129" t="s">
        <v>99</v>
      </c>
      <c r="I129" t="s">
        <v>745</v>
      </c>
      <c r="J129" t="s">
        <v>99</v>
      </c>
      <c r="K129" t="s">
        <v>123</v>
      </c>
      <c r="L129" s="13">
        <v>44887.363807870373</v>
      </c>
      <c r="M129" s="13">
        <v>44887.363807870373</v>
      </c>
      <c r="N129" s="13"/>
      <c r="O129" t="s">
        <v>687</v>
      </c>
      <c r="P129" t="s">
        <v>99</v>
      </c>
      <c r="Q129" t="s">
        <v>99</v>
      </c>
      <c r="R129" t="s">
        <v>99</v>
      </c>
      <c r="S129" t="s">
        <v>99</v>
      </c>
      <c r="T129" t="s">
        <v>99</v>
      </c>
      <c r="U129" t="s">
        <v>99</v>
      </c>
      <c r="V129" t="s">
        <v>99</v>
      </c>
      <c r="W129" t="s">
        <v>99</v>
      </c>
      <c r="X129" t="s">
        <v>99</v>
      </c>
      <c r="Y129" t="s">
        <v>99</v>
      </c>
      <c r="Z129" t="s">
        <v>99</v>
      </c>
    </row>
    <row r="130" spans="1:26">
      <c r="A130" t="s">
        <v>4811</v>
      </c>
      <c r="B130" t="s">
        <v>94</v>
      </c>
      <c r="C130">
        <v>2008</v>
      </c>
      <c r="D130" t="s">
        <v>732</v>
      </c>
      <c r="E130" t="s">
        <v>733</v>
      </c>
      <c r="F130" t="s">
        <v>734</v>
      </c>
      <c r="G130" t="s">
        <v>99</v>
      </c>
      <c r="H130" t="s">
        <v>99</v>
      </c>
      <c r="I130" t="s">
        <v>735</v>
      </c>
      <c r="J130" t="s">
        <v>99</v>
      </c>
      <c r="K130" t="s">
        <v>736</v>
      </c>
      <c r="L130" s="13">
        <v>44887.363807870373</v>
      </c>
      <c r="M130" s="13">
        <v>44887.363807870373</v>
      </c>
      <c r="N130" s="13"/>
      <c r="O130" t="s">
        <v>737</v>
      </c>
      <c r="P130" t="s">
        <v>99</v>
      </c>
      <c r="Q130" t="s">
        <v>99</v>
      </c>
      <c r="R130" t="s">
        <v>99</v>
      </c>
      <c r="S130" t="s">
        <v>99</v>
      </c>
      <c r="T130" t="s">
        <v>99</v>
      </c>
      <c r="U130" t="s">
        <v>99</v>
      </c>
      <c r="V130" t="s">
        <v>99</v>
      </c>
      <c r="W130" t="s">
        <v>99</v>
      </c>
      <c r="X130" t="s">
        <v>99</v>
      </c>
      <c r="Y130" t="s">
        <v>99</v>
      </c>
      <c r="Z130" t="s">
        <v>99</v>
      </c>
    </row>
    <row r="131" spans="1:26">
      <c r="A131" t="s">
        <v>4812</v>
      </c>
      <c r="B131" t="s">
        <v>706</v>
      </c>
      <c r="C131">
        <v>2021</v>
      </c>
      <c r="D131" t="s">
        <v>707</v>
      </c>
      <c r="E131" t="s">
        <v>99</v>
      </c>
      <c r="F131" t="s">
        <v>99</v>
      </c>
      <c r="G131" t="s">
        <v>99</v>
      </c>
      <c r="H131" t="s">
        <v>99</v>
      </c>
      <c r="I131" t="s">
        <v>99</v>
      </c>
      <c r="J131" t="s">
        <v>99</v>
      </c>
      <c r="K131" t="s">
        <v>113</v>
      </c>
      <c r="L131" s="13">
        <v>44887.363807870373</v>
      </c>
      <c r="M131" s="13">
        <v>44887.363807870373</v>
      </c>
      <c r="N131" s="13"/>
      <c r="O131" t="s">
        <v>99</v>
      </c>
      <c r="P131" t="s">
        <v>99</v>
      </c>
      <c r="Q131" t="s">
        <v>99</v>
      </c>
      <c r="R131" t="s">
        <v>99</v>
      </c>
      <c r="S131" t="s">
        <v>99</v>
      </c>
      <c r="T131" t="s">
        <v>99</v>
      </c>
      <c r="U131" t="s">
        <v>99</v>
      </c>
      <c r="V131" t="s">
        <v>99</v>
      </c>
      <c r="W131" t="s">
        <v>99</v>
      </c>
      <c r="X131" t="s">
        <v>708</v>
      </c>
      <c r="Y131" t="s">
        <v>99</v>
      </c>
      <c r="Z131" t="s">
        <v>99</v>
      </c>
    </row>
    <row r="132" spans="1:26">
      <c r="A132" t="s">
        <v>4813</v>
      </c>
      <c r="B132" t="s">
        <v>135</v>
      </c>
      <c r="C132">
        <v>2021</v>
      </c>
      <c r="D132" t="s">
        <v>713</v>
      </c>
      <c r="E132" t="s">
        <v>714</v>
      </c>
      <c r="F132" t="s">
        <v>715</v>
      </c>
      <c r="G132" t="s">
        <v>99</v>
      </c>
      <c r="H132" t="s">
        <v>99</v>
      </c>
      <c r="I132" t="s">
        <v>716</v>
      </c>
      <c r="J132" t="s">
        <v>99</v>
      </c>
      <c r="K132" t="s">
        <v>113</v>
      </c>
      <c r="L132" s="13">
        <v>44887.363807870373</v>
      </c>
      <c r="M132" s="13">
        <v>44887.363807870373</v>
      </c>
      <c r="N132" s="13"/>
      <c r="O132" t="s">
        <v>717</v>
      </c>
      <c r="P132" t="s">
        <v>182</v>
      </c>
      <c r="Q132" t="s">
        <v>4761</v>
      </c>
      <c r="R132" t="s">
        <v>99</v>
      </c>
      <c r="S132" t="s">
        <v>99</v>
      </c>
      <c r="T132" t="s">
        <v>99</v>
      </c>
      <c r="U132" t="s">
        <v>99</v>
      </c>
      <c r="V132" t="s">
        <v>99</v>
      </c>
      <c r="W132" t="s">
        <v>99</v>
      </c>
      <c r="X132" t="s">
        <v>99</v>
      </c>
      <c r="Y132" t="s">
        <v>99</v>
      </c>
      <c r="Z132" t="s">
        <v>99</v>
      </c>
    </row>
    <row r="133" spans="1:26">
      <c r="A133" t="s">
        <v>4814</v>
      </c>
      <c r="B133" t="s">
        <v>135</v>
      </c>
      <c r="C133">
        <v>2010</v>
      </c>
      <c r="D133" t="s">
        <v>709</v>
      </c>
      <c r="E133" t="s">
        <v>710</v>
      </c>
      <c r="F133" t="s">
        <v>664</v>
      </c>
      <c r="G133" t="s">
        <v>99</v>
      </c>
      <c r="H133" t="s">
        <v>99</v>
      </c>
      <c r="I133" t="s">
        <v>711</v>
      </c>
      <c r="J133" t="s">
        <v>99</v>
      </c>
      <c r="K133" t="s">
        <v>130</v>
      </c>
      <c r="L133" s="13">
        <v>44887.363807870373</v>
      </c>
      <c r="M133" s="13">
        <v>44887.363807870373</v>
      </c>
      <c r="N133" s="13"/>
      <c r="O133" t="s">
        <v>712</v>
      </c>
      <c r="P133" t="s">
        <v>363</v>
      </c>
      <c r="Q133" t="s">
        <v>4548</v>
      </c>
      <c r="R133" t="s">
        <v>99</v>
      </c>
      <c r="S133" t="s">
        <v>99</v>
      </c>
      <c r="T133" t="s">
        <v>99</v>
      </c>
      <c r="U133" t="s">
        <v>99</v>
      </c>
      <c r="V133" t="s">
        <v>99</v>
      </c>
      <c r="W133" t="s">
        <v>99</v>
      </c>
      <c r="X133" t="s">
        <v>99</v>
      </c>
      <c r="Y133" t="s">
        <v>99</v>
      </c>
      <c r="Z133" t="s">
        <v>99</v>
      </c>
    </row>
    <row r="134" spans="1:26">
      <c r="A134" t="s">
        <v>4815</v>
      </c>
      <c r="B134" t="s">
        <v>94</v>
      </c>
      <c r="C134">
        <v>2016</v>
      </c>
      <c r="D134" t="s">
        <v>634</v>
      </c>
      <c r="E134" t="s">
        <v>702</v>
      </c>
      <c r="F134" t="s">
        <v>703</v>
      </c>
      <c r="G134" t="s">
        <v>99</v>
      </c>
      <c r="H134" t="s">
        <v>99</v>
      </c>
      <c r="I134" t="s">
        <v>704</v>
      </c>
      <c r="J134" t="s">
        <v>99</v>
      </c>
      <c r="K134" t="s">
        <v>331</v>
      </c>
      <c r="L134" s="13">
        <v>44887.363807870373</v>
      </c>
      <c r="M134" s="13">
        <v>44887.363807870373</v>
      </c>
      <c r="N134" s="13"/>
      <c r="O134" t="s">
        <v>705</v>
      </c>
      <c r="P134" t="s">
        <v>99</v>
      </c>
      <c r="Q134" t="s">
        <v>99</v>
      </c>
      <c r="R134" t="s">
        <v>99</v>
      </c>
      <c r="S134" t="s">
        <v>99</v>
      </c>
      <c r="T134" t="s">
        <v>99</v>
      </c>
      <c r="U134" t="s">
        <v>99</v>
      </c>
      <c r="V134" t="s">
        <v>99</v>
      </c>
      <c r="W134" t="s">
        <v>99</v>
      </c>
      <c r="X134" t="s">
        <v>99</v>
      </c>
      <c r="Y134" t="s">
        <v>99</v>
      </c>
      <c r="Z134" t="s">
        <v>99</v>
      </c>
    </row>
    <row r="135" spans="1:26">
      <c r="A135" t="s">
        <v>4816</v>
      </c>
      <c r="B135" t="s">
        <v>94</v>
      </c>
      <c r="C135">
        <v>1995</v>
      </c>
      <c r="D135" t="s">
        <v>4817</v>
      </c>
      <c r="E135" t="s">
        <v>4818</v>
      </c>
      <c r="F135" t="s">
        <v>4819</v>
      </c>
      <c r="G135" t="s">
        <v>99</v>
      </c>
      <c r="H135" t="s">
        <v>99</v>
      </c>
      <c r="I135" t="s">
        <v>4820</v>
      </c>
      <c r="J135" t="s">
        <v>99</v>
      </c>
      <c r="K135" t="s">
        <v>165</v>
      </c>
      <c r="L135" s="13">
        <v>44887.363807870373</v>
      </c>
      <c r="M135" s="13">
        <v>44887.363807870373</v>
      </c>
      <c r="N135" s="13"/>
      <c r="O135" t="s">
        <v>4821</v>
      </c>
      <c r="P135" t="s">
        <v>99</v>
      </c>
      <c r="Q135" t="s">
        <v>99</v>
      </c>
      <c r="R135" t="s">
        <v>99</v>
      </c>
      <c r="S135" t="s">
        <v>99</v>
      </c>
      <c r="T135" t="s">
        <v>99</v>
      </c>
      <c r="U135" t="s">
        <v>99</v>
      </c>
      <c r="V135" t="s">
        <v>99</v>
      </c>
      <c r="W135" t="s">
        <v>99</v>
      </c>
      <c r="X135" t="s">
        <v>99</v>
      </c>
      <c r="Y135" t="s">
        <v>99</v>
      </c>
      <c r="Z135" t="s">
        <v>99</v>
      </c>
    </row>
    <row r="136" spans="1:26">
      <c r="A136" t="s">
        <v>4822</v>
      </c>
      <c r="B136" t="s">
        <v>94</v>
      </c>
      <c r="C136">
        <v>2022</v>
      </c>
      <c r="D136" t="s">
        <v>697</v>
      </c>
      <c r="E136" t="s">
        <v>698</v>
      </c>
      <c r="F136" t="s">
        <v>699</v>
      </c>
      <c r="G136" t="s">
        <v>99</v>
      </c>
      <c r="H136" t="s">
        <v>99</v>
      </c>
      <c r="I136" t="s">
        <v>700</v>
      </c>
      <c r="J136" t="s">
        <v>99</v>
      </c>
      <c r="K136" t="s">
        <v>123</v>
      </c>
      <c r="L136" s="13">
        <v>44887.363807870373</v>
      </c>
      <c r="M136" s="13">
        <v>44887.363807870373</v>
      </c>
      <c r="N136" s="13"/>
      <c r="O136" t="s">
        <v>701</v>
      </c>
      <c r="P136" t="s">
        <v>99</v>
      </c>
      <c r="Q136" t="s">
        <v>99</v>
      </c>
      <c r="R136" t="s">
        <v>99</v>
      </c>
      <c r="S136" t="s">
        <v>99</v>
      </c>
      <c r="T136" t="s">
        <v>99</v>
      </c>
      <c r="U136" t="s">
        <v>99</v>
      </c>
      <c r="V136" t="s">
        <v>99</v>
      </c>
      <c r="W136" t="s">
        <v>99</v>
      </c>
      <c r="X136" t="s">
        <v>99</v>
      </c>
      <c r="Y136" t="s">
        <v>99</v>
      </c>
      <c r="Z136" t="s">
        <v>99</v>
      </c>
    </row>
    <row r="137" spans="1:26">
      <c r="A137" t="s">
        <v>4823</v>
      </c>
      <c r="B137" t="s">
        <v>135</v>
      </c>
      <c r="C137">
        <v>2022</v>
      </c>
      <c r="D137" t="s">
        <v>693</v>
      </c>
      <c r="E137" t="s">
        <v>694</v>
      </c>
      <c r="F137" t="s">
        <v>675</v>
      </c>
      <c r="G137" t="s">
        <v>99</v>
      </c>
      <c r="H137" t="s">
        <v>99</v>
      </c>
      <c r="I137" t="s">
        <v>695</v>
      </c>
      <c r="J137" t="s">
        <v>99</v>
      </c>
      <c r="K137" t="s">
        <v>123</v>
      </c>
      <c r="L137" s="13">
        <v>44887.363807870373</v>
      </c>
      <c r="M137" s="13">
        <v>44887.363807870373</v>
      </c>
      <c r="N137" s="13"/>
      <c r="O137" t="s">
        <v>696</v>
      </c>
      <c r="P137" t="s">
        <v>99</v>
      </c>
      <c r="Q137" t="s">
        <v>2668</v>
      </c>
      <c r="R137" t="s">
        <v>99</v>
      </c>
      <c r="S137" t="s">
        <v>99</v>
      </c>
      <c r="T137" t="s">
        <v>99</v>
      </c>
      <c r="U137" t="s">
        <v>99</v>
      </c>
      <c r="V137" t="s">
        <v>99</v>
      </c>
      <c r="W137" t="s">
        <v>99</v>
      </c>
      <c r="X137" t="s">
        <v>99</v>
      </c>
      <c r="Y137" t="s">
        <v>99</v>
      </c>
      <c r="Z137" t="s">
        <v>99</v>
      </c>
    </row>
    <row r="138" spans="1:26">
      <c r="A138" t="s">
        <v>4824</v>
      </c>
      <c r="B138" t="s">
        <v>94</v>
      </c>
      <c r="C138">
        <v>2021</v>
      </c>
      <c r="D138" t="s">
        <v>688</v>
      </c>
      <c r="E138" t="s">
        <v>689</v>
      </c>
      <c r="F138" t="s">
        <v>690</v>
      </c>
      <c r="G138" t="s">
        <v>99</v>
      </c>
      <c r="H138" t="s">
        <v>99</v>
      </c>
      <c r="I138" t="s">
        <v>691</v>
      </c>
      <c r="J138" t="s">
        <v>99</v>
      </c>
      <c r="K138" t="s">
        <v>113</v>
      </c>
      <c r="L138" s="13">
        <v>44887.363807870373</v>
      </c>
      <c r="M138" s="13">
        <v>44887.363807870373</v>
      </c>
      <c r="N138" s="13"/>
      <c r="O138" t="s">
        <v>692</v>
      </c>
      <c r="P138" t="s">
        <v>99</v>
      </c>
      <c r="Q138" t="s">
        <v>99</v>
      </c>
      <c r="R138" t="s">
        <v>99</v>
      </c>
      <c r="S138" t="s">
        <v>99</v>
      </c>
      <c r="T138" t="s">
        <v>99</v>
      </c>
      <c r="U138" t="s">
        <v>99</v>
      </c>
      <c r="V138" t="s">
        <v>99</v>
      </c>
      <c r="W138" t="s">
        <v>99</v>
      </c>
      <c r="X138" t="s">
        <v>99</v>
      </c>
      <c r="Y138" t="s">
        <v>99</v>
      </c>
      <c r="Z138" t="s">
        <v>99</v>
      </c>
    </row>
    <row r="139" spans="1:26">
      <c r="A139" t="s">
        <v>4825</v>
      </c>
      <c r="B139" t="s">
        <v>94</v>
      </c>
      <c r="C139">
        <v>2020</v>
      </c>
      <c r="D139" t="s">
        <v>683</v>
      </c>
      <c r="E139" t="s">
        <v>684</v>
      </c>
      <c r="F139" t="s">
        <v>685</v>
      </c>
      <c r="G139" t="s">
        <v>99</v>
      </c>
      <c r="H139" t="s">
        <v>99</v>
      </c>
      <c r="I139" t="s">
        <v>686</v>
      </c>
      <c r="J139" t="s">
        <v>99</v>
      </c>
      <c r="K139" t="s">
        <v>176</v>
      </c>
      <c r="L139" s="13">
        <v>44887.363807870373</v>
      </c>
      <c r="M139" s="13">
        <v>44887.363807870373</v>
      </c>
      <c r="N139" s="13"/>
      <c r="O139" t="s">
        <v>687</v>
      </c>
      <c r="P139" t="s">
        <v>99</v>
      </c>
      <c r="Q139" t="s">
        <v>99</v>
      </c>
      <c r="R139" t="s">
        <v>99</v>
      </c>
      <c r="S139" t="s">
        <v>99</v>
      </c>
      <c r="T139" t="s">
        <v>99</v>
      </c>
      <c r="U139" t="s">
        <v>99</v>
      </c>
      <c r="V139" t="s">
        <v>99</v>
      </c>
      <c r="W139" t="s">
        <v>99</v>
      </c>
      <c r="X139" t="s">
        <v>99</v>
      </c>
      <c r="Y139" t="s">
        <v>99</v>
      </c>
      <c r="Z139" t="s">
        <v>99</v>
      </c>
    </row>
    <row r="140" spans="1:26">
      <c r="A140" t="s">
        <v>4826</v>
      </c>
      <c r="B140" t="s">
        <v>94</v>
      </c>
      <c r="C140">
        <v>2020</v>
      </c>
      <c r="D140" t="s">
        <v>678</v>
      </c>
      <c r="E140" t="s">
        <v>679</v>
      </c>
      <c r="F140" t="s">
        <v>680</v>
      </c>
      <c r="G140" t="s">
        <v>99</v>
      </c>
      <c r="H140" t="s">
        <v>99</v>
      </c>
      <c r="I140" t="s">
        <v>681</v>
      </c>
      <c r="J140" t="s">
        <v>99</v>
      </c>
      <c r="K140" t="s">
        <v>176</v>
      </c>
      <c r="L140" s="13">
        <v>44887.363807870373</v>
      </c>
      <c r="M140" s="13">
        <v>44887.363807870373</v>
      </c>
      <c r="N140" s="13"/>
      <c r="O140" t="s">
        <v>682</v>
      </c>
      <c r="P140" t="s">
        <v>99</v>
      </c>
      <c r="Q140" t="s">
        <v>99</v>
      </c>
      <c r="R140" t="s">
        <v>99</v>
      </c>
      <c r="S140" t="s">
        <v>99</v>
      </c>
      <c r="T140" t="s">
        <v>99</v>
      </c>
      <c r="U140" t="s">
        <v>99</v>
      </c>
      <c r="V140" t="s">
        <v>99</v>
      </c>
      <c r="W140" t="s">
        <v>99</v>
      </c>
      <c r="X140" t="s">
        <v>99</v>
      </c>
      <c r="Y140" t="s">
        <v>99</v>
      </c>
      <c r="Z140" t="s">
        <v>99</v>
      </c>
    </row>
    <row r="141" spans="1:26">
      <c r="A141" t="s">
        <v>4827</v>
      </c>
      <c r="B141" t="s">
        <v>94</v>
      </c>
      <c r="C141">
        <v>2021</v>
      </c>
      <c r="D141" t="s">
        <v>668</v>
      </c>
      <c r="E141" t="s">
        <v>669</v>
      </c>
      <c r="F141" t="s">
        <v>670</v>
      </c>
      <c r="G141" t="s">
        <v>99</v>
      </c>
      <c r="H141" t="s">
        <v>99</v>
      </c>
      <c r="I141" t="s">
        <v>671</v>
      </c>
      <c r="J141" t="s">
        <v>99</v>
      </c>
      <c r="K141" t="s">
        <v>113</v>
      </c>
      <c r="L141" s="13">
        <v>44887.363807870373</v>
      </c>
      <c r="M141" s="13">
        <v>44887.363807870373</v>
      </c>
      <c r="N141" s="13"/>
      <c r="O141" t="s">
        <v>672</v>
      </c>
      <c r="P141" t="s">
        <v>99</v>
      </c>
      <c r="Q141" t="s">
        <v>99</v>
      </c>
      <c r="R141" t="s">
        <v>99</v>
      </c>
      <c r="S141" t="s">
        <v>99</v>
      </c>
      <c r="T141" t="s">
        <v>99</v>
      </c>
      <c r="U141" t="s">
        <v>99</v>
      </c>
      <c r="V141" t="s">
        <v>99</v>
      </c>
      <c r="W141" t="s">
        <v>99</v>
      </c>
      <c r="X141" t="s">
        <v>99</v>
      </c>
      <c r="Y141" t="s">
        <v>99</v>
      </c>
      <c r="Z141" t="s">
        <v>99</v>
      </c>
    </row>
    <row r="142" spans="1:26">
      <c r="A142" t="s">
        <v>4828</v>
      </c>
      <c r="B142" t="s">
        <v>94</v>
      </c>
      <c r="C142">
        <v>2019</v>
      </c>
      <c r="D142" t="s">
        <v>647</v>
      </c>
      <c r="E142" t="s">
        <v>648</v>
      </c>
      <c r="F142" t="s">
        <v>649</v>
      </c>
      <c r="G142" t="s">
        <v>99</v>
      </c>
      <c r="H142" t="s">
        <v>99</v>
      </c>
      <c r="I142" t="s">
        <v>650</v>
      </c>
      <c r="J142" t="s">
        <v>99</v>
      </c>
      <c r="K142" t="s">
        <v>271</v>
      </c>
      <c r="L142" s="13">
        <v>44887.363807870373</v>
      </c>
      <c r="M142" s="13">
        <v>44887.363807870373</v>
      </c>
      <c r="N142" s="13"/>
      <c r="O142" t="s">
        <v>651</v>
      </c>
      <c r="P142" t="s">
        <v>99</v>
      </c>
      <c r="Q142" t="s">
        <v>99</v>
      </c>
      <c r="R142" t="s">
        <v>99</v>
      </c>
      <c r="S142" t="s">
        <v>99</v>
      </c>
      <c r="T142" t="s">
        <v>99</v>
      </c>
      <c r="U142" t="s">
        <v>99</v>
      </c>
      <c r="V142" t="s">
        <v>99</v>
      </c>
      <c r="W142" t="s">
        <v>99</v>
      </c>
      <c r="X142" t="s">
        <v>99</v>
      </c>
      <c r="Y142" t="s">
        <v>99</v>
      </c>
      <c r="Z142" t="s">
        <v>99</v>
      </c>
    </row>
    <row r="143" spans="1:26">
      <c r="A143" t="s">
        <v>4829</v>
      </c>
      <c r="B143" t="s">
        <v>94</v>
      </c>
      <c r="C143">
        <v>2021</v>
      </c>
      <c r="D143" t="s">
        <v>642</v>
      </c>
      <c r="E143" t="s">
        <v>643</v>
      </c>
      <c r="F143" t="s">
        <v>644</v>
      </c>
      <c r="G143" t="s">
        <v>99</v>
      </c>
      <c r="H143" t="s">
        <v>99</v>
      </c>
      <c r="I143" t="s">
        <v>645</v>
      </c>
      <c r="J143" t="s">
        <v>99</v>
      </c>
      <c r="K143" t="s">
        <v>113</v>
      </c>
      <c r="L143" s="13">
        <v>44887.363807870373</v>
      </c>
      <c r="M143" s="13">
        <v>44887.363807870373</v>
      </c>
      <c r="N143" s="13"/>
      <c r="O143" t="s">
        <v>646</v>
      </c>
      <c r="P143" t="s">
        <v>99</v>
      </c>
      <c r="Q143" t="s">
        <v>99</v>
      </c>
      <c r="R143" t="s">
        <v>99</v>
      </c>
      <c r="S143" t="s">
        <v>99</v>
      </c>
      <c r="T143" t="s">
        <v>99</v>
      </c>
      <c r="U143" t="s">
        <v>99</v>
      </c>
      <c r="V143" t="s">
        <v>99</v>
      </c>
      <c r="W143" t="s">
        <v>99</v>
      </c>
      <c r="X143" t="s">
        <v>99</v>
      </c>
      <c r="Y143" t="s">
        <v>99</v>
      </c>
      <c r="Z143" t="s">
        <v>99</v>
      </c>
    </row>
    <row r="144" spans="1:26">
      <c r="A144" t="s">
        <v>4830</v>
      </c>
      <c r="B144" t="s">
        <v>706</v>
      </c>
      <c r="C144">
        <v>2016</v>
      </c>
      <c r="D144" t="s">
        <v>4428</v>
      </c>
      <c r="E144" t="s">
        <v>4429</v>
      </c>
      <c r="F144" t="s">
        <v>99</v>
      </c>
      <c r="G144" t="s">
        <v>99</v>
      </c>
      <c r="H144" t="s">
        <v>99</v>
      </c>
      <c r="I144" t="s">
        <v>99</v>
      </c>
      <c r="J144" t="s">
        <v>4430</v>
      </c>
      <c r="K144" t="s">
        <v>331</v>
      </c>
      <c r="L144" s="13">
        <v>44887.363807870373</v>
      </c>
      <c r="M144" s="13">
        <v>44887.363807870373</v>
      </c>
      <c r="N144" s="13"/>
      <c r="O144" t="s">
        <v>99</v>
      </c>
      <c r="P144" t="s">
        <v>99</v>
      </c>
      <c r="Q144" t="s">
        <v>99</v>
      </c>
      <c r="R144" t="s">
        <v>99</v>
      </c>
      <c r="S144" t="s">
        <v>99</v>
      </c>
      <c r="T144" t="s">
        <v>4431</v>
      </c>
      <c r="U144" t="s">
        <v>99</v>
      </c>
      <c r="V144" t="s">
        <v>99</v>
      </c>
      <c r="W144" t="s">
        <v>99</v>
      </c>
      <c r="X144" t="s">
        <v>4432</v>
      </c>
      <c r="Y144" t="s">
        <v>99</v>
      </c>
      <c r="Z144" t="s">
        <v>99</v>
      </c>
    </row>
    <row r="145" spans="1:26">
      <c r="A145" t="s">
        <v>4831</v>
      </c>
      <c r="B145" t="s">
        <v>135</v>
      </c>
      <c r="C145">
        <v>2016</v>
      </c>
      <c r="D145" t="s">
        <v>4423</v>
      </c>
      <c r="E145" t="s">
        <v>4424</v>
      </c>
      <c r="F145" t="s">
        <v>4425</v>
      </c>
      <c r="G145" t="s">
        <v>99</v>
      </c>
      <c r="H145" t="s">
        <v>99</v>
      </c>
      <c r="I145" t="s">
        <v>99</v>
      </c>
      <c r="J145" t="s">
        <v>4426</v>
      </c>
      <c r="K145" t="s">
        <v>331</v>
      </c>
      <c r="L145" s="13">
        <v>44887.363807870373</v>
      </c>
      <c r="M145" s="13">
        <v>44887.363807870373</v>
      </c>
      <c r="N145" s="13"/>
      <c r="O145" t="s">
        <v>99</v>
      </c>
      <c r="P145" t="s">
        <v>99</v>
      </c>
      <c r="Q145" t="s">
        <v>99</v>
      </c>
      <c r="R145" t="s">
        <v>99</v>
      </c>
      <c r="S145" t="s">
        <v>99</v>
      </c>
      <c r="T145" t="s">
        <v>99</v>
      </c>
      <c r="U145" t="s">
        <v>99</v>
      </c>
      <c r="V145" t="s">
        <v>99</v>
      </c>
      <c r="W145" t="s">
        <v>99</v>
      </c>
      <c r="X145" t="s">
        <v>4427</v>
      </c>
      <c r="Y145" t="s">
        <v>99</v>
      </c>
      <c r="Z145" t="s">
        <v>99</v>
      </c>
    </row>
    <row r="146" spans="1:26">
      <c r="A146" t="s">
        <v>4832</v>
      </c>
      <c r="B146" t="s">
        <v>706</v>
      </c>
      <c r="C146">
        <v>2019</v>
      </c>
      <c r="D146" t="s">
        <v>4412</v>
      </c>
      <c r="E146" t="s">
        <v>4413</v>
      </c>
      <c r="F146" t="s">
        <v>99</v>
      </c>
      <c r="G146" t="s">
        <v>99</v>
      </c>
      <c r="H146" t="s">
        <v>99</v>
      </c>
      <c r="I146" t="s">
        <v>99</v>
      </c>
      <c r="J146" t="s">
        <v>4414</v>
      </c>
      <c r="K146" t="s">
        <v>271</v>
      </c>
      <c r="L146" s="13">
        <v>44887.363807870373</v>
      </c>
      <c r="M146" s="13">
        <v>44887.363807870373</v>
      </c>
      <c r="N146" s="13"/>
      <c r="O146" t="s">
        <v>99</v>
      </c>
      <c r="P146" t="s">
        <v>99</v>
      </c>
      <c r="Q146" t="s">
        <v>99</v>
      </c>
      <c r="R146" t="s">
        <v>99</v>
      </c>
      <c r="S146" t="s">
        <v>99</v>
      </c>
      <c r="T146" t="s">
        <v>4415</v>
      </c>
      <c r="U146" t="s">
        <v>99</v>
      </c>
      <c r="V146" t="s">
        <v>99</v>
      </c>
      <c r="W146" t="s">
        <v>99</v>
      </c>
      <c r="X146" t="s">
        <v>4291</v>
      </c>
      <c r="Y146" t="s">
        <v>99</v>
      </c>
      <c r="Z146" t="s">
        <v>99</v>
      </c>
    </row>
    <row r="147" spans="1:26">
      <c r="A147" t="s">
        <v>4833</v>
      </c>
      <c r="B147" t="s">
        <v>135</v>
      </c>
      <c r="C147">
        <v>2022</v>
      </c>
      <c r="D147" t="s">
        <v>4409</v>
      </c>
      <c r="E147" t="s">
        <v>4410</v>
      </c>
      <c r="F147" t="s">
        <v>4382</v>
      </c>
      <c r="G147" t="s">
        <v>99</v>
      </c>
      <c r="H147" t="s">
        <v>99</v>
      </c>
      <c r="I147" t="s">
        <v>99</v>
      </c>
      <c r="J147" t="s">
        <v>4411</v>
      </c>
      <c r="K147" t="s">
        <v>123</v>
      </c>
      <c r="L147" s="13">
        <v>44887.363807870373</v>
      </c>
      <c r="M147" s="13">
        <v>44887.363807870373</v>
      </c>
      <c r="N147" s="13"/>
      <c r="O147" t="s">
        <v>99</v>
      </c>
      <c r="P147" t="s">
        <v>99</v>
      </c>
      <c r="Q147" t="s">
        <v>99</v>
      </c>
      <c r="R147" t="s">
        <v>99</v>
      </c>
      <c r="S147" t="s">
        <v>99</v>
      </c>
      <c r="T147" t="s">
        <v>99</v>
      </c>
      <c r="U147" t="s">
        <v>99</v>
      </c>
      <c r="V147" t="s">
        <v>99</v>
      </c>
      <c r="W147" t="s">
        <v>99</v>
      </c>
      <c r="X147" t="s">
        <v>4281</v>
      </c>
      <c r="Y147" t="s">
        <v>99</v>
      </c>
      <c r="Z147" t="s">
        <v>99</v>
      </c>
    </row>
    <row r="148" spans="1:26">
      <c r="A148" t="s">
        <v>4834</v>
      </c>
      <c r="B148" t="s">
        <v>135</v>
      </c>
      <c r="C148">
        <v>2022</v>
      </c>
      <c r="D148" t="s">
        <v>4403</v>
      </c>
      <c r="E148" t="s">
        <v>4404</v>
      </c>
      <c r="F148" t="s">
        <v>4405</v>
      </c>
      <c r="G148" t="s">
        <v>99</v>
      </c>
      <c r="H148" t="s">
        <v>99</v>
      </c>
      <c r="I148" t="s">
        <v>4406</v>
      </c>
      <c r="J148" t="s">
        <v>4407</v>
      </c>
      <c r="K148" t="s">
        <v>123</v>
      </c>
      <c r="L148" s="13">
        <v>44887.363807870373</v>
      </c>
      <c r="M148" s="13">
        <v>44887.363807870373</v>
      </c>
      <c r="N148" s="13"/>
      <c r="O148" t="s">
        <v>99</v>
      </c>
      <c r="P148" t="s">
        <v>99</v>
      </c>
      <c r="Q148" t="s">
        <v>99</v>
      </c>
      <c r="R148" t="s">
        <v>99</v>
      </c>
      <c r="S148" t="s">
        <v>99</v>
      </c>
      <c r="T148" t="s">
        <v>99</v>
      </c>
      <c r="U148" t="s">
        <v>99</v>
      </c>
      <c r="V148" t="s">
        <v>99</v>
      </c>
      <c r="W148" t="s">
        <v>99</v>
      </c>
      <c r="X148" t="s">
        <v>4408</v>
      </c>
      <c r="Y148" t="s">
        <v>99</v>
      </c>
      <c r="Z148" t="s">
        <v>99</v>
      </c>
    </row>
    <row r="149" spans="1:26">
      <c r="A149" t="s">
        <v>4835</v>
      </c>
      <c r="B149" t="s">
        <v>706</v>
      </c>
      <c r="C149">
        <v>2018</v>
      </c>
      <c r="D149" t="s">
        <v>4399</v>
      </c>
      <c r="E149" t="s">
        <v>4400</v>
      </c>
      <c r="F149" t="s">
        <v>99</v>
      </c>
      <c r="G149" t="s">
        <v>99</v>
      </c>
      <c r="H149" t="s">
        <v>99</v>
      </c>
      <c r="I149" t="s">
        <v>99</v>
      </c>
      <c r="J149" t="s">
        <v>4401</v>
      </c>
      <c r="K149" t="s">
        <v>384</v>
      </c>
      <c r="L149" s="13">
        <v>44887.363807870373</v>
      </c>
      <c r="M149" s="13">
        <v>44887.363807870373</v>
      </c>
      <c r="N149" s="13"/>
      <c r="O149" t="s">
        <v>99</v>
      </c>
      <c r="P149" t="s">
        <v>99</v>
      </c>
      <c r="Q149" t="s">
        <v>99</v>
      </c>
      <c r="R149" t="s">
        <v>99</v>
      </c>
      <c r="S149" t="s">
        <v>99</v>
      </c>
      <c r="T149" t="s">
        <v>4402</v>
      </c>
      <c r="U149" t="s">
        <v>99</v>
      </c>
      <c r="V149" t="s">
        <v>99</v>
      </c>
      <c r="W149" t="s">
        <v>99</v>
      </c>
      <c r="X149" t="s">
        <v>99</v>
      </c>
      <c r="Y149" t="s">
        <v>99</v>
      </c>
      <c r="Z149" t="s">
        <v>99</v>
      </c>
    </row>
    <row r="150" spans="1:26">
      <c r="A150" t="s">
        <v>4836</v>
      </c>
      <c r="B150" t="s">
        <v>135</v>
      </c>
      <c r="C150">
        <v>2022</v>
      </c>
      <c r="D150" t="s">
        <v>4393</v>
      </c>
      <c r="E150" t="s">
        <v>4394</v>
      </c>
      <c r="F150" t="s">
        <v>4395</v>
      </c>
      <c r="G150" t="s">
        <v>99</v>
      </c>
      <c r="H150" t="s">
        <v>99</v>
      </c>
      <c r="I150" t="s">
        <v>4396</v>
      </c>
      <c r="J150" t="s">
        <v>4397</v>
      </c>
      <c r="K150" t="s">
        <v>123</v>
      </c>
      <c r="L150" s="13">
        <v>44887.363807870373</v>
      </c>
      <c r="M150" s="13">
        <v>44887.363807870373</v>
      </c>
      <c r="N150" s="13"/>
      <c r="O150" t="s">
        <v>99</v>
      </c>
      <c r="P150" t="s">
        <v>99</v>
      </c>
      <c r="Q150" t="s">
        <v>99</v>
      </c>
      <c r="R150" t="s">
        <v>99</v>
      </c>
      <c r="S150" t="s">
        <v>99</v>
      </c>
      <c r="T150" t="s">
        <v>99</v>
      </c>
      <c r="U150" t="s">
        <v>99</v>
      </c>
      <c r="V150" t="s">
        <v>99</v>
      </c>
      <c r="W150" t="s">
        <v>99</v>
      </c>
      <c r="X150" t="s">
        <v>4398</v>
      </c>
      <c r="Y150" t="s">
        <v>99</v>
      </c>
      <c r="Z150" t="s">
        <v>99</v>
      </c>
    </row>
    <row r="151" spans="1:26">
      <c r="A151" t="s">
        <v>4837</v>
      </c>
      <c r="B151" t="s">
        <v>135</v>
      </c>
      <c r="C151">
        <v>2020</v>
      </c>
      <c r="D151" t="s">
        <v>4387</v>
      </c>
      <c r="E151" t="s">
        <v>4388</v>
      </c>
      <c r="F151" t="s">
        <v>4389</v>
      </c>
      <c r="G151" t="s">
        <v>99</v>
      </c>
      <c r="H151" t="s">
        <v>99</v>
      </c>
      <c r="I151" t="s">
        <v>4390</v>
      </c>
      <c r="J151" t="s">
        <v>4391</v>
      </c>
      <c r="K151" t="s">
        <v>176</v>
      </c>
      <c r="L151" s="13">
        <v>44887.363807870373</v>
      </c>
      <c r="M151" s="13">
        <v>44887.363807870373</v>
      </c>
      <c r="N151" s="13"/>
      <c r="O151" t="s">
        <v>99</v>
      </c>
      <c r="P151" t="s">
        <v>99</v>
      </c>
      <c r="Q151" t="s">
        <v>99</v>
      </c>
      <c r="R151" t="s">
        <v>99</v>
      </c>
      <c r="S151" t="s">
        <v>99</v>
      </c>
      <c r="T151" t="s">
        <v>99</v>
      </c>
      <c r="U151" t="s">
        <v>99</v>
      </c>
      <c r="V151" t="s">
        <v>99</v>
      </c>
      <c r="W151" t="s">
        <v>99</v>
      </c>
      <c r="X151" t="s">
        <v>4392</v>
      </c>
      <c r="Y151" t="s">
        <v>99</v>
      </c>
      <c r="Z151" t="s">
        <v>99</v>
      </c>
    </row>
    <row r="152" spans="1:26">
      <c r="A152" t="s">
        <v>4838</v>
      </c>
      <c r="B152" t="s">
        <v>135</v>
      </c>
      <c r="C152">
        <v>2022</v>
      </c>
      <c r="D152" t="s">
        <v>4380</v>
      </c>
      <c r="E152" t="s">
        <v>4381</v>
      </c>
      <c r="F152" t="s">
        <v>4382</v>
      </c>
      <c r="G152" t="s">
        <v>99</v>
      </c>
      <c r="H152" t="s">
        <v>99</v>
      </c>
      <c r="I152" t="s">
        <v>99</v>
      </c>
      <c r="J152" t="s">
        <v>4383</v>
      </c>
      <c r="K152" t="s">
        <v>123</v>
      </c>
      <c r="L152" s="13">
        <v>44887.363807870373</v>
      </c>
      <c r="M152" s="13">
        <v>44887.363807870373</v>
      </c>
      <c r="N152" s="13"/>
      <c r="O152" t="s">
        <v>99</v>
      </c>
      <c r="P152" t="s">
        <v>99</v>
      </c>
      <c r="Q152" t="s">
        <v>99</v>
      </c>
      <c r="R152" t="s">
        <v>99</v>
      </c>
      <c r="S152" t="s">
        <v>99</v>
      </c>
      <c r="T152" t="s">
        <v>99</v>
      </c>
      <c r="U152" t="s">
        <v>99</v>
      </c>
      <c r="V152" t="s">
        <v>99</v>
      </c>
      <c r="W152" t="s">
        <v>99</v>
      </c>
      <c r="X152" t="s">
        <v>4281</v>
      </c>
      <c r="Y152" t="s">
        <v>99</v>
      </c>
      <c r="Z152" t="s">
        <v>99</v>
      </c>
    </row>
    <row r="153" spans="1:26">
      <c r="A153" t="s">
        <v>4839</v>
      </c>
      <c r="B153" t="s">
        <v>135</v>
      </c>
      <c r="D153" t="s">
        <v>4376</v>
      </c>
      <c r="E153" t="s">
        <v>4377</v>
      </c>
      <c r="F153" t="s">
        <v>4378</v>
      </c>
      <c r="G153" t="s">
        <v>99</v>
      </c>
      <c r="H153" t="s">
        <v>99</v>
      </c>
      <c r="I153" t="s">
        <v>99</v>
      </c>
      <c r="J153" t="s">
        <v>4379</v>
      </c>
      <c r="K153" t="s">
        <v>99</v>
      </c>
      <c r="L153" s="13">
        <v>44887.363807870373</v>
      </c>
      <c r="M153" s="13">
        <v>44887.363807870373</v>
      </c>
      <c r="N153" s="13"/>
      <c r="O153" t="s">
        <v>99</v>
      </c>
      <c r="P153" t="s">
        <v>99</v>
      </c>
      <c r="Q153" t="s">
        <v>99</v>
      </c>
      <c r="R153" t="s">
        <v>99</v>
      </c>
      <c r="S153" t="s">
        <v>99</v>
      </c>
      <c r="T153" t="s">
        <v>99</v>
      </c>
      <c r="U153" t="s">
        <v>99</v>
      </c>
      <c r="V153" t="s">
        <v>99</v>
      </c>
      <c r="W153" t="s">
        <v>99</v>
      </c>
      <c r="X153" t="s">
        <v>4291</v>
      </c>
      <c r="Y153" t="s">
        <v>99</v>
      </c>
      <c r="Z153" t="s">
        <v>99</v>
      </c>
    </row>
    <row r="154" spans="1:26">
      <c r="A154" t="s">
        <v>4840</v>
      </c>
      <c r="B154" t="s">
        <v>135</v>
      </c>
      <c r="C154">
        <v>2018</v>
      </c>
      <c r="D154" t="s">
        <v>4367</v>
      </c>
      <c r="E154" t="s">
        <v>4368</v>
      </c>
      <c r="F154" t="s">
        <v>4369</v>
      </c>
      <c r="G154" t="s">
        <v>99</v>
      </c>
      <c r="H154" t="s">
        <v>99</v>
      </c>
      <c r="I154" t="s">
        <v>99</v>
      </c>
      <c r="J154" t="s">
        <v>4370</v>
      </c>
      <c r="K154" t="s">
        <v>384</v>
      </c>
      <c r="L154" s="13">
        <v>44887.363807870373</v>
      </c>
      <c r="M154" s="13">
        <v>44887.363807870373</v>
      </c>
      <c r="N154" s="13"/>
      <c r="O154" t="s">
        <v>99</v>
      </c>
      <c r="P154" t="s">
        <v>99</v>
      </c>
      <c r="Q154" t="s">
        <v>99</v>
      </c>
      <c r="R154" t="s">
        <v>99</v>
      </c>
      <c r="S154" t="s">
        <v>99</v>
      </c>
      <c r="T154" t="s">
        <v>99</v>
      </c>
      <c r="U154" t="s">
        <v>99</v>
      </c>
      <c r="V154" t="s">
        <v>99</v>
      </c>
      <c r="W154" t="s">
        <v>99</v>
      </c>
      <c r="X154" t="s">
        <v>4356</v>
      </c>
      <c r="Y154" t="s">
        <v>99</v>
      </c>
      <c r="Z154" t="s">
        <v>99</v>
      </c>
    </row>
    <row r="155" spans="1:26">
      <c r="A155" t="s">
        <v>4841</v>
      </c>
      <c r="B155" t="s">
        <v>135</v>
      </c>
      <c r="C155">
        <v>2022</v>
      </c>
      <c r="D155" t="s">
        <v>4357</v>
      </c>
      <c r="E155" t="s">
        <v>4358</v>
      </c>
      <c r="F155" t="s">
        <v>4359</v>
      </c>
      <c r="G155" t="s">
        <v>99</v>
      </c>
      <c r="H155" t="s">
        <v>99</v>
      </c>
      <c r="I155" t="s">
        <v>4360</v>
      </c>
      <c r="J155" t="s">
        <v>4361</v>
      </c>
      <c r="K155" t="s">
        <v>123</v>
      </c>
      <c r="L155" s="13">
        <v>44887.363807870373</v>
      </c>
      <c r="M155" s="13">
        <v>44887.363807870373</v>
      </c>
      <c r="N155" s="13"/>
      <c r="O155" t="s">
        <v>99</v>
      </c>
      <c r="P155" t="s">
        <v>99</v>
      </c>
      <c r="Q155" t="s">
        <v>99</v>
      </c>
      <c r="R155" t="s">
        <v>99</v>
      </c>
      <c r="S155" t="s">
        <v>99</v>
      </c>
      <c r="T155" t="s">
        <v>99</v>
      </c>
      <c r="U155" t="s">
        <v>99</v>
      </c>
      <c r="V155" t="s">
        <v>99</v>
      </c>
      <c r="W155" t="s">
        <v>99</v>
      </c>
      <c r="X155" t="s">
        <v>4362</v>
      </c>
      <c r="Y155" t="s">
        <v>99</v>
      </c>
      <c r="Z155" t="s">
        <v>99</v>
      </c>
    </row>
    <row r="156" spans="1:26">
      <c r="A156" t="s">
        <v>4842</v>
      </c>
      <c r="B156" t="s">
        <v>135</v>
      </c>
      <c r="C156">
        <v>2022</v>
      </c>
      <c r="D156" t="s">
        <v>4363</v>
      </c>
      <c r="E156" t="s">
        <v>4364</v>
      </c>
      <c r="F156" t="s">
        <v>4365</v>
      </c>
      <c r="G156" t="s">
        <v>99</v>
      </c>
      <c r="H156" t="s">
        <v>99</v>
      </c>
      <c r="I156" t="s">
        <v>99</v>
      </c>
      <c r="J156" t="s">
        <v>4366</v>
      </c>
      <c r="K156" t="s">
        <v>123</v>
      </c>
      <c r="L156" s="13">
        <v>44887.363807870373</v>
      </c>
      <c r="M156" s="13">
        <v>44887.363807870373</v>
      </c>
      <c r="N156" s="13"/>
      <c r="O156" t="s">
        <v>99</v>
      </c>
      <c r="P156" t="s">
        <v>99</v>
      </c>
      <c r="Q156" t="s">
        <v>99</v>
      </c>
      <c r="R156" t="s">
        <v>99</v>
      </c>
      <c r="S156" t="s">
        <v>99</v>
      </c>
      <c r="T156" t="s">
        <v>99</v>
      </c>
      <c r="U156" t="s">
        <v>99</v>
      </c>
      <c r="V156" t="s">
        <v>99</v>
      </c>
      <c r="W156" t="s">
        <v>99</v>
      </c>
      <c r="X156" t="s">
        <v>4281</v>
      </c>
      <c r="Y156" t="s">
        <v>99</v>
      </c>
      <c r="Z156" t="s">
        <v>99</v>
      </c>
    </row>
    <row r="157" spans="1:26">
      <c r="A157" t="s">
        <v>4843</v>
      </c>
      <c r="B157" t="s">
        <v>135</v>
      </c>
      <c r="C157">
        <v>2021</v>
      </c>
      <c r="D157" t="s">
        <v>4352</v>
      </c>
      <c r="E157" t="s">
        <v>4353</v>
      </c>
      <c r="F157" t="s">
        <v>4354</v>
      </c>
      <c r="G157" t="s">
        <v>99</v>
      </c>
      <c r="H157" t="s">
        <v>99</v>
      </c>
      <c r="I157" t="s">
        <v>99</v>
      </c>
      <c r="J157" t="s">
        <v>4355</v>
      </c>
      <c r="K157" t="s">
        <v>113</v>
      </c>
      <c r="L157" s="13">
        <v>44887.363807870373</v>
      </c>
      <c r="M157" s="13">
        <v>44887.363807870373</v>
      </c>
      <c r="N157" s="13"/>
      <c r="O157" t="s">
        <v>99</v>
      </c>
      <c r="P157" t="s">
        <v>99</v>
      </c>
      <c r="Q157" t="s">
        <v>99</v>
      </c>
      <c r="R157" t="s">
        <v>99</v>
      </c>
      <c r="S157" t="s">
        <v>99</v>
      </c>
      <c r="T157" t="s">
        <v>99</v>
      </c>
      <c r="U157" t="s">
        <v>99</v>
      </c>
      <c r="V157" t="s">
        <v>99</v>
      </c>
      <c r="W157" t="s">
        <v>99</v>
      </c>
      <c r="X157" t="s">
        <v>4356</v>
      </c>
      <c r="Y157" t="s">
        <v>99</v>
      </c>
      <c r="Z157" t="s">
        <v>99</v>
      </c>
    </row>
    <row r="158" spans="1:26">
      <c r="A158" t="s">
        <v>4844</v>
      </c>
      <c r="B158" t="s">
        <v>706</v>
      </c>
      <c r="C158">
        <v>2022</v>
      </c>
      <c r="D158" t="s">
        <v>4331</v>
      </c>
      <c r="E158" t="s">
        <v>4332</v>
      </c>
      <c r="F158" t="s">
        <v>99</v>
      </c>
      <c r="G158" t="s">
        <v>99</v>
      </c>
      <c r="H158" t="s">
        <v>99</v>
      </c>
      <c r="I158" t="s">
        <v>99</v>
      </c>
      <c r="J158" t="s">
        <v>4333</v>
      </c>
      <c r="K158" t="s">
        <v>123</v>
      </c>
      <c r="L158" s="13">
        <v>44887.363807870373</v>
      </c>
      <c r="M158" s="13">
        <v>44887.363807870373</v>
      </c>
      <c r="N158" s="13"/>
      <c r="O158" t="s">
        <v>99</v>
      </c>
      <c r="P158" t="s">
        <v>99</v>
      </c>
      <c r="Q158" t="s">
        <v>99</v>
      </c>
      <c r="R158" t="s">
        <v>99</v>
      </c>
      <c r="S158" t="s">
        <v>99</v>
      </c>
      <c r="T158" t="s">
        <v>4334</v>
      </c>
      <c r="U158" t="s">
        <v>99</v>
      </c>
      <c r="V158" t="s">
        <v>99</v>
      </c>
      <c r="W158" t="s">
        <v>99</v>
      </c>
      <c r="X158" t="s">
        <v>99</v>
      </c>
      <c r="Y158" t="s">
        <v>99</v>
      </c>
      <c r="Z158" t="s">
        <v>99</v>
      </c>
    </row>
    <row r="159" spans="1:26">
      <c r="A159" t="s">
        <v>4845</v>
      </c>
      <c r="B159" t="s">
        <v>706</v>
      </c>
      <c r="C159">
        <v>2018</v>
      </c>
      <c r="D159" t="s">
        <v>4319</v>
      </c>
      <c r="E159" t="s">
        <v>4320</v>
      </c>
      <c r="F159" t="s">
        <v>99</v>
      </c>
      <c r="G159" t="s">
        <v>99</v>
      </c>
      <c r="H159" t="s">
        <v>99</v>
      </c>
      <c r="I159" t="s">
        <v>99</v>
      </c>
      <c r="J159" t="s">
        <v>4321</v>
      </c>
      <c r="K159" t="s">
        <v>384</v>
      </c>
      <c r="L159" s="13">
        <v>44887.363807870373</v>
      </c>
      <c r="M159" s="13">
        <v>44887.363807870373</v>
      </c>
      <c r="N159" s="13"/>
      <c r="O159" t="s">
        <v>99</v>
      </c>
      <c r="P159" t="s">
        <v>99</v>
      </c>
      <c r="Q159" t="s">
        <v>99</v>
      </c>
      <c r="R159" t="s">
        <v>99</v>
      </c>
      <c r="S159" t="s">
        <v>99</v>
      </c>
      <c r="T159" t="s">
        <v>4322</v>
      </c>
      <c r="U159" t="s">
        <v>99</v>
      </c>
      <c r="V159" t="s">
        <v>99</v>
      </c>
      <c r="W159" t="s">
        <v>99</v>
      </c>
      <c r="X159" t="s">
        <v>99</v>
      </c>
      <c r="Y159" t="s">
        <v>99</v>
      </c>
      <c r="Z159" t="s">
        <v>99</v>
      </c>
    </row>
    <row r="160" spans="1:26">
      <c r="A160" t="s">
        <v>4846</v>
      </c>
      <c r="B160" t="s">
        <v>135</v>
      </c>
      <c r="D160" t="s">
        <v>4307</v>
      </c>
      <c r="E160" t="s">
        <v>4308</v>
      </c>
      <c r="F160" t="s">
        <v>4309</v>
      </c>
      <c r="G160" t="s">
        <v>99</v>
      </c>
      <c r="H160" t="s">
        <v>99</v>
      </c>
      <c r="I160" t="s">
        <v>99</v>
      </c>
      <c r="J160" t="s">
        <v>4310</v>
      </c>
      <c r="K160" t="s">
        <v>99</v>
      </c>
      <c r="L160" s="13">
        <v>44887.363807870373</v>
      </c>
      <c r="M160" s="13">
        <v>44887.363807870373</v>
      </c>
      <c r="N160" s="13"/>
      <c r="O160" t="s">
        <v>99</v>
      </c>
      <c r="P160" t="s">
        <v>99</v>
      </c>
      <c r="Q160" t="s">
        <v>99</v>
      </c>
      <c r="R160" t="s">
        <v>99</v>
      </c>
      <c r="S160" t="s">
        <v>99</v>
      </c>
      <c r="T160" t="s">
        <v>99</v>
      </c>
      <c r="U160" t="s">
        <v>99</v>
      </c>
      <c r="V160" t="s">
        <v>99</v>
      </c>
      <c r="W160" t="s">
        <v>99</v>
      </c>
      <c r="X160" t="s">
        <v>4291</v>
      </c>
      <c r="Y160" t="s">
        <v>99</v>
      </c>
      <c r="Z160" t="s">
        <v>99</v>
      </c>
    </row>
    <row r="161" spans="1:26">
      <c r="A161" t="s">
        <v>4847</v>
      </c>
      <c r="B161" t="s">
        <v>706</v>
      </c>
      <c r="C161">
        <v>2020</v>
      </c>
      <c r="D161" t="s">
        <v>4296</v>
      </c>
      <c r="E161" t="s">
        <v>4297</v>
      </c>
      <c r="F161" t="s">
        <v>99</v>
      </c>
      <c r="G161" t="s">
        <v>99</v>
      </c>
      <c r="H161" t="s">
        <v>99</v>
      </c>
      <c r="I161" t="s">
        <v>99</v>
      </c>
      <c r="J161" t="s">
        <v>4298</v>
      </c>
      <c r="K161" t="s">
        <v>176</v>
      </c>
      <c r="L161" s="13">
        <v>44887.363807870373</v>
      </c>
      <c r="M161" s="13">
        <v>44887.363807870373</v>
      </c>
      <c r="N161" s="13"/>
      <c r="O161" t="s">
        <v>99</v>
      </c>
      <c r="P161" t="s">
        <v>99</v>
      </c>
      <c r="Q161" t="s">
        <v>99</v>
      </c>
      <c r="R161" t="s">
        <v>99</v>
      </c>
      <c r="S161" t="s">
        <v>99</v>
      </c>
      <c r="T161" t="s">
        <v>4299</v>
      </c>
      <c r="U161" t="s">
        <v>99</v>
      </c>
      <c r="V161" t="s">
        <v>99</v>
      </c>
      <c r="W161" t="s">
        <v>99</v>
      </c>
      <c r="X161" t="s">
        <v>99</v>
      </c>
      <c r="Y161" t="s">
        <v>99</v>
      </c>
      <c r="Z161" t="s">
        <v>99</v>
      </c>
    </row>
    <row r="162" spans="1:26">
      <c r="A162" t="s">
        <v>4848</v>
      </c>
      <c r="B162" t="s">
        <v>706</v>
      </c>
      <c r="C162">
        <v>2021</v>
      </c>
      <c r="D162" t="s">
        <v>4292</v>
      </c>
      <c r="E162" t="s">
        <v>4293</v>
      </c>
      <c r="F162" t="s">
        <v>99</v>
      </c>
      <c r="G162" t="s">
        <v>99</v>
      </c>
      <c r="H162" t="s">
        <v>99</v>
      </c>
      <c r="I162" t="s">
        <v>99</v>
      </c>
      <c r="J162" t="s">
        <v>4294</v>
      </c>
      <c r="K162" t="s">
        <v>113</v>
      </c>
      <c r="L162" s="13">
        <v>44887.363807870373</v>
      </c>
      <c r="M162" s="13">
        <v>44887.363807870373</v>
      </c>
      <c r="N162" s="13"/>
      <c r="O162" t="s">
        <v>99</v>
      </c>
      <c r="P162" t="s">
        <v>99</v>
      </c>
      <c r="Q162" t="s">
        <v>99</v>
      </c>
      <c r="R162" t="s">
        <v>99</v>
      </c>
      <c r="S162" t="s">
        <v>99</v>
      </c>
      <c r="T162" t="s">
        <v>4295</v>
      </c>
      <c r="U162" t="s">
        <v>99</v>
      </c>
      <c r="V162" t="s">
        <v>99</v>
      </c>
      <c r="W162" t="s">
        <v>99</v>
      </c>
      <c r="X162" t="s">
        <v>4291</v>
      </c>
      <c r="Y162" t="s">
        <v>99</v>
      </c>
      <c r="Z162" t="s">
        <v>99</v>
      </c>
    </row>
    <row r="163" spans="1:26">
      <c r="A163" t="s">
        <v>4849</v>
      </c>
      <c r="B163" t="s">
        <v>135</v>
      </c>
      <c r="C163">
        <v>2022</v>
      </c>
      <c r="D163" t="s">
        <v>4277</v>
      </c>
      <c r="E163" t="s">
        <v>4278</v>
      </c>
      <c r="F163" t="s">
        <v>4279</v>
      </c>
      <c r="G163" t="s">
        <v>99</v>
      </c>
      <c r="H163" t="s">
        <v>99</v>
      </c>
      <c r="I163" t="s">
        <v>99</v>
      </c>
      <c r="J163" t="s">
        <v>4280</v>
      </c>
      <c r="K163" t="s">
        <v>123</v>
      </c>
      <c r="L163" s="13">
        <v>44887.363807870373</v>
      </c>
      <c r="M163" s="13">
        <v>44887.363807870373</v>
      </c>
      <c r="N163" s="13"/>
      <c r="O163" t="s">
        <v>99</v>
      </c>
      <c r="P163" t="s">
        <v>99</v>
      </c>
      <c r="Q163" t="s">
        <v>99</v>
      </c>
      <c r="R163" t="s">
        <v>99</v>
      </c>
      <c r="S163" t="s">
        <v>99</v>
      </c>
      <c r="T163" t="s">
        <v>99</v>
      </c>
      <c r="U163" t="s">
        <v>99</v>
      </c>
      <c r="V163" t="s">
        <v>99</v>
      </c>
      <c r="W163" t="s">
        <v>99</v>
      </c>
      <c r="X163" t="s">
        <v>4281</v>
      </c>
      <c r="Y163" t="s">
        <v>99</v>
      </c>
      <c r="Z163" t="s">
        <v>99</v>
      </c>
    </row>
    <row r="164" spans="1:26">
      <c r="A164" t="s">
        <v>4850</v>
      </c>
      <c r="B164" t="s">
        <v>706</v>
      </c>
      <c r="C164">
        <v>2002</v>
      </c>
      <c r="D164" t="s">
        <v>4287</v>
      </c>
      <c r="E164" t="s">
        <v>4288</v>
      </c>
      <c r="F164" t="s">
        <v>99</v>
      </c>
      <c r="G164" t="s">
        <v>99</v>
      </c>
      <c r="H164" t="s">
        <v>99</v>
      </c>
      <c r="I164" t="s">
        <v>99</v>
      </c>
      <c r="J164" t="s">
        <v>4289</v>
      </c>
      <c r="K164" t="s">
        <v>1668</v>
      </c>
      <c r="L164" s="13">
        <v>44887.363807870373</v>
      </c>
      <c r="M164" s="13">
        <v>44887.363807870373</v>
      </c>
      <c r="N164" s="13"/>
      <c r="O164" t="s">
        <v>99</v>
      </c>
      <c r="P164" t="s">
        <v>99</v>
      </c>
      <c r="Q164" t="s">
        <v>99</v>
      </c>
      <c r="R164" t="s">
        <v>99</v>
      </c>
      <c r="S164" t="s">
        <v>99</v>
      </c>
      <c r="T164" t="s">
        <v>4290</v>
      </c>
      <c r="U164" t="s">
        <v>99</v>
      </c>
      <c r="V164" t="s">
        <v>99</v>
      </c>
      <c r="W164" t="s">
        <v>99</v>
      </c>
      <c r="X164" t="s">
        <v>4291</v>
      </c>
      <c r="Y164" t="s">
        <v>99</v>
      </c>
      <c r="Z164" t="s">
        <v>99</v>
      </c>
    </row>
    <row r="165" spans="1:26">
      <c r="A165" t="s">
        <v>4851</v>
      </c>
      <c r="B165" t="s">
        <v>135</v>
      </c>
      <c r="C165">
        <v>2022</v>
      </c>
      <c r="D165" t="s">
        <v>2163</v>
      </c>
      <c r="E165" t="s">
        <v>2164</v>
      </c>
      <c r="F165" t="s">
        <v>1486</v>
      </c>
      <c r="G165" t="s">
        <v>99</v>
      </c>
      <c r="H165" t="s">
        <v>1487</v>
      </c>
      <c r="I165" t="s">
        <v>2165</v>
      </c>
      <c r="J165" t="s">
        <v>2166</v>
      </c>
      <c r="K165" t="s">
        <v>2167</v>
      </c>
      <c r="L165" s="13">
        <v>44887.363807870373</v>
      </c>
      <c r="M165" s="13">
        <v>44887.363807870373</v>
      </c>
      <c r="N165" s="13">
        <v>44886.598217592589</v>
      </c>
      <c r="O165" t="s">
        <v>99</v>
      </c>
      <c r="P165" t="s">
        <v>99</v>
      </c>
      <c r="Q165" t="s">
        <v>99</v>
      </c>
      <c r="R165" t="s">
        <v>4852</v>
      </c>
      <c r="S165" t="s">
        <v>99</v>
      </c>
      <c r="T165" t="s">
        <v>99</v>
      </c>
      <c r="U165" t="s">
        <v>99</v>
      </c>
      <c r="V165" t="s">
        <v>4494</v>
      </c>
      <c r="W165" t="s">
        <v>4495</v>
      </c>
      <c r="X165" t="s">
        <v>99</v>
      </c>
      <c r="Y165" t="s">
        <v>99</v>
      </c>
      <c r="Z165" t="s">
        <v>99</v>
      </c>
    </row>
    <row r="166" spans="1:26">
      <c r="A166" t="s">
        <v>4853</v>
      </c>
      <c r="B166" t="s">
        <v>94</v>
      </c>
      <c r="C166">
        <v>2013</v>
      </c>
      <c r="D166" t="s">
        <v>1163</v>
      </c>
      <c r="E166" t="s">
        <v>1164</v>
      </c>
      <c r="F166" t="s">
        <v>1165</v>
      </c>
      <c r="G166" t="s">
        <v>99</v>
      </c>
      <c r="H166" t="s">
        <v>99</v>
      </c>
      <c r="I166" t="s">
        <v>1166</v>
      </c>
      <c r="J166" t="s">
        <v>99</v>
      </c>
      <c r="K166" t="s">
        <v>139</v>
      </c>
      <c r="L166" s="13">
        <v>44887.363807870373</v>
      </c>
      <c r="M166" s="13">
        <v>44887.363807870373</v>
      </c>
      <c r="N166" s="13"/>
      <c r="O166" t="s">
        <v>1167</v>
      </c>
      <c r="P166" t="s">
        <v>99</v>
      </c>
      <c r="Q166" t="s">
        <v>99</v>
      </c>
      <c r="R166" t="s">
        <v>99</v>
      </c>
      <c r="S166" t="s">
        <v>99</v>
      </c>
      <c r="T166" t="s">
        <v>99</v>
      </c>
      <c r="U166" t="s">
        <v>99</v>
      </c>
      <c r="V166" t="s">
        <v>99</v>
      </c>
      <c r="W166" t="s">
        <v>99</v>
      </c>
      <c r="X166" t="s">
        <v>99</v>
      </c>
      <c r="Y166" t="s">
        <v>99</v>
      </c>
      <c r="Z166" t="s">
        <v>99</v>
      </c>
    </row>
    <row r="167" spans="1:26">
      <c r="A167" t="s">
        <v>4854</v>
      </c>
      <c r="B167" t="s">
        <v>135</v>
      </c>
      <c r="C167">
        <v>2022</v>
      </c>
      <c r="D167" t="s">
        <v>3038</v>
      </c>
      <c r="E167" t="s">
        <v>3039</v>
      </c>
      <c r="F167" t="s">
        <v>1265</v>
      </c>
      <c r="G167" t="s">
        <v>99</v>
      </c>
      <c r="H167" t="s">
        <v>1266</v>
      </c>
      <c r="I167" t="s">
        <v>3040</v>
      </c>
      <c r="J167" t="s">
        <v>3041</v>
      </c>
      <c r="K167" t="s">
        <v>1308</v>
      </c>
      <c r="L167" s="13">
        <v>44887.363807870373</v>
      </c>
      <c r="M167" s="13">
        <v>44887.363807870373</v>
      </c>
      <c r="N167" s="13">
        <v>44886.597986111112</v>
      </c>
      <c r="O167" t="s">
        <v>3042</v>
      </c>
      <c r="P167" t="s">
        <v>288</v>
      </c>
      <c r="Q167" t="s">
        <v>4511</v>
      </c>
      <c r="R167" t="s">
        <v>4512</v>
      </c>
      <c r="S167" t="s">
        <v>4855</v>
      </c>
      <c r="T167" t="s">
        <v>99</v>
      </c>
      <c r="U167" t="s">
        <v>99</v>
      </c>
      <c r="V167" t="s">
        <v>4494</v>
      </c>
      <c r="W167" t="s">
        <v>4495</v>
      </c>
      <c r="X167" t="s">
        <v>99</v>
      </c>
      <c r="Y167" t="s">
        <v>99</v>
      </c>
      <c r="Z167" t="s">
        <v>99</v>
      </c>
    </row>
    <row r="168" spans="1:26">
      <c r="A168" t="s">
        <v>4856</v>
      </c>
      <c r="B168" t="s">
        <v>94</v>
      </c>
      <c r="C168">
        <v>2011</v>
      </c>
      <c r="D168" t="s">
        <v>4271</v>
      </c>
      <c r="E168" t="s">
        <v>4272</v>
      </c>
      <c r="F168" t="s">
        <v>4273</v>
      </c>
      <c r="G168" t="s">
        <v>99</v>
      </c>
      <c r="H168" t="s">
        <v>99</v>
      </c>
      <c r="I168" t="s">
        <v>4274</v>
      </c>
      <c r="J168" t="s">
        <v>4275</v>
      </c>
      <c r="K168" t="s">
        <v>102</v>
      </c>
      <c r="L168" s="13">
        <v>44887.363807870373</v>
      </c>
      <c r="M168" s="13">
        <v>44887.363807870373</v>
      </c>
      <c r="N168" s="13"/>
      <c r="O168" t="s">
        <v>4276</v>
      </c>
      <c r="P168" t="s">
        <v>99</v>
      </c>
      <c r="Q168" t="s">
        <v>99</v>
      </c>
      <c r="R168" t="s">
        <v>99</v>
      </c>
      <c r="S168" t="s">
        <v>99</v>
      </c>
      <c r="T168" t="s">
        <v>15</v>
      </c>
      <c r="U168" t="s">
        <v>99</v>
      </c>
      <c r="V168" t="s">
        <v>99</v>
      </c>
      <c r="W168" t="s">
        <v>99</v>
      </c>
      <c r="X168" t="s">
        <v>99</v>
      </c>
      <c r="Y168" t="s">
        <v>4857</v>
      </c>
      <c r="Z168" t="s">
        <v>99</v>
      </c>
    </row>
    <row r="169" spans="1:26">
      <c r="A169" t="s">
        <v>4858</v>
      </c>
      <c r="B169" t="s">
        <v>94</v>
      </c>
      <c r="C169">
        <v>2016</v>
      </c>
      <c r="D169" t="s">
        <v>4259</v>
      </c>
      <c r="E169" t="s">
        <v>4260</v>
      </c>
      <c r="F169" t="s">
        <v>4261</v>
      </c>
      <c r="G169" t="s">
        <v>99</v>
      </c>
      <c r="H169" t="s">
        <v>99</v>
      </c>
      <c r="I169" t="s">
        <v>4262</v>
      </c>
      <c r="J169" t="s">
        <v>4263</v>
      </c>
      <c r="K169" t="s">
        <v>331</v>
      </c>
      <c r="L169" s="13">
        <v>44887.363807870373</v>
      </c>
      <c r="M169" s="13">
        <v>44887.363807870373</v>
      </c>
      <c r="N169" s="13"/>
      <c r="O169" t="s">
        <v>4264</v>
      </c>
      <c r="P169" t="s">
        <v>99</v>
      </c>
      <c r="Q169" t="s">
        <v>99</v>
      </c>
      <c r="R169" t="s">
        <v>99</v>
      </c>
      <c r="S169" t="s">
        <v>99</v>
      </c>
      <c r="T169" t="s">
        <v>15</v>
      </c>
      <c r="U169" t="s">
        <v>99</v>
      </c>
      <c r="V169" t="s">
        <v>99</v>
      </c>
      <c r="W169" t="s">
        <v>99</v>
      </c>
      <c r="X169" t="s">
        <v>99</v>
      </c>
      <c r="Y169" t="s">
        <v>4859</v>
      </c>
      <c r="Z169" t="s">
        <v>99</v>
      </c>
    </row>
    <row r="170" spans="1:26">
      <c r="A170" t="s">
        <v>4860</v>
      </c>
      <c r="B170" t="s">
        <v>94</v>
      </c>
      <c r="C170">
        <v>2018</v>
      </c>
      <c r="D170" t="s">
        <v>4253</v>
      </c>
      <c r="E170" t="s">
        <v>4254</v>
      </c>
      <c r="F170" t="s">
        <v>4255</v>
      </c>
      <c r="G170" t="s">
        <v>99</v>
      </c>
      <c r="H170" t="s">
        <v>99</v>
      </c>
      <c r="I170" t="s">
        <v>4256</v>
      </c>
      <c r="J170" t="s">
        <v>4257</v>
      </c>
      <c r="K170" t="s">
        <v>384</v>
      </c>
      <c r="L170" s="13">
        <v>44887.363807870373</v>
      </c>
      <c r="M170" s="13">
        <v>44887.363807870373</v>
      </c>
      <c r="N170" s="13"/>
      <c r="O170" t="s">
        <v>4258</v>
      </c>
      <c r="P170" t="s">
        <v>99</v>
      </c>
      <c r="Q170" t="s">
        <v>4861</v>
      </c>
      <c r="R170" t="s">
        <v>99</v>
      </c>
      <c r="S170" t="s">
        <v>99</v>
      </c>
      <c r="T170" t="s">
        <v>16</v>
      </c>
      <c r="U170" t="s">
        <v>99</v>
      </c>
      <c r="V170" t="s">
        <v>99</v>
      </c>
      <c r="W170" t="s">
        <v>99</v>
      </c>
      <c r="X170" t="s">
        <v>99</v>
      </c>
      <c r="Y170" t="s">
        <v>4862</v>
      </c>
      <c r="Z170" t="s">
        <v>99</v>
      </c>
    </row>
    <row r="171" spans="1:26">
      <c r="A171" t="s">
        <v>4863</v>
      </c>
      <c r="B171" t="s">
        <v>135</v>
      </c>
      <c r="C171">
        <v>2021</v>
      </c>
      <c r="D171" t="s">
        <v>4249</v>
      </c>
      <c r="E171" t="s">
        <v>4250</v>
      </c>
      <c r="F171" t="s">
        <v>3943</v>
      </c>
      <c r="G171" t="s">
        <v>99</v>
      </c>
      <c r="H171" t="s">
        <v>99</v>
      </c>
      <c r="I171" t="s">
        <v>99</v>
      </c>
      <c r="J171" t="s">
        <v>4251</v>
      </c>
      <c r="K171" t="s">
        <v>113</v>
      </c>
      <c r="L171" s="13">
        <v>44887.363807870373</v>
      </c>
      <c r="M171" s="13">
        <v>44887.363807870373</v>
      </c>
      <c r="N171" s="13"/>
      <c r="O171" t="s">
        <v>99</v>
      </c>
      <c r="P171" t="s">
        <v>99</v>
      </c>
      <c r="Q171" t="s">
        <v>4864</v>
      </c>
      <c r="R171" t="s">
        <v>99</v>
      </c>
      <c r="S171" t="s">
        <v>99</v>
      </c>
      <c r="T171" t="s">
        <v>99</v>
      </c>
      <c r="U171" t="s">
        <v>99</v>
      </c>
      <c r="V171" t="s">
        <v>99</v>
      </c>
      <c r="W171" t="s">
        <v>99</v>
      </c>
      <c r="X171" t="s">
        <v>4252</v>
      </c>
      <c r="Y171" t="s">
        <v>99</v>
      </c>
      <c r="Z171" t="s">
        <v>99</v>
      </c>
    </row>
    <row r="172" spans="1:26">
      <c r="A172" t="s">
        <v>4865</v>
      </c>
      <c r="B172" t="s">
        <v>94</v>
      </c>
      <c r="C172">
        <v>2022</v>
      </c>
      <c r="D172" t="s">
        <v>4243</v>
      </c>
      <c r="E172" t="s">
        <v>4244</v>
      </c>
      <c r="F172" t="s">
        <v>4245</v>
      </c>
      <c r="G172" t="s">
        <v>99</v>
      </c>
      <c r="H172" t="s">
        <v>99</v>
      </c>
      <c r="I172" t="s">
        <v>4246</v>
      </c>
      <c r="J172" t="s">
        <v>4247</v>
      </c>
      <c r="K172" t="s">
        <v>123</v>
      </c>
      <c r="L172" s="13">
        <v>44887.363807870373</v>
      </c>
      <c r="M172" s="13">
        <v>44887.363807870373</v>
      </c>
      <c r="N172" s="13"/>
      <c r="O172" t="s">
        <v>4248</v>
      </c>
      <c r="P172" t="s">
        <v>99</v>
      </c>
      <c r="Q172" t="s">
        <v>99</v>
      </c>
      <c r="R172" t="s">
        <v>99</v>
      </c>
      <c r="S172" t="s">
        <v>99</v>
      </c>
      <c r="T172" t="s">
        <v>15</v>
      </c>
      <c r="U172" t="s">
        <v>99</v>
      </c>
      <c r="V172" t="s">
        <v>99</v>
      </c>
      <c r="W172" t="s">
        <v>99</v>
      </c>
      <c r="X172" t="s">
        <v>99</v>
      </c>
      <c r="Y172" t="s">
        <v>4866</v>
      </c>
      <c r="Z172" t="s">
        <v>99</v>
      </c>
    </row>
    <row r="173" spans="1:26">
      <c r="A173" t="s">
        <v>4867</v>
      </c>
      <c r="B173" t="s">
        <v>94</v>
      </c>
      <c r="C173">
        <v>2011</v>
      </c>
      <c r="D173" t="s">
        <v>4237</v>
      </c>
      <c r="E173" t="s">
        <v>4238</v>
      </c>
      <c r="F173" t="s">
        <v>4239</v>
      </c>
      <c r="G173" t="s">
        <v>99</v>
      </c>
      <c r="H173" t="s">
        <v>99</v>
      </c>
      <c r="I173" t="s">
        <v>4240</v>
      </c>
      <c r="J173" t="s">
        <v>4241</v>
      </c>
      <c r="K173" t="s">
        <v>102</v>
      </c>
      <c r="L173" s="13">
        <v>44887.363807870373</v>
      </c>
      <c r="M173" s="13">
        <v>44887.363807870373</v>
      </c>
      <c r="N173" s="13"/>
      <c r="O173" t="s">
        <v>4242</v>
      </c>
      <c r="P173" t="s">
        <v>99</v>
      </c>
      <c r="Q173" t="s">
        <v>99</v>
      </c>
      <c r="R173" t="s">
        <v>99</v>
      </c>
      <c r="S173" t="s">
        <v>99</v>
      </c>
      <c r="T173" t="s">
        <v>4072</v>
      </c>
      <c r="U173" t="s">
        <v>99</v>
      </c>
      <c r="V173" t="s">
        <v>99</v>
      </c>
      <c r="W173" t="s">
        <v>99</v>
      </c>
      <c r="X173" t="s">
        <v>99</v>
      </c>
      <c r="Y173" t="s">
        <v>4868</v>
      </c>
      <c r="Z173" t="s">
        <v>99</v>
      </c>
    </row>
    <row r="174" spans="1:26">
      <c r="A174" t="s">
        <v>4869</v>
      </c>
      <c r="B174" t="s">
        <v>94</v>
      </c>
      <c r="C174">
        <v>2013</v>
      </c>
      <c r="D174" t="s">
        <v>4231</v>
      </c>
      <c r="E174" t="s">
        <v>4232</v>
      </c>
      <c r="F174" t="s">
        <v>4233</v>
      </c>
      <c r="G174" t="s">
        <v>99</v>
      </c>
      <c r="H174" t="s">
        <v>99</v>
      </c>
      <c r="I174" t="s">
        <v>4234</v>
      </c>
      <c r="J174" t="s">
        <v>4235</v>
      </c>
      <c r="K174" t="s">
        <v>139</v>
      </c>
      <c r="L174" s="13">
        <v>44887.363807870373</v>
      </c>
      <c r="M174" s="13">
        <v>44887.363807870373</v>
      </c>
      <c r="N174" s="13"/>
      <c r="O174" t="s">
        <v>4236</v>
      </c>
      <c r="P174" t="s">
        <v>99</v>
      </c>
      <c r="Q174" t="s">
        <v>99</v>
      </c>
      <c r="R174" t="s">
        <v>99</v>
      </c>
      <c r="S174" t="s">
        <v>99</v>
      </c>
      <c r="T174" t="s">
        <v>4028</v>
      </c>
      <c r="U174" t="s">
        <v>99</v>
      </c>
      <c r="V174" t="s">
        <v>99</v>
      </c>
      <c r="W174" t="s">
        <v>99</v>
      </c>
      <c r="X174" t="s">
        <v>99</v>
      </c>
      <c r="Y174" t="s">
        <v>4870</v>
      </c>
      <c r="Z174" t="s">
        <v>99</v>
      </c>
    </row>
    <row r="175" spans="1:26">
      <c r="A175" t="s">
        <v>4871</v>
      </c>
      <c r="B175" t="s">
        <v>94</v>
      </c>
      <c r="C175">
        <v>2019</v>
      </c>
      <c r="D175" t="s">
        <v>4219</v>
      </c>
      <c r="E175" t="s">
        <v>4220</v>
      </c>
      <c r="F175" t="s">
        <v>4221</v>
      </c>
      <c r="G175" t="s">
        <v>99</v>
      </c>
      <c r="H175" t="s">
        <v>99</v>
      </c>
      <c r="I175" t="s">
        <v>4222</v>
      </c>
      <c r="J175" t="s">
        <v>4223</v>
      </c>
      <c r="K175" t="s">
        <v>271</v>
      </c>
      <c r="L175" s="13">
        <v>44887.363807870373</v>
      </c>
      <c r="M175" s="13">
        <v>44887.363807870373</v>
      </c>
      <c r="N175" s="13"/>
      <c r="O175" t="s">
        <v>4224</v>
      </c>
      <c r="P175" t="s">
        <v>99</v>
      </c>
      <c r="Q175" t="s">
        <v>99</v>
      </c>
      <c r="R175" t="s">
        <v>99</v>
      </c>
      <c r="S175" t="s">
        <v>99</v>
      </c>
      <c r="T175" t="s">
        <v>167</v>
      </c>
      <c r="U175" t="s">
        <v>99</v>
      </c>
      <c r="V175" t="s">
        <v>99</v>
      </c>
      <c r="W175" t="s">
        <v>99</v>
      </c>
      <c r="X175" t="s">
        <v>99</v>
      </c>
      <c r="Y175" t="s">
        <v>99</v>
      </c>
      <c r="Z175" t="s">
        <v>99</v>
      </c>
    </row>
    <row r="176" spans="1:26">
      <c r="A176" t="s">
        <v>4872</v>
      </c>
      <c r="B176" t="s">
        <v>94</v>
      </c>
      <c r="C176">
        <v>2021</v>
      </c>
      <c r="D176" t="s">
        <v>4212</v>
      </c>
      <c r="E176" t="s">
        <v>4213</v>
      </c>
      <c r="F176" t="s">
        <v>4214</v>
      </c>
      <c r="G176" t="s">
        <v>99</v>
      </c>
      <c r="H176" t="s">
        <v>99</v>
      </c>
      <c r="I176" t="s">
        <v>4215</v>
      </c>
      <c r="J176" t="s">
        <v>4216</v>
      </c>
      <c r="K176" t="s">
        <v>113</v>
      </c>
      <c r="L176" s="13">
        <v>44887.363807870373</v>
      </c>
      <c r="M176" s="13">
        <v>44887.363807870373</v>
      </c>
      <c r="N176" s="13"/>
      <c r="O176" t="s">
        <v>4217</v>
      </c>
      <c r="P176" t="s">
        <v>99</v>
      </c>
      <c r="Q176" t="s">
        <v>4873</v>
      </c>
      <c r="R176" t="s">
        <v>99</v>
      </c>
      <c r="S176" t="s">
        <v>99</v>
      </c>
      <c r="T176" t="s">
        <v>4218</v>
      </c>
      <c r="U176" t="s">
        <v>99</v>
      </c>
      <c r="V176" t="s">
        <v>99</v>
      </c>
      <c r="W176" t="s">
        <v>99</v>
      </c>
      <c r="X176" t="s">
        <v>99</v>
      </c>
      <c r="Y176" t="s">
        <v>4874</v>
      </c>
      <c r="Z176" t="s">
        <v>99</v>
      </c>
    </row>
    <row r="177" spans="1:26">
      <c r="A177" t="s">
        <v>4875</v>
      </c>
      <c r="B177" t="s">
        <v>94</v>
      </c>
      <c r="C177">
        <v>2009</v>
      </c>
      <c r="D177" t="s">
        <v>4179</v>
      </c>
      <c r="E177" t="s">
        <v>4180</v>
      </c>
      <c r="F177" t="s">
        <v>4181</v>
      </c>
      <c r="G177" t="s">
        <v>99</v>
      </c>
      <c r="H177" t="s">
        <v>99</v>
      </c>
      <c r="I177" t="s">
        <v>4182</v>
      </c>
      <c r="J177" t="s">
        <v>4183</v>
      </c>
      <c r="K177" t="s">
        <v>615</v>
      </c>
      <c r="L177" s="13">
        <v>44887.363807870373</v>
      </c>
      <c r="M177" s="13">
        <v>44887.363807870373</v>
      </c>
      <c r="N177" s="13"/>
      <c r="O177" t="s">
        <v>4184</v>
      </c>
      <c r="P177" t="s">
        <v>99</v>
      </c>
      <c r="Q177" t="s">
        <v>99</v>
      </c>
      <c r="R177" t="s">
        <v>99</v>
      </c>
      <c r="S177" t="s">
        <v>99</v>
      </c>
      <c r="T177" t="s">
        <v>4072</v>
      </c>
      <c r="U177" t="s">
        <v>99</v>
      </c>
      <c r="V177" t="s">
        <v>99</v>
      </c>
      <c r="W177" t="s">
        <v>99</v>
      </c>
      <c r="X177" t="s">
        <v>99</v>
      </c>
      <c r="Y177" t="s">
        <v>4876</v>
      </c>
      <c r="Z177" t="s">
        <v>99</v>
      </c>
    </row>
    <row r="178" spans="1:26">
      <c r="A178" t="s">
        <v>4877</v>
      </c>
      <c r="B178" t="s">
        <v>94</v>
      </c>
      <c r="C178">
        <v>2019</v>
      </c>
      <c r="D178" t="s">
        <v>4115</v>
      </c>
      <c r="E178" t="s">
        <v>4116</v>
      </c>
      <c r="F178" t="s">
        <v>4117</v>
      </c>
      <c r="G178" t="s">
        <v>99</v>
      </c>
      <c r="H178" t="s">
        <v>99</v>
      </c>
      <c r="I178" t="s">
        <v>99</v>
      </c>
      <c r="J178" t="s">
        <v>4118</v>
      </c>
      <c r="K178" t="s">
        <v>271</v>
      </c>
      <c r="L178" s="13">
        <v>44887.363807870373</v>
      </c>
      <c r="M178" s="13">
        <v>44887.363807870373</v>
      </c>
      <c r="N178" s="13"/>
      <c r="O178" t="s">
        <v>578</v>
      </c>
      <c r="P178" t="s">
        <v>99</v>
      </c>
      <c r="Q178" t="s">
        <v>4878</v>
      </c>
      <c r="R178" t="s">
        <v>99</v>
      </c>
      <c r="S178" t="s">
        <v>99</v>
      </c>
      <c r="T178" t="s">
        <v>3958</v>
      </c>
      <c r="U178" t="s">
        <v>99</v>
      </c>
      <c r="V178" t="s">
        <v>99</v>
      </c>
      <c r="W178" t="s">
        <v>99</v>
      </c>
      <c r="X178" t="s">
        <v>99</v>
      </c>
      <c r="Y178" t="s">
        <v>4879</v>
      </c>
      <c r="Z178" t="s">
        <v>99</v>
      </c>
    </row>
    <row r="179" spans="1:26">
      <c r="A179" t="s">
        <v>4880</v>
      </c>
      <c r="B179" t="s">
        <v>94</v>
      </c>
      <c r="C179">
        <v>2021</v>
      </c>
      <c r="D179" t="s">
        <v>4167</v>
      </c>
      <c r="E179" t="s">
        <v>4168</v>
      </c>
      <c r="F179" t="s">
        <v>4169</v>
      </c>
      <c r="G179" t="s">
        <v>99</v>
      </c>
      <c r="H179" t="s">
        <v>99</v>
      </c>
      <c r="I179" t="s">
        <v>4170</v>
      </c>
      <c r="J179" t="s">
        <v>4171</v>
      </c>
      <c r="K179" t="s">
        <v>113</v>
      </c>
      <c r="L179" s="13">
        <v>44887.363807870373</v>
      </c>
      <c r="M179" s="13">
        <v>44887.363807870373</v>
      </c>
      <c r="N179" s="13"/>
      <c r="O179" t="s">
        <v>4172</v>
      </c>
      <c r="P179" t="s">
        <v>99</v>
      </c>
      <c r="Q179" t="s">
        <v>99</v>
      </c>
      <c r="R179" t="s">
        <v>99</v>
      </c>
      <c r="S179" t="s">
        <v>99</v>
      </c>
      <c r="T179" t="s">
        <v>4072</v>
      </c>
      <c r="U179" t="s">
        <v>99</v>
      </c>
      <c r="V179" t="s">
        <v>99</v>
      </c>
      <c r="W179" t="s">
        <v>99</v>
      </c>
      <c r="X179" t="s">
        <v>99</v>
      </c>
      <c r="Y179" t="s">
        <v>99</v>
      </c>
      <c r="Z179" t="s">
        <v>99</v>
      </c>
    </row>
    <row r="180" spans="1:26">
      <c r="A180" t="s">
        <v>4881</v>
      </c>
      <c r="B180" t="s">
        <v>94</v>
      </c>
      <c r="C180">
        <v>2010</v>
      </c>
      <c r="D180" t="s">
        <v>4125</v>
      </c>
      <c r="E180" t="s">
        <v>4126</v>
      </c>
      <c r="F180" t="s">
        <v>4127</v>
      </c>
      <c r="G180" t="s">
        <v>99</v>
      </c>
      <c r="H180" t="s">
        <v>99</v>
      </c>
      <c r="I180" t="s">
        <v>4128</v>
      </c>
      <c r="J180" t="s">
        <v>4129</v>
      </c>
      <c r="K180" t="s">
        <v>130</v>
      </c>
      <c r="L180" s="13">
        <v>44887.363807870373</v>
      </c>
      <c r="M180" s="13">
        <v>44887.363807870373</v>
      </c>
      <c r="N180" s="13"/>
      <c r="O180" t="s">
        <v>4130</v>
      </c>
      <c r="P180" t="s">
        <v>99</v>
      </c>
      <c r="Q180" t="s">
        <v>4882</v>
      </c>
      <c r="R180" t="s">
        <v>99</v>
      </c>
      <c r="S180" t="s">
        <v>99</v>
      </c>
      <c r="T180" t="s">
        <v>16</v>
      </c>
      <c r="U180" t="s">
        <v>99</v>
      </c>
      <c r="V180" t="s">
        <v>99</v>
      </c>
      <c r="W180" t="s">
        <v>99</v>
      </c>
      <c r="X180" t="s">
        <v>99</v>
      </c>
      <c r="Y180" t="s">
        <v>4883</v>
      </c>
      <c r="Z180" t="s">
        <v>99</v>
      </c>
    </row>
    <row r="181" spans="1:26">
      <c r="A181" t="s">
        <v>4884</v>
      </c>
      <c r="B181" t="s">
        <v>94</v>
      </c>
      <c r="C181">
        <v>2009</v>
      </c>
      <c r="D181" t="s">
        <v>4102</v>
      </c>
      <c r="E181" t="s">
        <v>4103</v>
      </c>
      <c r="F181" t="s">
        <v>4104</v>
      </c>
      <c r="G181" t="s">
        <v>99</v>
      </c>
      <c r="H181" t="s">
        <v>99</v>
      </c>
      <c r="I181" t="s">
        <v>4105</v>
      </c>
      <c r="J181" t="s">
        <v>4106</v>
      </c>
      <c r="K181" t="s">
        <v>615</v>
      </c>
      <c r="L181" s="13">
        <v>44887.363807870373</v>
      </c>
      <c r="M181" s="13">
        <v>44887.363807870373</v>
      </c>
      <c r="N181" s="13"/>
      <c r="O181" t="s">
        <v>4107</v>
      </c>
      <c r="P181" t="s">
        <v>99</v>
      </c>
      <c r="Q181" t="s">
        <v>4885</v>
      </c>
      <c r="R181" t="s">
        <v>99</v>
      </c>
      <c r="S181" t="s">
        <v>99</v>
      </c>
      <c r="T181" t="s">
        <v>16</v>
      </c>
      <c r="U181" t="s">
        <v>99</v>
      </c>
      <c r="V181" t="s">
        <v>99</v>
      </c>
      <c r="W181" t="s">
        <v>99</v>
      </c>
      <c r="X181" t="s">
        <v>99</v>
      </c>
      <c r="Y181" t="s">
        <v>4886</v>
      </c>
      <c r="Z181" t="s">
        <v>99</v>
      </c>
    </row>
    <row r="182" spans="1:26">
      <c r="A182" t="s">
        <v>4887</v>
      </c>
      <c r="B182" t="s">
        <v>94</v>
      </c>
      <c r="C182">
        <v>2019</v>
      </c>
      <c r="D182" t="s">
        <v>4097</v>
      </c>
      <c r="E182" t="s">
        <v>4098</v>
      </c>
      <c r="F182" t="s">
        <v>4099</v>
      </c>
      <c r="G182" t="s">
        <v>99</v>
      </c>
      <c r="H182" t="s">
        <v>99</v>
      </c>
      <c r="I182" t="s">
        <v>99</v>
      </c>
      <c r="J182" t="s">
        <v>4100</v>
      </c>
      <c r="K182" t="s">
        <v>271</v>
      </c>
      <c r="L182" s="13">
        <v>44887.363807870373</v>
      </c>
      <c r="M182" s="13">
        <v>44887.363807870373</v>
      </c>
      <c r="N182" s="13"/>
      <c r="O182" t="s">
        <v>99</v>
      </c>
      <c r="P182" t="s">
        <v>99</v>
      </c>
      <c r="Q182" t="s">
        <v>99</v>
      </c>
      <c r="R182" t="s">
        <v>99</v>
      </c>
      <c r="S182" t="s">
        <v>99</v>
      </c>
      <c r="T182" t="s">
        <v>4101</v>
      </c>
      <c r="U182" t="s">
        <v>99</v>
      </c>
      <c r="V182" t="s">
        <v>99</v>
      </c>
      <c r="W182" t="s">
        <v>99</v>
      </c>
      <c r="X182" t="s">
        <v>99</v>
      </c>
      <c r="Y182" t="s">
        <v>4888</v>
      </c>
      <c r="Z182" t="s">
        <v>99</v>
      </c>
    </row>
    <row r="183" spans="1:26">
      <c r="A183" t="s">
        <v>4889</v>
      </c>
      <c r="B183" t="s">
        <v>94</v>
      </c>
      <c r="C183">
        <v>2014</v>
      </c>
      <c r="D183" t="s">
        <v>4079</v>
      </c>
      <c r="E183" t="s">
        <v>4080</v>
      </c>
      <c r="F183" t="s">
        <v>4081</v>
      </c>
      <c r="G183" t="s">
        <v>99</v>
      </c>
      <c r="H183" t="s">
        <v>99</v>
      </c>
      <c r="I183" t="s">
        <v>4082</v>
      </c>
      <c r="J183" t="s">
        <v>4083</v>
      </c>
      <c r="K183" t="s">
        <v>400</v>
      </c>
      <c r="L183" s="13">
        <v>44887.363807870373</v>
      </c>
      <c r="M183" s="13">
        <v>44887.363807870373</v>
      </c>
      <c r="N183" s="13"/>
      <c r="O183" t="s">
        <v>4084</v>
      </c>
      <c r="P183" t="s">
        <v>99</v>
      </c>
      <c r="Q183" t="s">
        <v>99</v>
      </c>
      <c r="R183" t="s">
        <v>99</v>
      </c>
      <c r="S183" t="s">
        <v>99</v>
      </c>
      <c r="T183" t="s">
        <v>15</v>
      </c>
      <c r="U183" t="s">
        <v>99</v>
      </c>
      <c r="V183" t="s">
        <v>99</v>
      </c>
      <c r="W183" t="s">
        <v>99</v>
      </c>
      <c r="X183" t="s">
        <v>99</v>
      </c>
      <c r="Y183" t="s">
        <v>4890</v>
      </c>
      <c r="Z183" t="s">
        <v>99</v>
      </c>
    </row>
    <row r="184" spans="1:26">
      <c r="A184" t="s">
        <v>4891</v>
      </c>
      <c r="B184" t="s">
        <v>94</v>
      </c>
      <c r="C184">
        <v>2014</v>
      </c>
      <c r="D184" t="s">
        <v>4073</v>
      </c>
      <c r="E184" t="s">
        <v>4074</v>
      </c>
      <c r="F184" t="s">
        <v>4075</v>
      </c>
      <c r="G184" t="s">
        <v>99</v>
      </c>
      <c r="H184" t="s">
        <v>99</v>
      </c>
      <c r="I184" t="s">
        <v>4076</v>
      </c>
      <c r="J184" t="s">
        <v>4077</v>
      </c>
      <c r="K184" t="s">
        <v>400</v>
      </c>
      <c r="L184" s="13">
        <v>44887.363807870373</v>
      </c>
      <c r="M184" s="13">
        <v>44887.363807870373</v>
      </c>
      <c r="N184" s="13"/>
      <c r="O184" t="s">
        <v>4078</v>
      </c>
      <c r="P184" t="s">
        <v>99</v>
      </c>
      <c r="Q184" t="s">
        <v>99</v>
      </c>
      <c r="R184" t="s">
        <v>99</v>
      </c>
      <c r="S184" t="s">
        <v>99</v>
      </c>
      <c r="T184" t="s">
        <v>167</v>
      </c>
      <c r="U184" t="s">
        <v>99</v>
      </c>
      <c r="V184" t="s">
        <v>99</v>
      </c>
      <c r="W184" t="s">
        <v>99</v>
      </c>
      <c r="X184" t="s">
        <v>99</v>
      </c>
      <c r="Y184" t="s">
        <v>99</v>
      </c>
      <c r="Z184" t="s">
        <v>99</v>
      </c>
    </row>
    <row r="185" spans="1:26">
      <c r="A185" t="s">
        <v>4892</v>
      </c>
      <c r="B185" t="s">
        <v>94</v>
      </c>
      <c r="C185">
        <v>2010</v>
      </c>
      <c r="D185" t="s">
        <v>4035</v>
      </c>
      <c r="E185" t="s">
        <v>4036</v>
      </c>
      <c r="F185" t="s">
        <v>4037</v>
      </c>
      <c r="G185" t="s">
        <v>99</v>
      </c>
      <c r="H185" t="s">
        <v>99</v>
      </c>
      <c r="I185" t="s">
        <v>99</v>
      </c>
      <c r="J185" t="s">
        <v>4038</v>
      </c>
      <c r="K185" t="s">
        <v>130</v>
      </c>
      <c r="L185" s="13">
        <v>44887.363807870373</v>
      </c>
      <c r="M185" s="13">
        <v>44887.363807870373</v>
      </c>
      <c r="N185" s="13"/>
      <c r="O185" t="s">
        <v>4039</v>
      </c>
      <c r="P185" t="s">
        <v>99</v>
      </c>
      <c r="Q185" t="s">
        <v>99</v>
      </c>
      <c r="R185" t="s">
        <v>99</v>
      </c>
      <c r="S185" t="s">
        <v>99</v>
      </c>
      <c r="T185" t="s">
        <v>4040</v>
      </c>
      <c r="U185" t="s">
        <v>99</v>
      </c>
      <c r="V185" t="s">
        <v>99</v>
      </c>
      <c r="W185" t="s">
        <v>99</v>
      </c>
      <c r="X185" t="s">
        <v>99</v>
      </c>
      <c r="Y185" t="s">
        <v>4893</v>
      </c>
      <c r="Z185" t="s">
        <v>99</v>
      </c>
    </row>
    <row r="186" spans="1:26">
      <c r="A186" t="s">
        <v>4894</v>
      </c>
      <c r="B186" t="s">
        <v>94</v>
      </c>
      <c r="C186">
        <v>2006</v>
      </c>
      <c r="D186" t="s">
        <v>4051</v>
      </c>
      <c r="E186" t="s">
        <v>4052</v>
      </c>
      <c r="F186" t="s">
        <v>4053</v>
      </c>
      <c r="G186" t="s">
        <v>99</v>
      </c>
      <c r="H186" t="s">
        <v>99</v>
      </c>
      <c r="I186" t="s">
        <v>99</v>
      </c>
      <c r="J186" t="s">
        <v>99</v>
      </c>
      <c r="K186" t="s">
        <v>279</v>
      </c>
      <c r="L186" s="13">
        <v>44887.363807870373</v>
      </c>
      <c r="M186" s="13">
        <v>44887.363807870373</v>
      </c>
      <c r="N186" s="13"/>
      <c r="O186" t="s">
        <v>4054</v>
      </c>
      <c r="P186" t="s">
        <v>99</v>
      </c>
      <c r="Q186" t="s">
        <v>99</v>
      </c>
      <c r="R186" t="s">
        <v>99</v>
      </c>
      <c r="S186" t="s">
        <v>99</v>
      </c>
      <c r="T186" t="s">
        <v>4055</v>
      </c>
      <c r="U186" t="s">
        <v>99</v>
      </c>
      <c r="V186" t="s">
        <v>99</v>
      </c>
      <c r="W186" t="s">
        <v>99</v>
      </c>
      <c r="X186" t="s">
        <v>99</v>
      </c>
      <c r="Y186" t="s">
        <v>4895</v>
      </c>
      <c r="Z186" t="s">
        <v>99</v>
      </c>
    </row>
    <row r="187" spans="1:26">
      <c r="A187" t="s">
        <v>4896</v>
      </c>
      <c r="B187" t="s">
        <v>94</v>
      </c>
      <c r="C187">
        <v>2020</v>
      </c>
      <c r="D187" t="s">
        <v>4029</v>
      </c>
      <c r="E187" t="s">
        <v>4030</v>
      </c>
      <c r="F187" t="s">
        <v>4031</v>
      </c>
      <c r="G187" t="s">
        <v>99</v>
      </c>
      <c r="H187" t="s">
        <v>99</v>
      </c>
      <c r="I187" t="s">
        <v>4032</v>
      </c>
      <c r="J187" t="s">
        <v>4033</v>
      </c>
      <c r="K187" t="s">
        <v>176</v>
      </c>
      <c r="L187" s="13">
        <v>44887.363807870373</v>
      </c>
      <c r="M187" s="13">
        <v>44887.363807870373</v>
      </c>
      <c r="N187" s="13"/>
      <c r="O187" t="s">
        <v>4034</v>
      </c>
      <c r="P187" t="s">
        <v>99</v>
      </c>
      <c r="Q187" t="s">
        <v>4897</v>
      </c>
      <c r="R187" t="s">
        <v>99</v>
      </c>
      <c r="S187" t="s">
        <v>99</v>
      </c>
      <c r="T187" t="s">
        <v>16</v>
      </c>
      <c r="U187" t="s">
        <v>99</v>
      </c>
      <c r="V187" t="s">
        <v>99</v>
      </c>
      <c r="W187" t="s">
        <v>99</v>
      </c>
      <c r="X187" t="s">
        <v>99</v>
      </c>
      <c r="Y187" t="s">
        <v>4898</v>
      </c>
      <c r="Z187" t="s">
        <v>99</v>
      </c>
    </row>
    <row r="188" spans="1:26">
      <c r="A188" t="s">
        <v>4899</v>
      </c>
      <c r="B188" t="s">
        <v>135</v>
      </c>
      <c r="C188">
        <v>2019</v>
      </c>
      <c r="D188" t="s">
        <v>4016</v>
      </c>
      <c r="E188" t="s">
        <v>4017</v>
      </c>
      <c r="F188" t="s">
        <v>4018</v>
      </c>
      <c r="G188" t="s">
        <v>99</v>
      </c>
      <c r="H188" t="s">
        <v>99</v>
      </c>
      <c r="I188" t="s">
        <v>4019</v>
      </c>
      <c r="J188" t="s">
        <v>4020</v>
      </c>
      <c r="K188" t="s">
        <v>271</v>
      </c>
      <c r="L188" s="13">
        <v>44887.363807870373</v>
      </c>
      <c r="M188" s="13">
        <v>44887.363807870373</v>
      </c>
      <c r="N188" s="13"/>
      <c r="O188" t="s">
        <v>4021</v>
      </c>
      <c r="P188" t="s">
        <v>941</v>
      </c>
      <c r="Q188" t="s">
        <v>3584</v>
      </c>
      <c r="R188" t="s">
        <v>99</v>
      </c>
      <c r="S188" t="s">
        <v>99</v>
      </c>
      <c r="T188" t="s">
        <v>99</v>
      </c>
      <c r="U188" t="s">
        <v>99</v>
      </c>
      <c r="V188" t="s">
        <v>99</v>
      </c>
      <c r="W188" t="s">
        <v>99</v>
      </c>
      <c r="X188" t="s">
        <v>99</v>
      </c>
      <c r="Y188" t="s">
        <v>99</v>
      </c>
      <c r="Z188" t="s">
        <v>99</v>
      </c>
    </row>
    <row r="189" spans="1:26">
      <c r="A189" t="s">
        <v>4900</v>
      </c>
      <c r="B189" t="s">
        <v>94</v>
      </c>
      <c r="C189">
        <v>2005</v>
      </c>
      <c r="D189" t="s">
        <v>4010</v>
      </c>
      <c r="E189" t="s">
        <v>4011</v>
      </c>
      <c r="F189" t="s">
        <v>4012</v>
      </c>
      <c r="G189" t="s">
        <v>99</v>
      </c>
      <c r="H189" t="s">
        <v>99</v>
      </c>
      <c r="I189" t="s">
        <v>4013</v>
      </c>
      <c r="J189" t="s">
        <v>4014</v>
      </c>
      <c r="K189" t="s">
        <v>846</v>
      </c>
      <c r="L189" s="13">
        <v>44887.363807870373</v>
      </c>
      <c r="M189" s="13">
        <v>44887.363807870373</v>
      </c>
      <c r="N189" s="13"/>
      <c r="O189" t="s">
        <v>4015</v>
      </c>
      <c r="P189" t="s">
        <v>99</v>
      </c>
      <c r="Q189" t="s">
        <v>99</v>
      </c>
      <c r="R189" t="s">
        <v>99</v>
      </c>
      <c r="S189" t="s">
        <v>99</v>
      </c>
      <c r="T189" t="s">
        <v>167</v>
      </c>
      <c r="U189" t="s">
        <v>99</v>
      </c>
      <c r="V189" t="s">
        <v>99</v>
      </c>
      <c r="W189" t="s">
        <v>99</v>
      </c>
      <c r="X189" t="s">
        <v>99</v>
      </c>
      <c r="Y189" t="s">
        <v>4901</v>
      </c>
      <c r="Z189" t="s">
        <v>99</v>
      </c>
    </row>
    <row r="190" spans="1:26">
      <c r="A190" t="s">
        <v>4902</v>
      </c>
      <c r="B190" t="s">
        <v>135</v>
      </c>
      <c r="C190">
        <v>2020</v>
      </c>
      <c r="D190" t="s">
        <v>3979</v>
      </c>
      <c r="E190" t="s">
        <v>3980</v>
      </c>
      <c r="F190" t="s">
        <v>3981</v>
      </c>
      <c r="G190" t="s">
        <v>99</v>
      </c>
      <c r="H190" t="s">
        <v>99</v>
      </c>
      <c r="I190" t="s">
        <v>3982</v>
      </c>
      <c r="J190" t="s">
        <v>3983</v>
      </c>
      <c r="K190" t="s">
        <v>176</v>
      </c>
      <c r="L190" s="13">
        <v>44887.363807870373</v>
      </c>
      <c r="M190" s="13">
        <v>44887.363807870373</v>
      </c>
      <c r="N190" s="13"/>
      <c r="O190" t="s">
        <v>3984</v>
      </c>
      <c r="P190" t="s">
        <v>236</v>
      </c>
      <c r="Q190" t="s">
        <v>4903</v>
      </c>
      <c r="R190" t="s">
        <v>99</v>
      </c>
      <c r="S190" t="s">
        <v>99</v>
      </c>
      <c r="T190" t="s">
        <v>99</v>
      </c>
      <c r="U190" t="s">
        <v>99</v>
      </c>
      <c r="V190" t="s">
        <v>99</v>
      </c>
      <c r="W190" t="s">
        <v>99</v>
      </c>
      <c r="X190" t="s">
        <v>99</v>
      </c>
      <c r="Y190" t="s">
        <v>99</v>
      </c>
      <c r="Z190" t="s">
        <v>99</v>
      </c>
    </row>
    <row r="191" spans="1:26">
      <c r="A191" t="s">
        <v>4904</v>
      </c>
      <c r="B191" t="s">
        <v>94</v>
      </c>
      <c r="C191">
        <v>2016</v>
      </c>
      <c r="D191" t="s">
        <v>3992</v>
      </c>
      <c r="E191" t="s">
        <v>3993</v>
      </c>
      <c r="F191" t="s">
        <v>3994</v>
      </c>
      <c r="G191" t="s">
        <v>99</v>
      </c>
      <c r="H191" t="s">
        <v>99</v>
      </c>
      <c r="I191" t="s">
        <v>3995</v>
      </c>
      <c r="J191" t="s">
        <v>3996</v>
      </c>
      <c r="K191" t="s">
        <v>331</v>
      </c>
      <c r="L191" s="13">
        <v>44887.363807870373</v>
      </c>
      <c r="M191" s="13">
        <v>44887.363807870373</v>
      </c>
      <c r="N191" s="13"/>
      <c r="O191" t="s">
        <v>3997</v>
      </c>
      <c r="P191" t="s">
        <v>99</v>
      </c>
      <c r="Q191" t="s">
        <v>99</v>
      </c>
      <c r="R191" t="s">
        <v>99</v>
      </c>
      <c r="S191" t="s">
        <v>99</v>
      </c>
      <c r="T191" t="s">
        <v>167</v>
      </c>
      <c r="U191" t="s">
        <v>99</v>
      </c>
      <c r="V191" t="s">
        <v>99</v>
      </c>
      <c r="W191" t="s">
        <v>99</v>
      </c>
      <c r="X191" t="s">
        <v>99</v>
      </c>
      <c r="Y191" t="s">
        <v>4905</v>
      </c>
      <c r="Z191" t="s">
        <v>99</v>
      </c>
    </row>
    <row r="192" spans="1:26">
      <c r="A192" t="s">
        <v>4906</v>
      </c>
      <c r="B192" t="s">
        <v>94</v>
      </c>
      <c r="C192">
        <v>2018</v>
      </c>
      <c r="D192" t="s">
        <v>3985</v>
      </c>
      <c r="E192" t="s">
        <v>3986</v>
      </c>
      <c r="F192" t="s">
        <v>3987</v>
      </c>
      <c r="G192" t="s">
        <v>99</v>
      </c>
      <c r="H192" t="s">
        <v>99</v>
      </c>
      <c r="I192" t="s">
        <v>3988</v>
      </c>
      <c r="J192" t="s">
        <v>3989</v>
      </c>
      <c r="K192" t="s">
        <v>384</v>
      </c>
      <c r="L192" s="13">
        <v>44887.363807870373</v>
      </c>
      <c r="M192" s="13">
        <v>44887.363807870373</v>
      </c>
      <c r="N192" s="13"/>
      <c r="O192" t="s">
        <v>3990</v>
      </c>
      <c r="P192" t="s">
        <v>99</v>
      </c>
      <c r="Q192" t="s">
        <v>99</v>
      </c>
      <c r="R192" t="s">
        <v>99</v>
      </c>
      <c r="S192" t="s">
        <v>99</v>
      </c>
      <c r="T192" t="s">
        <v>3991</v>
      </c>
      <c r="U192" t="s">
        <v>99</v>
      </c>
      <c r="V192" t="s">
        <v>99</v>
      </c>
      <c r="W192" t="s">
        <v>99</v>
      </c>
      <c r="X192" t="s">
        <v>99</v>
      </c>
      <c r="Y192" t="s">
        <v>4907</v>
      </c>
      <c r="Z192" t="s">
        <v>99</v>
      </c>
    </row>
    <row r="193" spans="1:26">
      <c r="A193" t="s">
        <v>4908</v>
      </c>
      <c r="B193" t="s">
        <v>135</v>
      </c>
      <c r="C193">
        <v>2002</v>
      </c>
      <c r="D193" t="s">
        <v>3965</v>
      </c>
      <c r="E193" t="s">
        <v>3966</v>
      </c>
      <c r="F193" t="s">
        <v>3943</v>
      </c>
      <c r="G193" t="s">
        <v>99</v>
      </c>
      <c r="H193" t="s">
        <v>99</v>
      </c>
      <c r="I193" t="s">
        <v>99</v>
      </c>
      <c r="J193" t="s">
        <v>3967</v>
      </c>
      <c r="K193" t="s">
        <v>1668</v>
      </c>
      <c r="L193" s="13">
        <v>44887.363807870373</v>
      </c>
      <c r="M193" s="13">
        <v>44887.363807870373</v>
      </c>
      <c r="N193" s="13"/>
      <c r="O193" t="s">
        <v>99</v>
      </c>
      <c r="P193" t="s">
        <v>99</v>
      </c>
      <c r="Q193" t="s">
        <v>4909</v>
      </c>
      <c r="R193" t="s">
        <v>99</v>
      </c>
      <c r="S193" t="s">
        <v>99</v>
      </c>
      <c r="T193" t="s">
        <v>99</v>
      </c>
      <c r="U193" t="s">
        <v>99</v>
      </c>
      <c r="V193" t="s">
        <v>99</v>
      </c>
      <c r="W193" t="s">
        <v>99</v>
      </c>
      <c r="X193" t="s">
        <v>99</v>
      </c>
      <c r="Y193" t="s">
        <v>99</v>
      </c>
      <c r="Z193" t="s">
        <v>99</v>
      </c>
    </row>
    <row r="194" spans="1:26">
      <c r="A194" t="s">
        <v>4910</v>
      </c>
      <c r="B194" t="s">
        <v>94</v>
      </c>
      <c r="C194">
        <v>2012</v>
      </c>
      <c r="D194" t="s">
        <v>3959</v>
      </c>
      <c r="E194" t="s">
        <v>3960</v>
      </c>
      <c r="F194" t="s">
        <v>3961</v>
      </c>
      <c r="G194" t="s">
        <v>99</v>
      </c>
      <c r="H194" t="s">
        <v>99</v>
      </c>
      <c r="I194" t="s">
        <v>3962</v>
      </c>
      <c r="J194" t="s">
        <v>3963</v>
      </c>
      <c r="K194" t="s">
        <v>351</v>
      </c>
      <c r="L194" s="13">
        <v>44887.363807870373</v>
      </c>
      <c r="M194" s="13">
        <v>44887.363807870373</v>
      </c>
      <c r="N194" s="13"/>
      <c r="O194" t="s">
        <v>3964</v>
      </c>
      <c r="P194" t="s">
        <v>99</v>
      </c>
      <c r="Q194" t="s">
        <v>4911</v>
      </c>
      <c r="R194" t="s">
        <v>99</v>
      </c>
      <c r="S194" t="s">
        <v>99</v>
      </c>
      <c r="T194" t="s">
        <v>16</v>
      </c>
      <c r="U194" t="s">
        <v>99</v>
      </c>
      <c r="V194" t="s">
        <v>99</v>
      </c>
      <c r="W194" t="s">
        <v>99</v>
      </c>
      <c r="X194" t="s">
        <v>99</v>
      </c>
      <c r="Y194" t="s">
        <v>4912</v>
      </c>
      <c r="Z194" t="s">
        <v>99</v>
      </c>
    </row>
    <row r="195" spans="1:26">
      <c r="A195" t="s">
        <v>4913</v>
      </c>
      <c r="B195" t="s">
        <v>94</v>
      </c>
      <c r="C195">
        <v>2015</v>
      </c>
      <c r="D195" t="s">
        <v>3953</v>
      </c>
      <c r="E195" t="s">
        <v>3954</v>
      </c>
      <c r="F195" t="s">
        <v>3955</v>
      </c>
      <c r="G195" t="s">
        <v>99</v>
      </c>
      <c r="H195" t="s">
        <v>99</v>
      </c>
      <c r="I195" t="s">
        <v>99</v>
      </c>
      <c r="J195" t="s">
        <v>3956</v>
      </c>
      <c r="K195" t="s">
        <v>564</v>
      </c>
      <c r="L195" s="13">
        <v>44887.363807870373</v>
      </c>
      <c r="M195" s="13">
        <v>44887.363807870373</v>
      </c>
      <c r="N195" s="13"/>
      <c r="O195" t="s">
        <v>3957</v>
      </c>
      <c r="P195" t="s">
        <v>99</v>
      </c>
      <c r="Q195" t="s">
        <v>4914</v>
      </c>
      <c r="R195" t="s">
        <v>99</v>
      </c>
      <c r="S195" t="s">
        <v>99</v>
      </c>
      <c r="T195" t="s">
        <v>3958</v>
      </c>
      <c r="U195" t="s">
        <v>99</v>
      </c>
      <c r="V195" t="s">
        <v>99</v>
      </c>
      <c r="W195" t="s">
        <v>99</v>
      </c>
      <c r="X195" t="s">
        <v>99</v>
      </c>
      <c r="Y195" t="s">
        <v>4915</v>
      </c>
      <c r="Z195" t="s">
        <v>99</v>
      </c>
    </row>
    <row r="196" spans="1:26">
      <c r="A196" t="s">
        <v>4916</v>
      </c>
      <c r="B196" t="s">
        <v>135</v>
      </c>
      <c r="C196">
        <v>2022</v>
      </c>
      <c r="D196" t="s">
        <v>3941</v>
      </c>
      <c r="E196" t="s">
        <v>3942</v>
      </c>
      <c r="F196" t="s">
        <v>3943</v>
      </c>
      <c r="G196" t="s">
        <v>99</v>
      </c>
      <c r="H196" t="s">
        <v>99</v>
      </c>
      <c r="I196" t="s">
        <v>3944</v>
      </c>
      <c r="J196" t="s">
        <v>3945</v>
      </c>
      <c r="K196" t="s">
        <v>123</v>
      </c>
      <c r="L196" s="13">
        <v>44887.363807870373</v>
      </c>
      <c r="M196" s="13">
        <v>44887.363807870373</v>
      </c>
      <c r="N196" s="13"/>
      <c r="O196" t="s">
        <v>99</v>
      </c>
      <c r="P196" t="s">
        <v>99</v>
      </c>
      <c r="Q196" t="s">
        <v>4917</v>
      </c>
      <c r="R196" t="s">
        <v>99</v>
      </c>
      <c r="S196" t="s">
        <v>99</v>
      </c>
      <c r="T196" t="s">
        <v>99</v>
      </c>
      <c r="U196" t="s">
        <v>99</v>
      </c>
      <c r="V196" t="s">
        <v>99</v>
      </c>
      <c r="W196" t="s">
        <v>99</v>
      </c>
      <c r="X196" t="s">
        <v>3946</v>
      </c>
      <c r="Y196" t="s">
        <v>99</v>
      </c>
      <c r="Z196" t="s">
        <v>99</v>
      </c>
    </row>
    <row r="197" spans="1:26">
      <c r="A197" t="s">
        <v>4918</v>
      </c>
      <c r="B197" t="s">
        <v>94</v>
      </c>
      <c r="C197">
        <v>2009</v>
      </c>
      <c r="D197" t="s">
        <v>3077</v>
      </c>
      <c r="E197" t="s">
        <v>3078</v>
      </c>
      <c r="F197" t="s">
        <v>3079</v>
      </c>
      <c r="G197" t="s">
        <v>3080</v>
      </c>
      <c r="H197" t="s">
        <v>99</v>
      </c>
      <c r="I197" t="s">
        <v>99</v>
      </c>
      <c r="J197" t="s">
        <v>3081</v>
      </c>
      <c r="K197" t="s">
        <v>615</v>
      </c>
      <c r="L197" s="13">
        <v>44887.363807870373</v>
      </c>
      <c r="M197" s="13">
        <v>44887.363807870373</v>
      </c>
      <c r="N197" s="13">
        <v>44886.598009259258</v>
      </c>
      <c r="O197" t="s">
        <v>3082</v>
      </c>
      <c r="P197" t="s">
        <v>99</v>
      </c>
      <c r="Q197" t="s">
        <v>4919</v>
      </c>
      <c r="R197" t="s">
        <v>99</v>
      </c>
      <c r="S197" t="s">
        <v>99</v>
      </c>
      <c r="T197" t="s">
        <v>1218</v>
      </c>
      <c r="U197" t="s">
        <v>133</v>
      </c>
      <c r="V197" t="s">
        <v>4494</v>
      </c>
      <c r="W197" t="s">
        <v>4495</v>
      </c>
      <c r="X197" t="s">
        <v>3083</v>
      </c>
      <c r="Y197" t="s">
        <v>4920</v>
      </c>
      <c r="Z197" t="s">
        <v>99</v>
      </c>
    </row>
    <row r="198" spans="1:26">
      <c r="A198" t="s">
        <v>4921</v>
      </c>
      <c r="B198" t="s">
        <v>94</v>
      </c>
      <c r="C198">
        <v>2019</v>
      </c>
      <c r="D198" t="s">
        <v>3947</v>
      </c>
      <c r="E198" t="s">
        <v>3948</v>
      </c>
      <c r="F198" t="s">
        <v>3949</v>
      </c>
      <c r="G198" t="s">
        <v>99</v>
      </c>
      <c r="H198" t="s">
        <v>99</v>
      </c>
      <c r="I198" t="s">
        <v>3950</v>
      </c>
      <c r="J198" t="s">
        <v>3951</v>
      </c>
      <c r="K198" t="s">
        <v>271</v>
      </c>
      <c r="L198" s="13">
        <v>44887.363807870373</v>
      </c>
      <c r="M198" s="13">
        <v>44887.363807870373</v>
      </c>
      <c r="N198" s="13"/>
      <c r="O198" t="s">
        <v>3952</v>
      </c>
      <c r="P198" t="s">
        <v>99</v>
      </c>
      <c r="Q198" t="s">
        <v>4922</v>
      </c>
      <c r="R198" t="s">
        <v>99</v>
      </c>
      <c r="S198" t="s">
        <v>99</v>
      </c>
      <c r="T198" t="s">
        <v>16</v>
      </c>
      <c r="U198" t="s">
        <v>99</v>
      </c>
      <c r="V198" t="s">
        <v>99</v>
      </c>
      <c r="W198" t="s">
        <v>99</v>
      </c>
      <c r="X198" t="s">
        <v>99</v>
      </c>
      <c r="Y198" t="s">
        <v>4923</v>
      </c>
      <c r="Z198" t="s">
        <v>99</v>
      </c>
    </row>
    <row r="199" spans="1:26">
      <c r="A199" t="s">
        <v>4924</v>
      </c>
      <c r="B199" t="s">
        <v>94</v>
      </c>
      <c r="C199">
        <v>2012</v>
      </c>
      <c r="D199" t="s">
        <v>2301</v>
      </c>
      <c r="E199" t="s">
        <v>2302</v>
      </c>
      <c r="F199" t="s">
        <v>2303</v>
      </c>
      <c r="G199" t="s">
        <v>2304</v>
      </c>
      <c r="H199" t="s">
        <v>99</v>
      </c>
      <c r="I199" t="s">
        <v>99</v>
      </c>
      <c r="J199" t="s">
        <v>2305</v>
      </c>
      <c r="K199" t="s">
        <v>351</v>
      </c>
      <c r="L199" s="13">
        <v>44887.363807870373</v>
      </c>
      <c r="M199" s="13">
        <v>44887.363807870373</v>
      </c>
      <c r="N199" s="13">
        <v>44886.598078703704</v>
      </c>
      <c r="O199" t="s">
        <v>2306</v>
      </c>
      <c r="P199" t="s">
        <v>99</v>
      </c>
      <c r="Q199" t="s">
        <v>4925</v>
      </c>
      <c r="R199" t="s">
        <v>99</v>
      </c>
      <c r="S199" t="s">
        <v>99</v>
      </c>
      <c r="T199" t="s">
        <v>1218</v>
      </c>
      <c r="U199" t="s">
        <v>133</v>
      </c>
      <c r="V199" t="s">
        <v>99</v>
      </c>
      <c r="W199" t="s">
        <v>4495</v>
      </c>
      <c r="X199" t="s">
        <v>2307</v>
      </c>
      <c r="Y199" t="s">
        <v>4926</v>
      </c>
      <c r="Z199" t="s">
        <v>4567</v>
      </c>
    </row>
    <row r="200" spans="1:26">
      <c r="A200" t="s">
        <v>4927</v>
      </c>
      <c r="B200" t="s">
        <v>94</v>
      </c>
      <c r="C200">
        <v>2016</v>
      </c>
      <c r="D200" t="s">
        <v>2957</v>
      </c>
      <c r="E200" t="s">
        <v>2958</v>
      </c>
      <c r="F200" t="s">
        <v>2959</v>
      </c>
      <c r="G200" t="s">
        <v>2960</v>
      </c>
      <c r="H200" t="s">
        <v>99</v>
      </c>
      <c r="I200" t="s">
        <v>99</v>
      </c>
      <c r="J200" t="s">
        <v>2961</v>
      </c>
      <c r="K200" t="s">
        <v>331</v>
      </c>
      <c r="L200" s="13">
        <v>44887.363807870373</v>
      </c>
      <c r="M200" s="13">
        <v>44887.363807870373</v>
      </c>
      <c r="N200" s="13">
        <v>44886.59815972222</v>
      </c>
      <c r="O200" t="s">
        <v>2962</v>
      </c>
      <c r="P200" t="s">
        <v>99</v>
      </c>
      <c r="Q200" t="s">
        <v>4928</v>
      </c>
      <c r="R200" t="s">
        <v>99</v>
      </c>
      <c r="S200" t="s">
        <v>99</v>
      </c>
      <c r="T200" t="s">
        <v>1226</v>
      </c>
      <c r="U200" t="s">
        <v>1227</v>
      </c>
      <c r="V200" t="s">
        <v>99</v>
      </c>
      <c r="W200" t="s">
        <v>4495</v>
      </c>
      <c r="X200" t="s">
        <v>2963</v>
      </c>
      <c r="Y200" t="s">
        <v>4601</v>
      </c>
      <c r="Z200" t="s">
        <v>99</v>
      </c>
    </row>
    <row r="201" spans="1:26">
      <c r="A201" t="s">
        <v>4929</v>
      </c>
      <c r="B201" t="s">
        <v>94</v>
      </c>
      <c r="C201">
        <v>2018</v>
      </c>
      <c r="D201" t="s">
        <v>639</v>
      </c>
      <c r="E201" t="s">
        <v>640</v>
      </c>
      <c r="F201" t="s">
        <v>590</v>
      </c>
      <c r="G201" t="s">
        <v>99</v>
      </c>
      <c r="H201" t="s">
        <v>99</v>
      </c>
      <c r="I201" t="s">
        <v>99</v>
      </c>
      <c r="J201" t="s">
        <v>99</v>
      </c>
      <c r="K201" t="s">
        <v>384</v>
      </c>
      <c r="L201" s="13">
        <v>44887.363807870373</v>
      </c>
      <c r="M201" s="13">
        <v>44887.363807870373</v>
      </c>
      <c r="N201" s="13"/>
      <c r="O201" t="s">
        <v>641</v>
      </c>
      <c r="P201" t="s">
        <v>99</v>
      </c>
      <c r="Q201" t="s">
        <v>99</v>
      </c>
      <c r="R201" t="s">
        <v>99</v>
      </c>
      <c r="S201" t="s">
        <v>99</v>
      </c>
      <c r="T201" t="s">
        <v>592</v>
      </c>
      <c r="U201" t="s">
        <v>593</v>
      </c>
      <c r="V201" t="s">
        <v>99</v>
      </c>
      <c r="W201" t="s">
        <v>99</v>
      </c>
      <c r="X201" t="s">
        <v>594</v>
      </c>
      <c r="Y201" t="s">
        <v>99</v>
      </c>
      <c r="Z201" t="s">
        <v>99</v>
      </c>
    </row>
    <row r="202" spans="1:26">
      <c r="A202" t="s">
        <v>4930</v>
      </c>
      <c r="B202" t="s">
        <v>222</v>
      </c>
      <c r="C202">
        <v>2016</v>
      </c>
      <c r="D202" t="s">
        <v>634</v>
      </c>
      <c r="E202" t="s">
        <v>635</v>
      </c>
      <c r="F202" t="s">
        <v>636</v>
      </c>
      <c r="G202" t="s">
        <v>637</v>
      </c>
      <c r="H202" t="s">
        <v>99</v>
      </c>
      <c r="I202" t="s">
        <v>99</v>
      </c>
      <c r="J202" t="s">
        <v>99</v>
      </c>
      <c r="K202" t="s">
        <v>331</v>
      </c>
      <c r="L202" s="13">
        <v>44887.363807870373</v>
      </c>
      <c r="M202" s="13">
        <v>44887.363807870373</v>
      </c>
      <c r="N202" s="13"/>
      <c r="O202" t="s">
        <v>638</v>
      </c>
      <c r="P202" t="s">
        <v>99</v>
      </c>
      <c r="Q202" t="s">
        <v>99</v>
      </c>
      <c r="R202" t="s">
        <v>99</v>
      </c>
      <c r="S202" t="s">
        <v>99</v>
      </c>
      <c r="T202" t="s">
        <v>115</v>
      </c>
      <c r="U202" t="s">
        <v>99</v>
      </c>
      <c r="V202" t="s">
        <v>99</v>
      </c>
      <c r="W202" t="s">
        <v>99</v>
      </c>
      <c r="X202" t="s">
        <v>99</v>
      </c>
      <c r="Y202" t="s">
        <v>99</v>
      </c>
      <c r="Z202" t="s">
        <v>99</v>
      </c>
    </row>
    <row r="203" spans="1:26">
      <c r="A203" t="s">
        <v>4931</v>
      </c>
      <c r="B203" t="s">
        <v>94</v>
      </c>
      <c r="C203">
        <v>2019</v>
      </c>
      <c r="D203" t="s">
        <v>626</v>
      </c>
      <c r="E203" t="s">
        <v>627</v>
      </c>
      <c r="F203" t="s">
        <v>628</v>
      </c>
      <c r="G203" t="s">
        <v>629</v>
      </c>
      <c r="H203" t="s">
        <v>99</v>
      </c>
      <c r="I203" t="s">
        <v>630</v>
      </c>
      <c r="J203" t="s">
        <v>631</v>
      </c>
      <c r="K203" t="s">
        <v>271</v>
      </c>
      <c r="L203" s="13">
        <v>44887.363807870373</v>
      </c>
      <c r="M203" s="13">
        <v>44887.363807870373</v>
      </c>
      <c r="N203" s="13"/>
      <c r="O203" t="s">
        <v>632</v>
      </c>
      <c r="P203" t="s">
        <v>99</v>
      </c>
      <c r="Q203" t="s">
        <v>99</v>
      </c>
      <c r="R203" t="s">
        <v>99</v>
      </c>
      <c r="S203" t="s">
        <v>99</v>
      </c>
      <c r="T203" t="s">
        <v>104</v>
      </c>
      <c r="U203" t="s">
        <v>105</v>
      </c>
      <c r="V203" t="s">
        <v>99</v>
      </c>
      <c r="W203" t="s">
        <v>99</v>
      </c>
      <c r="X203" t="s">
        <v>633</v>
      </c>
      <c r="Y203" t="s">
        <v>99</v>
      </c>
      <c r="Z203" t="s">
        <v>99</v>
      </c>
    </row>
    <row r="204" spans="1:26">
      <c r="A204" t="s">
        <v>4932</v>
      </c>
      <c r="B204" t="s">
        <v>94</v>
      </c>
      <c r="C204">
        <v>2009</v>
      </c>
      <c r="D204" t="s">
        <v>609</v>
      </c>
      <c r="E204" t="s">
        <v>610</v>
      </c>
      <c r="F204" t="s">
        <v>611</v>
      </c>
      <c r="G204" t="s">
        <v>612</v>
      </c>
      <c r="H204" t="s">
        <v>99</v>
      </c>
      <c r="I204" t="s">
        <v>613</v>
      </c>
      <c r="J204" t="s">
        <v>614</v>
      </c>
      <c r="K204" t="s">
        <v>615</v>
      </c>
      <c r="L204" s="13">
        <v>44887.363807870373</v>
      </c>
      <c r="M204" s="13">
        <v>44887.363807870373</v>
      </c>
      <c r="N204" s="13"/>
      <c r="O204" t="s">
        <v>616</v>
      </c>
      <c r="P204" t="s">
        <v>99</v>
      </c>
      <c r="Q204" t="s">
        <v>99</v>
      </c>
      <c r="R204" t="s">
        <v>99</v>
      </c>
      <c r="S204" t="s">
        <v>99</v>
      </c>
      <c r="T204" t="s">
        <v>104</v>
      </c>
      <c r="U204" t="s">
        <v>105</v>
      </c>
      <c r="V204" t="s">
        <v>99</v>
      </c>
      <c r="W204" t="s">
        <v>99</v>
      </c>
      <c r="X204" t="s">
        <v>617</v>
      </c>
      <c r="Y204" t="s">
        <v>99</v>
      </c>
      <c r="Z204" t="s">
        <v>99</v>
      </c>
    </row>
    <row r="205" spans="1:26">
      <c r="A205" t="s">
        <v>4933</v>
      </c>
      <c r="B205" t="s">
        <v>94</v>
      </c>
      <c r="C205">
        <v>2020</v>
      </c>
      <c r="D205" t="s">
        <v>602</v>
      </c>
      <c r="E205" t="s">
        <v>603</v>
      </c>
      <c r="F205" t="s">
        <v>604</v>
      </c>
      <c r="G205" t="s">
        <v>605</v>
      </c>
      <c r="H205" t="s">
        <v>99</v>
      </c>
      <c r="I205" t="s">
        <v>606</v>
      </c>
      <c r="J205" t="s">
        <v>607</v>
      </c>
      <c r="K205" t="s">
        <v>176</v>
      </c>
      <c r="L205" s="13">
        <v>44887.363807870373</v>
      </c>
      <c r="M205" s="13">
        <v>44887.363807870373</v>
      </c>
      <c r="N205" s="13"/>
      <c r="O205" t="s">
        <v>608</v>
      </c>
      <c r="P205" t="s">
        <v>99</v>
      </c>
      <c r="Q205" t="s">
        <v>99</v>
      </c>
      <c r="R205" t="s">
        <v>99</v>
      </c>
      <c r="S205" t="s">
        <v>99</v>
      </c>
      <c r="T205" t="s">
        <v>104</v>
      </c>
      <c r="U205" t="s">
        <v>105</v>
      </c>
      <c r="V205" t="s">
        <v>99</v>
      </c>
      <c r="W205" t="s">
        <v>99</v>
      </c>
      <c r="X205" t="s">
        <v>308</v>
      </c>
      <c r="Y205" t="s">
        <v>99</v>
      </c>
      <c r="Z205" t="s">
        <v>99</v>
      </c>
    </row>
    <row r="206" spans="1:26">
      <c r="A206" t="s">
        <v>4934</v>
      </c>
      <c r="B206" t="s">
        <v>94</v>
      </c>
      <c r="C206">
        <v>2010</v>
      </c>
      <c r="D206" t="s">
        <v>595</v>
      </c>
      <c r="E206" t="s">
        <v>596</v>
      </c>
      <c r="F206" t="s">
        <v>597</v>
      </c>
      <c r="G206" t="s">
        <v>598</v>
      </c>
      <c r="H206" t="s">
        <v>99</v>
      </c>
      <c r="I206" t="s">
        <v>599</v>
      </c>
      <c r="J206" t="s">
        <v>600</v>
      </c>
      <c r="K206" t="s">
        <v>130</v>
      </c>
      <c r="L206" s="13">
        <v>44887.363807870373</v>
      </c>
      <c r="M206" s="13">
        <v>44887.363807870373</v>
      </c>
      <c r="N206" s="13"/>
      <c r="O206" t="s">
        <v>601</v>
      </c>
      <c r="P206" t="s">
        <v>99</v>
      </c>
      <c r="Q206" t="s">
        <v>99</v>
      </c>
      <c r="R206" t="s">
        <v>99</v>
      </c>
      <c r="S206" t="s">
        <v>99</v>
      </c>
      <c r="T206" t="s">
        <v>104</v>
      </c>
      <c r="U206" t="s">
        <v>105</v>
      </c>
      <c r="V206" t="s">
        <v>99</v>
      </c>
      <c r="W206" t="s">
        <v>99</v>
      </c>
      <c r="X206" t="s">
        <v>467</v>
      </c>
      <c r="Y206" t="s">
        <v>99</v>
      </c>
      <c r="Z206" t="s">
        <v>99</v>
      </c>
    </row>
    <row r="207" spans="1:26">
      <c r="A207" t="s">
        <v>4935</v>
      </c>
      <c r="B207" t="s">
        <v>94</v>
      </c>
      <c r="C207">
        <v>2018</v>
      </c>
      <c r="D207" t="s">
        <v>588</v>
      </c>
      <c r="E207" t="s">
        <v>589</v>
      </c>
      <c r="F207" t="s">
        <v>590</v>
      </c>
      <c r="G207" t="s">
        <v>99</v>
      </c>
      <c r="H207" t="s">
        <v>99</v>
      </c>
      <c r="I207" t="s">
        <v>99</v>
      </c>
      <c r="J207" t="s">
        <v>99</v>
      </c>
      <c r="K207" t="s">
        <v>384</v>
      </c>
      <c r="L207" s="13">
        <v>44887.363807870373</v>
      </c>
      <c r="M207" s="13">
        <v>44887.363807870373</v>
      </c>
      <c r="N207" s="13"/>
      <c r="O207" t="s">
        <v>591</v>
      </c>
      <c r="P207" t="s">
        <v>99</v>
      </c>
      <c r="Q207" t="s">
        <v>99</v>
      </c>
      <c r="R207" t="s">
        <v>99</v>
      </c>
      <c r="S207" t="s">
        <v>99</v>
      </c>
      <c r="T207" t="s">
        <v>592</v>
      </c>
      <c r="U207" t="s">
        <v>593</v>
      </c>
      <c r="V207" t="s">
        <v>99</v>
      </c>
      <c r="W207" t="s">
        <v>99</v>
      </c>
      <c r="X207" t="s">
        <v>594</v>
      </c>
      <c r="Y207" t="s">
        <v>99</v>
      </c>
      <c r="Z207" t="s">
        <v>99</v>
      </c>
    </row>
    <row r="208" spans="1:26">
      <c r="A208" t="s">
        <v>4936</v>
      </c>
      <c r="B208" t="s">
        <v>94</v>
      </c>
      <c r="C208">
        <v>2021</v>
      </c>
      <c r="D208" t="s">
        <v>580</v>
      </c>
      <c r="E208" t="s">
        <v>581</v>
      </c>
      <c r="F208" t="s">
        <v>582</v>
      </c>
      <c r="G208" t="s">
        <v>583</v>
      </c>
      <c r="H208" t="s">
        <v>99</v>
      </c>
      <c r="I208" t="s">
        <v>584</v>
      </c>
      <c r="J208" t="s">
        <v>585</v>
      </c>
      <c r="K208" t="s">
        <v>113</v>
      </c>
      <c r="L208" s="13">
        <v>44887.363807870373</v>
      </c>
      <c r="M208" s="13">
        <v>44887.363807870373</v>
      </c>
      <c r="N208" s="13"/>
      <c r="O208" t="s">
        <v>586</v>
      </c>
      <c r="P208" t="s">
        <v>99</v>
      </c>
      <c r="Q208" t="s">
        <v>99</v>
      </c>
      <c r="R208" t="s">
        <v>99</v>
      </c>
      <c r="S208" t="s">
        <v>99</v>
      </c>
      <c r="T208" t="s">
        <v>104</v>
      </c>
      <c r="U208" t="s">
        <v>105</v>
      </c>
      <c r="V208" t="s">
        <v>99</v>
      </c>
      <c r="W208" t="s">
        <v>99</v>
      </c>
      <c r="X208" t="s">
        <v>587</v>
      </c>
      <c r="Y208" t="s">
        <v>99</v>
      </c>
      <c r="Z208" t="s">
        <v>99</v>
      </c>
    </row>
    <row r="209" spans="1:26">
      <c r="A209" t="s">
        <v>4937</v>
      </c>
      <c r="B209" t="s">
        <v>94</v>
      </c>
      <c r="C209">
        <v>2012</v>
      </c>
      <c r="D209" t="s">
        <v>572</v>
      </c>
      <c r="E209" t="s">
        <v>573</v>
      </c>
      <c r="F209" t="s">
        <v>574</v>
      </c>
      <c r="G209" t="s">
        <v>575</v>
      </c>
      <c r="H209" t="s">
        <v>99</v>
      </c>
      <c r="I209" t="s">
        <v>576</v>
      </c>
      <c r="J209" t="s">
        <v>577</v>
      </c>
      <c r="K209" t="s">
        <v>351</v>
      </c>
      <c r="L209" s="13">
        <v>44887.363807870373</v>
      </c>
      <c r="M209" s="13">
        <v>44887.363807870373</v>
      </c>
      <c r="N209" s="13"/>
      <c r="O209" t="s">
        <v>578</v>
      </c>
      <c r="P209" t="s">
        <v>99</v>
      </c>
      <c r="Q209" t="s">
        <v>99</v>
      </c>
      <c r="R209" t="s">
        <v>99</v>
      </c>
      <c r="S209" t="s">
        <v>99</v>
      </c>
      <c r="T209" t="s">
        <v>104</v>
      </c>
      <c r="U209" t="s">
        <v>105</v>
      </c>
      <c r="V209" t="s">
        <v>99</v>
      </c>
      <c r="W209" t="s">
        <v>99</v>
      </c>
      <c r="X209" t="s">
        <v>579</v>
      </c>
      <c r="Y209" t="s">
        <v>99</v>
      </c>
      <c r="Z209" t="s">
        <v>99</v>
      </c>
    </row>
    <row r="210" spans="1:26">
      <c r="A210" t="s">
        <v>4938</v>
      </c>
      <c r="B210" t="s">
        <v>94</v>
      </c>
      <c r="C210">
        <v>2006</v>
      </c>
      <c r="D210" t="s">
        <v>566</v>
      </c>
      <c r="E210" t="s">
        <v>567</v>
      </c>
      <c r="F210" t="s">
        <v>568</v>
      </c>
      <c r="G210" t="s">
        <v>569</v>
      </c>
      <c r="H210" t="s">
        <v>99</v>
      </c>
      <c r="I210" t="s">
        <v>99</v>
      </c>
      <c r="J210" t="s">
        <v>99</v>
      </c>
      <c r="K210" t="s">
        <v>279</v>
      </c>
      <c r="L210" s="13">
        <v>44887.363807870373</v>
      </c>
      <c r="M210" s="13">
        <v>44887.363807870373</v>
      </c>
      <c r="N210" s="13"/>
      <c r="O210" t="s">
        <v>570</v>
      </c>
      <c r="P210" t="s">
        <v>99</v>
      </c>
      <c r="Q210" t="s">
        <v>99</v>
      </c>
      <c r="R210" t="s">
        <v>99</v>
      </c>
      <c r="S210" t="s">
        <v>99</v>
      </c>
      <c r="T210" t="s">
        <v>132</v>
      </c>
      <c r="U210" t="s">
        <v>133</v>
      </c>
      <c r="V210" t="s">
        <v>99</v>
      </c>
      <c r="W210" t="s">
        <v>99</v>
      </c>
      <c r="X210" t="s">
        <v>571</v>
      </c>
      <c r="Y210" t="s">
        <v>99</v>
      </c>
      <c r="Z210" t="s">
        <v>99</v>
      </c>
    </row>
    <row r="211" spans="1:26">
      <c r="A211" t="s">
        <v>4939</v>
      </c>
      <c r="B211" t="s">
        <v>94</v>
      </c>
      <c r="C211">
        <v>2015</v>
      </c>
      <c r="D211" t="s">
        <v>558</v>
      </c>
      <c r="E211" t="s">
        <v>559</v>
      </c>
      <c r="F211" t="s">
        <v>560</v>
      </c>
      <c r="G211" t="s">
        <v>561</v>
      </c>
      <c r="H211" t="s">
        <v>99</v>
      </c>
      <c r="I211" t="s">
        <v>562</v>
      </c>
      <c r="J211" t="s">
        <v>563</v>
      </c>
      <c r="K211" t="s">
        <v>564</v>
      </c>
      <c r="L211" s="13">
        <v>44887.363807870373</v>
      </c>
      <c r="M211" s="13">
        <v>44887.363807870373</v>
      </c>
      <c r="N211" s="13"/>
      <c r="O211" t="s">
        <v>99</v>
      </c>
      <c r="P211" t="s">
        <v>99</v>
      </c>
      <c r="Q211" t="s">
        <v>99</v>
      </c>
      <c r="R211" t="s">
        <v>99</v>
      </c>
      <c r="S211" t="s">
        <v>99</v>
      </c>
      <c r="T211" t="s">
        <v>104</v>
      </c>
      <c r="U211" t="s">
        <v>105</v>
      </c>
      <c r="V211" t="s">
        <v>99</v>
      </c>
      <c r="W211" t="s">
        <v>99</v>
      </c>
      <c r="X211" t="s">
        <v>565</v>
      </c>
      <c r="Y211" t="s">
        <v>99</v>
      </c>
      <c r="Z211" t="s">
        <v>99</v>
      </c>
    </row>
    <row r="212" spans="1:26">
      <c r="A212" t="s">
        <v>4940</v>
      </c>
      <c r="B212" t="s">
        <v>135</v>
      </c>
      <c r="C212">
        <v>2006</v>
      </c>
      <c r="D212" t="s">
        <v>550</v>
      </c>
      <c r="E212" t="s">
        <v>551</v>
      </c>
      <c r="F212" t="s">
        <v>4941</v>
      </c>
      <c r="G212" t="s">
        <v>99</v>
      </c>
      <c r="H212" t="s">
        <v>4942</v>
      </c>
      <c r="I212" t="s">
        <v>4943</v>
      </c>
      <c r="J212" t="s">
        <v>4944</v>
      </c>
      <c r="K212" t="s">
        <v>4945</v>
      </c>
      <c r="L212" s="13">
        <v>44887.363807870373</v>
      </c>
      <c r="M212" s="13">
        <v>44887.363807870373</v>
      </c>
      <c r="N212" s="13"/>
      <c r="O212" t="s">
        <v>556</v>
      </c>
      <c r="P212" t="s">
        <v>557</v>
      </c>
      <c r="Q212" t="s">
        <v>4946</v>
      </c>
      <c r="R212" t="s">
        <v>99</v>
      </c>
      <c r="S212" t="s">
        <v>99</v>
      </c>
      <c r="T212" t="s">
        <v>99</v>
      </c>
      <c r="U212" t="s">
        <v>99</v>
      </c>
      <c r="V212" t="s">
        <v>99</v>
      </c>
      <c r="W212" t="s">
        <v>99</v>
      </c>
      <c r="X212" t="s">
        <v>289</v>
      </c>
      <c r="Y212" t="s">
        <v>99</v>
      </c>
      <c r="Z212" t="s">
        <v>99</v>
      </c>
    </row>
    <row r="213" spans="1:26">
      <c r="A213" t="s">
        <v>4947</v>
      </c>
      <c r="B213" t="s">
        <v>135</v>
      </c>
      <c r="C213">
        <v>2018</v>
      </c>
      <c r="D213" t="s">
        <v>480</v>
      </c>
      <c r="E213" t="s">
        <v>481</v>
      </c>
      <c r="F213" t="s">
        <v>4941</v>
      </c>
      <c r="G213" t="s">
        <v>99</v>
      </c>
      <c r="H213" t="s">
        <v>4942</v>
      </c>
      <c r="I213" t="s">
        <v>4948</v>
      </c>
      <c r="J213" t="s">
        <v>4949</v>
      </c>
      <c r="K213" t="s">
        <v>4950</v>
      </c>
      <c r="L213" s="13">
        <v>44887.363807870373</v>
      </c>
      <c r="M213" s="13">
        <v>44887.363807870373</v>
      </c>
      <c r="N213" s="13"/>
      <c r="O213" t="s">
        <v>486</v>
      </c>
      <c r="P213" t="s">
        <v>363</v>
      </c>
      <c r="Q213" t="s">
        <v>4951</v>
      </c>
      <c r="R213" t="s">
        <v>99</v>
      </c>
      <c r="S213" t="s">
        <v>99</v>
      </c>
      <c r="T213" t="s">
        <v>99</v>
      </c>
      <c r="U213" t="s">
        <v>99</v>
      </c>
      <c r="V213" t="s">
        <v>99</v>
      </c>
      <c r="W213" t="s">
        <v>99</v>
      </c>
      <c r="X213" t="s">
        <v>289</v>
      </c>
      <c r="Y213" t="s">
        <v>99</v>
      </c>
      <c r="Z213" t="s">
        <v>99</v>
      </c>
    </row>
    <row r="214" spans="1:26">
      <c r="A214" t="s">
        <v>4952</v>
      </c>
      <c r="B214" t="s">
        <v>135</v>
      </c>
      <c r="C214">
        <v>2014</v>
      </c>
      <c r="D214" t="s">
        <v>394</v>
      </c>
      <c r="E214" t="s">
        <v>395</v>
      </c>
      <c r="F214" t="s">
        <v>4941</v>
      </c>
      <c r="G214" t="s">
        <v>99</v>
      </c>
      <c r="H214" t="s">
        <v>4942</v>
      </c>
      <c r="I214" t="s">
        <v>4953</v>
      </c>
      <c r="J214" t="s">
        <v>4954</v>
      </c>
      <c r="K214" t="s">
        <v>4955</v>
      </c>
      <c r="L214" s="13">
        <v>44887.363807870373</v>
      </c>
      <c r="M214" s="13">
        <v>44887.363807870373</v>
      </c>
      <c r="N214" s="13"/>
      <c r="O214" t="s">
        <v>401</v>
      </c>
      <c r="P214" t="s">
        <v>402</v>
      </c>
      <c r="Q214" t="s">
        <v>4956</v>
      </c>
      <c r="R214" t="s">
        <v>99</v>
      </c>
      <c r="S214" t="s">
        <v>99</v>
      </c>
      <c r="T214" t="s">
        <v>99</v>
      </c>
      <c r="U214" t="s">
        <v>99</v>
      </c>
      <c r="V214" t="s">
        <v>99</v>
      </c>
      <c r="W214" t="s">
        <v>99</v>
      </c>
      <c r="X214" t="s">
        <v>289</v>
      </c>
      <c r="Y214" t="s">
        <v>99</v>
      </c>
      <c r="Z214" t="s">
        <v>99</v>
      </c>
    </row>
    <row r="215" spans="1:26">
      <c r="A215" t="s">
        <v>4957</v>
      </c>
      <c r="B215" t="s">
        <v>135</v>
      </c>
      <c r="C215">
        <v>2012</v>
      </c>
      <c r="D215" t="s">
        <v>345</v>
      </c>
      <c r="E215" t="s">
        <v>346</v>
      </c>
      <c r="F215" t="s">
        <v>4941</v>
      </c>
      <c r="G215" t="s">
        <v>99</v>
      </c>
      <c r="H215" t="s">
        <v>4942</v>
      </c>
      <c r="I215" t="s">
        <v>4958</v>
      </c>
      <c r="J215" t="s">
        <v>4959</v>
      </c>
      <c r="K215" t="s">
        <v>4960</v>
      </c>
      <c r="L215" s="13">
        <v>44887.363807870373</v>
      </c>
      <c r="M215" s="13">
        <v>44887.363807870373</v>
      </c>
      <c r="N215" s="13"/>
      <c r="O215" t="s">
        <v>352</v>
      </c>
      <c r="P215" t="s">
        <v>288</v>
      </c>
      <c r="Q215" t="s">
        <v>4492</v>
      </c>
      <c r="R215" t="s">
        <v>99</v>
      </c>
      <c r="S215" t="s">
        <v>99</v>
      </c>
      <c r="T215" t="s">
        <v>99</v>
      </c>
      <c r="U215" t="s">
        <v>99</v>
      </c>
      <c r="V215" t="s">
        <v>99</v>
      </c>
      <c r="W215" t="s">
        <v>99</v>
      </c>
      <c r="X215" t="s">
        <v>289</v>
      </c>
      <c r="Y215" t="s">
        <v>99</v>
      </c>
      <c r="Z215" t="s">
        <v>99</v>
      </c>
    </row>
    <row r="216" spans="1:26">
      <c r="A216" t="s">
        <v>4961</v>
      </c>
      <c r="B216" t="s">
        <v>222</v>
      </c>
      <c r="C216">
        <v>2021</v>
      </c>
      <c r="D216" t="s">
        <v>99</v>
      </c>
      <c r="E216" t="s">
        <v>223</v>
      </c>
      <c r="F216" t="s">
        <v>224</v>
      </c>
      <c r="G216" t="s">
        <v>225</v>
      </c>
      <c r="H216" t="s">
        <v>99</v>
      </c>
      <c r="I216" t="s">
        <v>99</v>
      </c>
      <c r="J216" t="s">
        <v>226</v>
      </c>
      <c r="K216" t="s">
        <v>113</v>
      </c>
      <c r="L216" s="13">
        <v>44887.363807870373</v>
      </c>
      <c r="M216" s="13">
        <v>44887.363807870373</v>
      </c>
      <c r="N216" s="13"/>
      <c r="O216" t="s">
        <v>227</v>
      </c>
      <c r="P216" t="s">
        <v>99</v>
      </c>
      <c r="Q216" t="s">
        <v>99</v>
      </c>
      <c r="R216" t="s">
        <v>99</v>
      </c>
      <c r="S216" t="s">
        <v>99</v>
      </c>
      <c r="T216" t="s">
        <v>104</v>
      </c>
      <c r="U216" t="s">
        <v>105</v>
      </c>
      <c r="V216" t="s">
        <v>99</v>
      </c>
      <c r="W216" t="s">
        <v>99</v>
      </c>
      <c r="X216" t="s">
        <v>99</v>
      </c>
      <c r="Y216" t="s">
        <v>99</v>
      </c>
      <c r="Z216" t="s">
        <v>99</v>
      </c>
    </row>
    <row r="217" spans="1:26">
      <c r="A217" t="s">
        <v>4962</v>
      </c>
      <c r="B217" t="s">
        <v>94</v>
      </c>
      <c r="C217">
        <v>2013</v>
      </c>
      <c r="D217" t="s">
        <v>195</v>
      </c>
      <c r="E217" t="s">
        <v>196</v>
      </c>
      <c r="F217" t="s">
        <v>197</v>
      </c>
      <c r="G217" t="s">
        <v>198</v>
      </c>
      <c r="H217" t="s">
        <v>99</v>
      </c>
      <c r="I217" t="s">
        <v>99</v>
      </c>
      <c r="J217" t="s">
        <v>99</v>
      </c>
      <c r="K217" t="s">
        <v>139</v>
      </c>
      <c r="L217" s="13">
        <v>44887.363807870373</v>
      </c>
      <c r="M217" s="13">
        <v>44887.363807870373</v>
      </c>
      <c r="N217" s="13"/>
      <c r="O217" t="s">
        <v>199</v>
      </c>
      <c r="P217" t="s">
        <v>99</v>
      </c>
      <c r="Q217" t="s">
        <v>99</v>
      </c>
      <c r="R217" t="s">
        <v>99</v>
      </c>
      <c r="S217" t="s">
        <v>99</v>
      </c>
      <c r="T217" t="s">
        <v>115</v>
      </c>
      <c r="U217" t="s">
        <v>99</v>
      </c>
      <c r="V217" t="s">
        <v>99</v>
      </c>
      <c r="W217" t="s">
        <v>99</v>
      </c>
      <c r="X217" t="s">
        <v>200</v>
      </c>
      <c r="Y217" t="s">
        <v>99</v>
      </c>
      <c r="Z217" t="s">
        <v>99</v>
      </c>
    </row>
    <row r="218" spans="1:26">
      <c r="A218" t="s">
        <v>4963</v>
      </c>
      <c r="B218" t="s">
        <v>94</v>
      </c>
      <c r="C218">
        <v>2003</v>
      </c>
      <c r="D218" t="s">
        <v>178</v>
      </c>
      <c r="E218" t="s">
        <v>179</v>
      </c>
      <c r="F218" t="s">
        <v>180</v>
      </c>
      <c r="G218" t="s">
        <v>99</v>
      </c>
      <c r="H218" t="s">
        <v>99</v>
      </c>
      <c r="I218" t="s">
        <v>99</v>
      </c>
      <c r="J218" t="s">
        <v>99</v>
      </c>
      <c r="K218" t="s">
        <v>181</v>
      </c>
      <c r="L218" s="13">
        <v>44887.363807870373</v>
      </c>
      <c r="M218" s="13">
        <v>44887.363807870373</v>
      </c>
      <c r="N218" s="13"/>
      <c r="O218" t="s">
        <v>182</v>
      </c>
      <c r="P218" t="s">
        <v>99</v>
      </c>
      <c r="Q218" t="s">
        <v>99</v>
      </c>
      <c r="R218" t="s">
        <v>99</v>
      </c>
      <c r="S218" t="s">
        <v>99</v>
      </c>
      <c r="T218" t="s">
        <v>183</v>
      </c>
      <c r="U218" t="s">
        <v>99</v>
      </c>
      <c r="V218" t="s">
        <v>99</v>
      </c>
      <c r="W218" t="s">
        <v>99</v>
      </c>
      <c r="X218" t="s">
        <v>184</v>
      </c>
      <c r="Y218" t="s">
        <v>99</v>
      </c>
      <c r="Z218" t="s">
        <v>99</v>
      </c>
    </row>
    <row r="219" spans="1:26">
      <c r="A219" t="s">
        <v>4964</v>
      </c>
      <c r="B219" t="s">
        <v>94</v>
      </c>
      <c r="C219">
        <v>2017</v>
      </c>
      <c r="D219" t="s">
        <v>150</v>
      </c>
      <c r="E219" t="s">
        <v>151</v>
      </c>
      <c r="F219" t="s">
        <v>152</v>
      </c>
      <c r="G219" t="s">
        <v>153</v>
      </c>
      <c r="H219" t="s">
        <v>99</v>
      </c>
      <c r="I219" t="s">
        <v>154</v>
      </c>
      <c r="J219" t="s">
        <v>155</v>
      </c>
      <c r="K219" t="s">
        <v>156</v>
      </c>
      <c r="L219" s="13">
        <v>44887.363807870373</v>
      </c>
      <c r="M219" s="13">
        <v>44887.363807870373</v>
      </c>
      <c r="N219" s="13"/>
      <c r="O219" t="s">
        <v>157</v>
      </c>
      <c r="P219" t="s">
        <v>99</v>
      </c>
      <c r="Q219" t="s">
        <v>99</v>
      </c>
      <c r="R219" t="s">
        <v>99</v>
      </c>
      <c r="S219" t="s">
        <v>99</v>
      </c>
      <c r="T219" t="s">
        <v>104</v>
      </c>
      <c r="U219" t="s">
        <v>105</v>
      </c>
      <c r="V219" t="s">
        <v>99</v>
      </c>
      <c r="W219" t="s">
        <v>99</v>
      </c>
      <c r="X219" t="s">
        <v>158</v>
      </c>
      <c r="Y219" t="s">
        <v>99</v>
      </c>
      <c r="Z219" t="s">
        <v>99</v>
      </c>
    </row>
    <row r="220" spans="1:26">
      <c r="A220" t="s">
        <v>4965</v>
      </c>
      <c r="B220" t="s">
        <v>94</v>
      </c>
      <c r="C220">
        <v>2010</v>
      </c>
      <c r="D220" t="s">
        <v>126</v>
      </c>
      <c r="E220" t="s">
        <v>127</v>
      </c>
      <c r="F220" t="s">
        <v>128</v>
      </c>
      <c r="G220" t="s">
        <v>129</v>
      </c>
      <c r="H220" t="s">
        <v>99</v>
      </c>
      <c r="I220" t="s">
        <v>99</v>
      </c>
      <c r="J220" t="s">
        <v>99</v>
      </c>
      <c r="K220" t="s">
        <v>130</v>
      </c>
      <c r="L220" s="13">
        <v>44887.363807870373</v>
      </c>
      <c r="M220" s="13">
        <v>44887.363807870373</v>
      </c>
      <c r="N220" s="13"/>
      <c r="O220" t="s">
        <v>131</v>
      </c>
      <c r="P220" t="s">
        <v>99</v>
      </c>
      <c r="Q220" t="s">
        <v>99</v>
      </c>
      <c r="R220" t="s">
        <v>99</v>
      </c>
      <c r="S220" t="s">
        <v>99</v>
      </c>
      <c r="T220" t="s">
        <v>132</v>
      </c>
      <c r="U220" t="s">
        <v>133</v>
      </c>
      <c r="V220" t="s">
        <v>99</v>
      </c>
      <c r="W220" t="s">
        <v>99</v>
      </c>
      <c r="X220" t="s">
        <v>134</v>
      </c>
      <c r="Y220" t="s">
        <v>99</v>
      </c>
      <c r="Z220" t="s">
        <v>99</v>
      </c>
    </row>
    <row r="221" spans="1:26">
      <c r="A221" t="s">
        <v>4966</v>
      </c>
      <c r="B221" t="s">
        <v>94</v>
      </c>
      <c r="C221">
        <v>2020</v>
      </c>
      <c r="D221" t="s">
        <v>170</v>
      </c>
      <c r="E221" t="s">
        <v>171</v>
      </c>
      <c r="F221" t="s">
        <v>172</v>
      </c>
      <c r="G221" t="s">
        <v>173</v>
      </c>
      <c r="H221" t="s">
        <v>99</v>
      </c>
      <c r="I221" t="s">
        <v>174</v>
      </c>
      <c r="J221" t="s">
        <v>175</v>
      </c>
      <c r="K221" t="s">
        <v>176</v>
      </c>
      <c r="L221" s="13">
        <v>44887.363807870373</v>
      </c>
      <c r="M221" s="13">
        <v>44887.363807870373</v>
      </c>
      <c r="N221" s="13"/>
      <c r="O221" t="s">
        <v>99</v>
      </c>
      <c r="P221" t="s">
        <v>99</v>
      </c>
      <c r="Q221" t="s">
        <v>99</v>
      </c>
      <c r="R221" t="s">
        <v>99</v>
      </c>
      <c r="S221" t="s">
        <v>99</v>
      </c>
      <c r="T221" t="s">
        <v>104</v>
      </c>
      <c r="U221" t="s">
        <v>105</v>
      </c>
      <c r="V221" t="s">
        <v>99</v>
      </c>
      <c r="W221" t="s">
        <v>99</v>
      </c>
      <c r="X221" t="s">
        <v>177</v>
      </c>
      <c r="Y221" t="s">
        <v>99</v>
      </c>
      <c r="Z221" t="s">
        <v>99</v>
      </c>
    </row>
    <row r="222" spans="1:26">
      <c r="A222" t="s">
        <v>4967</v>
      </c>
      <c r="B222" t="s">
        <v>94</v>
      </c>
      <c r="C222">
        <v>1995</v>
      </c>
      <c r="D222" t="s">
        <v>159</v>
      </c>
      <c r="E222" t="s">
        <v>160</v>
      </c>
      <c r="F222" t="s">
        <v>161</v>
      </c>
      <c r="G222" t="s">
        <v>162</v>
      </c>
      <c r="H222" t="s">
        <v>99</v>
      </c>
      <c r="I222" t="s">
        <v>163</v>
      </c>
      <c r="J222" t="s">
        <v>164</v>
      </c>
      <c r="K222" t="s">
        <v>165</v>
      </c>
      <c r="L222" s="13">
        <v>44887.363807870373</v>
      </c>
      <c r="M222" s="13">
        <v>44887.363807870373</v>
      </c>
      <c r="N222" s="13"/>
      <c r="O222" t="s">
        <v>166</v>
      </c>
      <c r="P222" t="s">
        <v>99</v>
      </c>
      <c r="Q222" t="s">
        <v>99</v>
      </c>
      <c r="R222" t="s">
        <v>99</v>
      </c>
      <c r="S222" t="s">
        <v>99</v>
      </c>
      <c r="T222" t="s">
        <v>167</v>
      </c>
      <c r="U222" t="s">
        <v>168</v>
      </c>
      <c r="V222" t="s">
        <v>99</v>
      </c>
      <c r="W222" t="s">
        <v>99</v>
      </c>
      <c r="X222" t="s">
        <v>169</v>
      </c>
      <c r="Y222" t="s">
        <v>99</v>
      </c>
      <c r="Z222" t="s">
        <v>99</v>
      </c>
    </row>
    <row r="223" spans="1:26">
      <c r="A223" t="s">
        <v>4968</v>
      </c>
      <c r="B223" t="s">
        <v>94</v>
      </c>
      <c r="C223">
        <v>2010</v>
      </c>
      <c r="D223" t="s">
        <v>142</v>
      </c>
      <c r="E223" t="s">
        <v>143</v>
      </c>
      <c r="F223" t="s">
        <v>144</v>
      </c>
      <c r="G223" t="s">
        <v>145</v>
      </c>
      <c r="H223" t="s">
        <v>99</v>
      </c>
      <c r="I223" t="s">
        <v>146</v>
      </c>
      <c r="J223" t="s">
        <v>147</v>
      </c>
      <c r="K223" t="s">
        <v>130</v>
      </c>
      <c r="L223" s="13">
        <v>44887.363807870373</v>
      </c>
      <c r="M223" s="13">
        <v>44887.363807870373</v>
      </c>
      <c r="N223" s="13"/>
      <c r="O223" t="s">
        <v>148</v>
      </c>
      <c r="P223" t="s">
        <v>99</v>
      </c>
      <c r="Q223" t="s">
        <v>99</v>
      </c>
      <c r="R223" t="s">
        <v>99</v>
      </c>
      <c r="S223" t="s">
        <v>99</v>
      </c>
      <c r="T223" t="s">
        <v>104</v>
      </c>
      <c r="U223" t="s">
        <v>105</v>
      </c>
      <c r="V223" t="s">
        <v>99</v>
      </c>
      <c r="W223" t="s">
        <v>99</v>
      </c>
      <c r="X223" t="s">
        <v>149</v>
      </c>
      <c r="Y223" t="s">
        <v>99</v>
      </c>
      <c r="Z223" t="s">
        <v>99</v>
      </c>
    </row>
    <row r="224" spans="1:26">
      <c r="A224" t="s">
        <v>4969</v>
      </c>
      <c r="B224" t="s">
        <v>135</v>
      </c>
      <c r="C224">
        <v>2022</v>
      </c>
      <c r="D224" t="s">
        <v>2274</v>
      </c>
      <c r="E224" t="s">
        <v>2275</v>
      </c>
      <c r="F224" t="s">
        <v>1265</v>
      </c>
      <c r="G224" t="s">
        <v>99</v>
      </c>
      <c r="H224" t="s">
        <v>1266</v>
      </c>
      <c r="I224" t="s">
        <v>2276</v>
      </c>
      <c r="J224" t="s">
        <v>2277</v>
      </c>
      <c r="K224" t="s">
        <v>2278</v>
      </c>
      <c r="L224" s="13">
        <v>44887.363807870373</v>
      </c>
      <c r="M224" s="13">
        <v>44887.363807870373</v>
      </c>
      <c r="N224" s="13">
        <v>44886.598101851851</v>
      </c>
      <c r="O224" t="s">
        <v>2279</v>
      </c>
      <c r="P224" t="s">
        <v>182</v>
      </c>
      <c r="Q224" t="s">
        <v>4511</v>
      </c>
      <c r="R224" t="s">
        <v>4512</v>
      </c>
      <c r="S224" t="s">
        <v>4970</v>
      </c>
      <c r="T224" t="s">
        <v>99</v>
      </c>
      <c r="U224" t="s">
        <v>99</v>
      </c>
      <c r="V224" t="s">
        <v>4494</v>
      </c>
      <c r="W224" t="s">
        <v>4495</v>
      </c>
      <c r="X224" t="s">
        <v>99</v>
      </c>
      <c r="Y224" t="s">
        <v>99</v>
      </c>
      <c r="Z224" t="s">
        <v>99</v>
      </c>
    </row>
    <row r="225" spans="1:26">
      <c r="A225" t="s">
        <v>4971</v>
      </c>
      <c r="B225" t="s">
        <v>222</v>
      </c>
      <c r="C225">
        <v>2006</v>
      </c>
      <c r="D225" t="s">
        <v>2243</v>
      </c>
      <c r="E225" t="s">
        <v>2244</v>
      </c>
      <c r="F225" t="s">
        <v>2245</v>
      </c>
      <c r="G225" t="s">
        <v>2246</v>
      </c>
      <c r="H225" t="s">
        <v>99</v>
      </c>
      <c r="I225" t="s">
        <v>99</v>
      </c>
      <c r="J225" t="s">
        <v>2247</v>
      </c>
      <c r="K225" t="s">
        <v>279</v>
      </c>
      <c r="L225" s="13">
        <v>44887.363807870373</v>
      </c>
      <c r="M225" s="13">
        <v>44887.363807870373</v>
      </c>
      <c r="N225" s="13">
        <v>44886.598136574074</v>
      </c>
      <c r="O225" t="s">
        <v>2248</v>
      </c>
      <c r="P225" t="s">
        <v>99</v>
      </c>
      <c r="Q225" t="s">
        <v>4972</v>
      </c>
      <c r="R225" t="s">
        <v>99</v>
      </c>
      <c r="S225" t="s">
        <v>3279</v>
      </c>
      <c r="T225" t="s">
        <v>1218</v>
      </c>
      <c r="U225" t="s">
        <v>133</v>
      </c>
      <c r="V225" t="s">
        <v>99</v>
      </c>
      <c r="W225" t="s">
        <v>4495</v>
      </c>
      <c r="X225" t="s">
        <v>2249</v>
      </c>
      <c r="Y225" t="s">
        <v>4973</v>
      </c>
      <c r="Z225" t="s">
        <v>4555</v>
      </c>
    </row>
    <row r="226" spans="1:26">
      <c r="A226" t="s">
        <v>4974</v>
      </c>
      <c r="B226" t="s">
        <v>222</v>
      </c>
      <c r="C226">
        <v>2020</v>
      </c>
      <c r="D226" t="s">
        <v>2267</v>
      </c>
      <c r="E226" t="s">
        <v>2268</v>
      </c>
      <c r="F226" t="s">
        <v>2269</v>
      </c>
      <c r="G226" t="s">
        <v>2270</v>
      </c>
      <c r="H226" t="s">
        <v>99</v>
      </c>
      <c r="I226" t="s">
        <v>99</v>
      </c>
      <c r="J226" t="s">
        <v>2271</v>
      </c>
      <c r="K226" t="s">
        <v>176</v>
      </c>
      <c r="L226" s="13">
        <v>44887.363807870373</v>
      </c>
      <c r="M226" s="13">
        <v>44887.363807870373</v>
      </c>
      <c r="N226" s="13">
        <v>44886.598113425927</v>
      </c>
      <c r="O226" t="s">
        <v>2272</v>
      </c>
      <c r="P226" t="s">
        <v>99</v>
      </c>
      <c r="Q226" t="s">
        <v>4975</v>
      </c>
      <c r="R226" t="s">
        <v>99</v>
      </c>
      <c r="S226" t="s">
        <v>4976</v>
      </c>
      <c r="T226" t="s">
        <v>1226</v>
      </c>
      <c r="U226" t="s">
        <v>1227</v>
      </c>
      <c r="V226" t="s">
        <v>4494</v>
      </c>
      <c r="W226" t="s">
        <v>4495</v>
      </c>
      <c r="X226" t="s">
        <v>2273</v>
      </c>
      <c r="Y226" t="s">
        <v>4977</v>
      </c>
      <c r="Z226" t="s">
        <v>99</v>
      </c>
    </row>
    <row r="227" spans="1:26">
      <c r="A227" t="s">
        <v>4978</v>
      </c>
      <c r="B227" t="s">
        <v>222</v>
      </c>
      <c r="C227">
        <v>2019</v>
      </c>
      <c r="D227" t="s">
        <v>2261</v>
      </c>
      <c r="E227" t="s">
        <v>2262</v>
      </c>
      <c r="F227" t="s">
        <v>1805</v>
      </c>
      <c r="G227" t="s">
        <v>2263</v>
      </c>
      <c r="H227" t="s">
        <v>99</v>
      </c>
      <c r="I227" t="s">
        <v>99</v>
      </c>
      <c r="J227" t="s">
        <v>2264</v>
      </c>
      <c r="K227" t="s">
        <v>271</v>
      </c>
      <c r="L227" s="13">
        <v>44887.363807870373</v>
      </c>
      <c r="M227" s="13">
        <v>44887.363807870373</v>
      </c>
      <c r="N227" s="13">
        <v>44886.598124999997</v>
      </c>
      <c r="O227" t="s">
        <v>2265</v>
      </c>
      <c r="P227" t="s">
        <v>99</v>
      </c>
      <c r="Q227" t="s">
        <v>4979</v>
      </c>
      <c r="R227" t="s">
        <v>99</v>
      </c>
      <c r="S227" t="s">
        <v>99</v>
      </c>
      <c r="T227" t="s">
        <v>1226</v>
      </c>
      <c r="U227" t="s">
        <v>1227</v>
      </c>
      <c r="V227" t="s">
        <v>4494</v>
      </c>
      <c r="W227" t="s">
        <v>4495</v>
      </c>
      <c r="X227" t="s">
        <v>2266</v>
      </c>
      <c r="Y227" t="s">
        <v>4980</v>
      </c>
      <c r="Z227" t="s">
        <v>99</v>
      </c>
    </row>
    <row r="228" spans="1:26">
      <c r="A228" t="s">
        <v>4981</v>
      </c>
      <c r="B228" t="s">
        <v>222</v>
      </c>
      <c r="C228">
        <v>2013</v>
      </c>
      <c r="D228" t="s">
        <v>1379</v>
      </c>
      <c r="E228" t="s">
        <v>2257</v>
      </c>
      <c r="F228" t="s">
        <v>1381</v>
      </c>
      <c r="G228" t="s">
        <v>1382</v>
      </c>
      <c r="H228" t="s">
        <v>99</v>
      </c>
      <c r="I228" t="s">
        <v>99</v>
      </c>
      <c r="J228" t="s">
        <v>2258</v>
      </c>
      <c r="K228" t="s">
        <v>139</v>
      </c>
      <c r="L228" s="13">
        <v>44887.363807870373</v>
      </c>
      <c r="M228" s="13">
        <v>44887.363807870373</v>
      </c>
      <c r="N228" s="13">
        <v>44886.598124999997</v>
      </c>
      <c r="O228" t="s">
        <v>2259</v>
      </c>
      <c r="P228" t="s">
        <v>99</v>
      </c>
      <c r="Q228" t="s">
        <v>99</v>
      </c>
      <c r="R228" t="s">
        <v>99</v>
      </c>
      <c r="S228" t="s">
        <v>99</v>
      </c>
      <c r="T228" t="s">
        <v>1385</v>
      </c>
      <c r="U228" t="s">
        <v>1386</v>
      </c>
      <c r="V228" t="s">
        <v>4722</v>
      </c>
      <c r="W228" t="s">
        <v>4495</v>
      </c>
      <c r="X228" t="s">
        <v>2260</v>
      </c>
      <c r="Y228" t="s">
        <v>99</v>
      </c>
      <c r="Z228" t="s">
        <v>99</v>
      </c>
    </row>
    <row r="229" spans="1:26">
      <c r="A229" t="s">
        <v>4982</v>
      </c>
      <c r="B229" t="s">
        <v>222</v>
      </c>
      <c r="C229">
        <v>2011</v>
      </c>
      <c r="D229" t="s">
        <v>2250</v>
      </c>
      <c r="E229" t="s">
        <v>2251</v>
      </c>
      <c r="F229" t="s">
        <v>2252</v>
      </c>
      <c r="G229" t="s">
        <v>2253</v>
      </c>
      <c r="H229" t="s">
        <v>99</v>
      </c>
      <c r="I229" t="s">
        <v>99</v>
      </c>
      <c r="J229" t="s">
        <v>2254</v>
      </c>
      <c r="K229" t="s">
        <v>102</v>
      </c>
      <c r="L229" s="13">
        <v>44887.363807870373</v>
      </c>
      <c r="M229" s="13">
        <v>44887.363807870373</v>
      </c>
      <c r="N229" s="13">
        <v>44886.598124999997</v>
      </c>
      <c r="O229" t="s">
        <v>2255</v>
      </c>
      <c r="P229" t="s">
        <v>99</v>
      </c>
      <c r="Q229" t="s">
        <v>4983</v>
      </c>
      <c r="R229" t="s">
        <v>99</v>
      </c>
      <c r="S229" t="s">
        <v>99</v>
      </c>
      <c r="T229" t="s">
        <v>1218</v>
      </c>
      <c r="U229" t="s">
        <v>133</v>
      </c>
      <c r="V229" t="s">
        <v>99</v>
      </c>
      <c r="W229" t="s">
        <v>4495</v>
      </c>
      <c r="X229" t="s">
        <v>2256</v>
      </c>
      <c r="Y229" t="s">
        <v>4984</v>
      </c>
      <c r="Z229" t="s">
        <v>99</v>
      </c>
    </row>
    <row r="230" spans="1:26">
      <c r="A230" t="s">
        <v>4985</v>
      </c>
      <c r="B230" t="s">
        <v>222</v>
      </c>
      <c r="C230">
        <v>2007</v>
      </c>
      <c r="D230" t="s">
        <v>2236</v>
      </c>
      <c r="E230" t="s">
        <v>2237</v>
      </c>
      <c r="F230" t="s">
        <v>2238</v>
      </c>
      <c r="G230" t="s">
        <v>2239</v>
      </c>
      <c r="H230" t="s">
        <v>99</v>
      </c>
      <c r="I230" t="s">
        <v>99</v>
      </c>
      <c r="J230" t="s">
        <v>2240</v>
      </c>
      <c r="K230" t="s">
        <v>666</v>
      </c>
      <c r="L230" s="13">
        <v>44887.363807870373</v>
      </c>
      <c r="M230" s="13">
        <v>44887.363807870373</v>
      </c>
      <c r="N230" s="13">
        <v>44886.598136574074</v>
      </c>
      <c r="O230" t="s">
        <v>2241</v>
      </c>
      <c r="P230" t="s">
        <v>99</v>
      </c>
      <c r="Q230" t="s">
        <v>4986</v>
      </c>
      <c r="R230" t="s">
        <v>99</v>
      </c>
      <c r="S230" t="s">
        <v>99</v>
      </c>
      <c r="T230" t="s">
        <v>1218</v>
      </c>
      <c r="U230" t="s">
        <v>133</v>
      </c>
      <c r="V230" t="s">
        <v>4494</v>
      </c>
      <c r="W230" t="s">
        <v>4495</v>
      </c>
      <c r="X230" t="s">
        <v>2242</v>
      </c>
      <c r="Y230" t="s">
        <v>4987</v>
      </c>
      <c r="Z230" t="s">
        <v>4567</v>
      </c>
    </row>
    <row r="231" spans="1:26">
      <c r="A231" t="s">
        <v>4988</v>
      </c>
      <c r="B231" t="s">
        <v>135</v>
      </c>
      <c r="C231">
        <v>2020</v>
      </c>
      <c r="D231" t="s">
        <v>2230</v>
      </c>
      <c r="E231" t="s">
        <v>2231</v>
      </c>
      <c r="F231" t="s">
        <v>1687</v>
      </c>
      <c r="G231" t="s">
        <v>99</v>
      </c>
      <c r="H231" t="s">
        <v>1688</v>
      </c>
      <c r="I231" t="s">
        <v>2232</v>
      </c>
      <c r="J231" t="s">
        <v>2233</v>
      </c>
      <c r="K231" t="s">
        <v>2234</v>
      </c>
      <c r="L231" s="13">
        <v>44887.363807870373</v>
      </c>
      <c r="M231" s="13">
        <v>44887.363807870373</v>
      </c>
      <c r="N231" s="13">
        <v>44886.59814814815</v>
      </c>
      <c r="O231" t="s">
        <v>2235</v>
      </c>
      <c r="P231" t="s">
        <v>1789</v>
      </c>
      <c r="Q231" t="s">
        <v>601</v>
      </c>
      <c r="R231" t="s">
        <v>4735</v>
      </c>
      <c r="S231" t="s">
        <v>99</v>
      </c>
      <c r="T231" t="s">
        <v>99</v>
      </c>
      <c r="U231" t="s">
        <v>99</v>
      </c>
      <c r="V231" t="s">
        <v>4494</v>
      </c>
      <c r="W231" t="s">
        <v>4495</v>
      </c>
      <c r="X231" t="s">
        <v>99</v>
      </c>
      <c r="Y231" t="s">
        <v>99</v>
      </c>
      <c r="Z231" t="s">
        <v>99</v>
      </c>
    </row>
    <row r="232" spans="1:26">
      <c r="A232" t="s">
        <v>4989</v>
      </c>
      <c r="B232" t="s">
        <v>135</v>
      </c>
      <c r="C232">
        <v>2021</v>
      </c>
      <c r="D232" t="s">
        <v>2209</v>
      </c>
      <c r="E232" t="s">
        <v>2210</v>
      </c>
      <c r="F232" t="s">
        <v>2211</v>
      </c>
      <c r="G232" t="s">
        <v>99</v>
      </c>
      <c r="H232" t="s">
        <v>2212</v>
      </c>
      <c r="I232" t="s">
        <v>2213</v>
      </c>
      <c r="J232" t="s">
        <v>2214</v>
      </c>
      <c r="K232" t="s">
        <v>478</v>
      </c>
      <c r="L232" s="13">
        <v>44887.363807870373</v>
      </c>
      <c r="M232" s="13">
        <v>44887.363807870373</v>
      </c>
      <c r="N232" s="13">
        <v>44886.598171296297</v>
      </c>
      <c r="O232" t="s">
        <v>2215</v>
      </c>
      <c r="P232" t="s">
        <v>2216</v>
      </c>
      <c r="Q232" t="s">
        <v>4990</v>
      </c>
      <c r="R232" t="s">
        <v>4991</v>
      </c>
      <c r="S232" t="s">
        <v>99</v>
      </c>
      <c r="T232" t="s">
        <v>99</v>
      </c>
      <c r="U232" t="s">
        <v>99</v>
      </c>
      <c r="V232" t="s">
        <v>4494</v>
      </c>
      <c r="W232" t="s">
        <v>4495</v>
      </c>
      <c r="X232" t="s">
        <v>99</v>
      </c>
      <c r="Y232" t="s">
        <v>99</v>
      </c>
      <c r="Z232" t="s">
        <v>99</v>
      </c>
    </row>
    <row r="233" spans="1:26">
      <c r="A233" t="s">
        <v>4992</v>
      </c>
      <c r="B233" t="s">
        <v>135</v>
      </c>
      <c r="C233">
        <v>2022</v>
      </c>
      <c r="D233" t="s">
        <v>2202</v>
      </c>
      <c r="E233" t="s">
        <v>2203</v>
      </c>
      <c r="F233" t="s">
        <v>2204</v>
      </c>
      <c r="G233" t="s">
        <v>99</v>
      </c>
      <c r="H233" t="s">
        <v>2205</v>
      </c>
      <c r="I233" t="s">
        <v>2206</v>
      </c>
      <c r="J233" t="s">
        <v>2207</v>
      </c>
      <c r="K233" t="s">
        <v>1888</v>
      </c>
      <c r="L233" s="13">
        <v>44887.363807870373</v>
      </c>
      <c r="M233" s="13">
        <v>44887.363807870373</v>
      </c>
      <c r="N233" s="13">
        <v>44886.598182870373</v>
      </c>
      <c r="O233" t="s">
        <v>2208</v>
      </c>
      <c r="P233" t="s">
        <v>557</v>
      </c>
      <c r="Q233" t="s">
        <v>4903</v>
      </c>
      <c r="R233" t="s">
        <v>4993</v>
      </c>
      <c r="S233" t="s">
        <v>99</v>
      </c>
      <c r="T233" t="s">
        <v>99</v>
      </c>
      <c r="U233" t="s">
        <v>99</v>
      </c>
      <c r="V233" t="s">
        <v>4494</v>
      </c>
      <c r="W233" t="s">
        <v>4495</v>
      </c>
      <c r="X233" t="s">
        <v>99</v>
      </c>
      <c r="Y233" t="s">
        <v>99</v>
      </c>
      <c r="Z233" t="s">
        <v>99</v>
      </c>
    </row>
    <row r="234" spans="1:26">
      <c r="A234" t="s">
        <v>4994</v>
      </c>
      <c r="B234" t="s">
        <v>135</v>
      </c>
      <c r="C234">
        <v>2022</v>
      </c>
      <c r="D234" t="s">
        <v>2187</v>
      </c>
      <c r="E234" t="s">
        <v>2188</v>
      </c>
      <c r="F234" t="s">
        <v>2189</v>
      </c>
      <c r="G234" t="s">
        <v>99</v>
      </c>
      <c r="H234" t="s">
        <v>2190</v>
      </c>
      <c r="I234" t="s">
        <v>2191</v>
      </c>
      <c r="J234" t="s">
        <v>2192</v>
      </c>
      <c r="K234" t="s">
        <v>2193</v>
      </c>
      <c r="L234" s="13">
        <v>44887.363807870373</v>
      </c>
      <c r="M234" s="13">
        <v>44887.363807870373</v>
      </c>
      <c r="N234" s="13">
        <v>44886.598194444443</v>
      </c>
      <c r="O234" t="s">
        <v>2194</v>
      </c>
      <c r="P234" t="s">
        <v>500</v>
      </c>
      <c r="Q234" t="s">
        <v>4584</v>
      </c>
      <c r="R234" t="s">
        <v>4995</v>
      </c>
      <c r="S234" t="s">
        <v>99</v>
      </c>
      <c r="T234" t="s">
        <v>99</v>
      </c>
      <c r="U234" t="s">
        <v>99</v>
      </c>
      <c r="V234" t="s">
        <v>4494</v>
      </c>
      <c r="W234" t="s">
        <v>4495</v>
      </c>
      <c r="X234" t="s">
        <v>99</v>
      </c>
      <c r="Y234" t="s">
        <v>99</v>
      </c>
      <c r="Z234" t="s">
        <v>99</v>
      </c>
    </row>
    <row r="235" spans="1:26">
      <c r="A235" t="s">
        <v>4996</v>
      </c>
      <c r="B235" t="s">
        <v>222</v>
      </c>
      <c r="C235">
        <v>2008</v>
      </c>
      <c r="D235" t="s">
        <v>2174</v>
      </c>
      <c r="E235" t="s">
        <v>2175</v>
      </c>
      <c r="F235" t="s">
        <v>2176</v>
      </c>
      <c r="G235" t="s">
        <v>2177</v>
      </c>
      <c r="H235" t="s">
        <v>99</v>
      </c>
      <c r="I235" t="s">
        <v>99</v>
      </c>
      <c r="J235" t="s">
        <v>2178</v>
      </c>
      <c r="K235" t="s">
        <v>736</v>
      </c>
      <c r="L235" s="13">
        <v>44887.363807870373</v>
      </c>
      <c r="M235" s="13">
        <v>44887.363807870373</v>
      </c>
      <c r="N235" s="13">
        <v>44886.59820601852</v>
      </c>
      <c r="O235" t="s">
        <v>2179</v>
      </c>
      <c r="P235" t="s">
        <v>99</v>
      </c>
      <c r="Q235" t="s">
        <v>4997</v>
      </c>
      <c r="R235" t="s">
        <v>99</v>
      </c>
      <c r="S235" t="s">
        <v>99</v>
      </c>
      <c r="T235" t="s">
        <v>1218</v>
      </c>
      <c r="U235" t="s">
        <v>133</v>
      </c>
      <c r="V235" t="s">
        <v>99</v>
      </c>
      <c r="W235" t="s">
        <v>4495</v>
      </c>
      <c r="X235" t="s">
        <v>2180</v>
      </c>
      <c r="Y235" t="s">
        <v>4998</v>
      </c>
      <c r="Z235" t="s">
        <v>99</v>
      </c>
    </row>
    <row r="236" spans="1:26">
      <c r="A236" t="s">
        <v>4999</v>
      </c>
      <c r="B236" t="s">
        <v>222</v>
      </c>
      <c r="C236">
        <v>2016</v>
      </c>
      <c r="D236" t="s">
        <v>2168</v>
      </c>
      <c r="E236" t="s">
        <v>2169</v>
      </c>
      <c r="F236" t="s">
        <v>2158</v>
      </c>
      <c r="G236" t="s">
        <v>2170</v>
      </c>
      <c r="H236" t="s">
        <v>99</v>
      </c>
      <c r="I236" t="s">
        <v>99</v>
      </c>
      <c r="J236" t="s">
        <v>2171</v>
      </c>
      <c r="K236" t="s">
        <v>331</v>
      </c>
      <c r="L236" s="13">
        <v>44887.363807870373</v>
      </c>
      <c r="M236" s="13">
        <v>44887.363807870373</v>
      </c>
      <c r="N236" s="13">
        <v>44886.59820601852</v>
      </c>
      <c r="O236" t="s">
        <v>2172</v>
      </c>
      <c r="P236" t="s">
        <v>99</v>
      </c>
      <c r="Q236" t="s">
        <v>5000</v>
      </c>
      <c r="R236" t="s">
        <v>99</v>
      </c>
      <c r="S236" t="s">
        <v>99</v>
      </c>
      <c r="T236" t="s">
        <v>1226</v>
      </c>
      <c r="U236" t="s">
        <v>1227</v>
      </c>
      <c r="V236" t="s">
        <v>4494</v>
      </c>
      <c r="W236" t="s">
        <v>4495</v>
      </c>
      <c r="X236" t="s">
        <v>2173</v>
      </c>
      <c r="Y236" t="s">
        <v>5001</v>
      </c>
      <c r="Z236" t="s">
        <v>99</v>
      </c>
    </row>
    <row r="237" spans="1:26">
      <c r="A237" t="s">
        <v>5002</v>
      </c>
      <c r="B237" t="s">
        <v>222</v>
      </c>
      <c r="C237">
        <v>2010</v>
      </c>
      <c r="D237" t="s">
        <v>2224</v>
      </c>
      <c r="E237" t="s">
        <v>2225</v>
      </c>
      <c r="F237" t="s">
        <v>1826</v>
      </c>
      <c r="G237" t="s">
        <v>2226</v>
      </c>
      <c r="H237" t="s">
        <v>99</v>
      </c>
      <c r="I237" t="s">
        <v>99</v>
      </c>
      <c r="J237" t="s">
        <v>2227</v>
      </c>
      <c r="K237" t="s">
        <v>130</v>
      </c>
      <c r="L237" s="13">
        <v>44887.363807870373</v>
      </c>
      <c r="M237" s="13">
        <v>44887.363807870373</v>
      </c>
      <c r="N237" s="13">
        <v>44886.59815972222</v>
      </c>
      <c r="O237" t="s">
        <v>2228</v>
      </c>
      <c r="P237" t="s">
        <v>99</v>
      </c>
      <c r="Q237" t="s">
        <v>5003</v>
      </c>
      <c r="R237" t="s">
        <v>99</v>
      </c>
      <c r="S237" t="s">
        <v>99</v>
      </c>
      <c r="T237" t="s">
        <v>1218</v>
      </c>
      <c r="U237" t="s">
        <v>133</v>
      </c>
      <c r="V237" t="s">
        <v>99</v>
      </c>
      <c r="W237" t="s">
        <v>4495</v>
      </c>
      <c r="X237" t="s">
        <v>2229</v>
      </c>
      <c r="Y237" t="s">
        <v>5004</v>
      </c>
      <c r="Z237" t="s">
        <v>4567</v>
      </c>
    </row>
    <row r="238" spans="1:26">
      <c r="A238" t="s">
        <v>5005</v>
      </c>
      <c r="B238" t="s">
        <v>222</v>
      </c>
      <c r="C238">
        <v>2016</v>
      </c>
      <c r="D238" t="s">
        <v>2217</v>
      </c>
      <c r="E238" t="s">
        <v>2218</v>
      </c>
      <c r="F238" t="s">
        <v>2219</v>
      </c>
      <c r="G238" t="s">
        <v>2220</v>
      </c>
      <c r="H238" t="s">
        <v>99</v>
      </c>
      <c r="I238" t="s">
        <v>99</v>
      </c>
      <c r="J238" t="s">
        <v>2221</v>
      </c>
      <c r="K238" t="s">
        <v>331</v>
      </c>
      <c r="L238" s="13">
        <v>44887.363807870373</v>
      </c>
      <c r="M238" s="13">
        <v>44887.363807870373</v>
      </c>
      <c r="N238" s="13">
        <v>44886.598171296297</v>
      </c>
      <c r="O238" t="s">
        <v>2222</v>
      </c>
      <c r="P238" t="s">
        <v>99</v>
      </c>
      <c r="Q238" t="s">
        <v>4600</v>
      </c>
      <c r="R238" t="s">
        <v>99</v>
      </c>
      <c r="S238" t="s">
        <v>5006</v>
      </c>
      <c r="T238" t="s">
        <v>1226</v>
      </c>
      <c r="U238" t="s">
        <v>1227</v>
      </c>
      <c r="V238" t="s">
        <v>99</v>
      </c>
      <c r="W238" t="s">
        <v>4495</v>
      </c>
      <c r="X238" t="s">
        <v>2223</v>
      </c>
      <c r="Y238" t="s">
        <v>4601</v>
      </c>
      <c r="Z238" t="s">
        <v>99</v>
      </c>
    </row>
    <row r="239" spans="1:26">
      <c r="A239" t="s">
        <v>5007</v>
      </c>
      <c r="B239" t="s">
        <v>222</v>
      </c>
      <c r="C239">
        <v>2018</v>
      </c>
      <c r="D239" t="s">
        <v>2181</v>
      </c>
      <c r="E239" t="s">
        <v>2182</v>
      </c>
      <c r="F239" t="s">
        <v>2183</v>
      </c>
      <c r="G239" t="s">
        <v>2184</v>
      </c>
      <c r="H239" t="s">
        <v>99</v>
      </c>
      <c r="I239" t="s">
        <v>99</v>
      </c>
      <c r="J239" t="s">
        <v>2185</v>
      </c>
      <c r="K239" t="s">
        <v>384</v>
      </c>
      <c r="L239" s="13">
        <v>44887.363807870373</v>
      </c>
      <c r="M239" s="13">
        <v>44887.363807870373</v>
      </c>
      <c r="N239" s="13">
        <v>44886.598194444443</v>
      </c>
      <c r="O239" t="s">
        <v>692</v>
      </c>
      <c r="P239" t="s">
        <v>99</v>
      </c>
      <c r="Q239" t="s">
        <v>5008</v>
      </c>
      <c r="R239" t="s">
        <v>99</v>
      </c>
      <c r="S239" t="s">
        <v>35</v>
      </c>
      <c r="T239" t="s">
        <v>1226</v>
      </c>
      <c r="U239" t="s">
        <v>1227</v>
      </c>
      <c r="V239" t="s">
        <v>99</v>
      </c>
      <c r="W239" t="s">
        <v>4495</v>
      </c>
      <c r="X239" t="s">
        <v>2186</v>
      </c>
      <c r="Y239" t="s">
        <v>5009</v>
      </c>
      <c r="Z239" t="s">
        <v>99</v>
      </c>
    </row>
    <row r="240" spans="1:26">
      <c r="A240" t="s">
        <v>5010</v>
      </c>
      <c r="B240" t="s">
        <v>222</v>
      </c>
      <c r="C240">
        <v>2020</v>
      </c>
      <c r="D240" t="s">
        <v>2156</v>
      </c>
      <c r="E240" t="s">
        <v>2157</v>
      </c>
      <c r="F240" t="s">
        <v>2158</v>
      </c>
      <c r="G240" t="s">
        <v>2159</v>
      </c>
      <c r="H240" t="s">
        <v>99</v>
      </c>
      <c r="I240" t="s">
        <v>99</v>
      </c>
      <c r="J240" t="s">
        <v>2160</v>
      </c>
      <c r="K240" t="s">
        <v>176</v>
      </c>
      <c r="L240" s="13">
        <v>44887.363807870373</v>
      </c>
      <c r="M240" s="13">
        <v>44887.363807870373</v>
      </c>
      <c r="N240" s="13">
        <v>44886.598217592589</v>
      </c>
      <c r="O240" t="s">
        <v>2161</v>
      </c>
      <c r="P240" t="s">
        <v>99</v>
      </c>
      <c r="Q240" t="s">
        <v>5011</v>
      </c>
      <c r="R240" t="s">
        <v>99</v>
      </c>
      <c r="S240" t="s">
        <v>99</v>
      </c>
      <c r="T240" t="s">
        <v>1226</v>
      </c>
      <c r="U240" t="s">
        <v>1227</v>
      </c>
      <c r="V240" t="s">
        <v>4494</v>
      </c>
      <c r="W240" t="s">
        <v>4495</v>
      </c>
      <c r="X240" t="s">
        <v>2162</v>
      </c>
      <c r="Y240" t="s">
        <v>5012</v>
      </c>
      <c r="Z240" t="s">
        <v>99</v>
      </c>
    </row>
    <row r="241" spans="1:26">
      <c r="A241" t="s">
        <v>5013</v>
      </c>
      <c r="B241" t="s">
        <v>222</v>
      </c>
      <c r="C241">
        <v>2020</v>
      </c>
      <c r="D241" t="s">
        <v>2143</v>
      </c>
      <c r="E241" t="s">
        <v>2144</v>
      </c>
      <c r="F241" t="s">
        <v>2145</v>
      </c>
      <c r="G241" t="s">
        <v>2146</v>
      </c>
      <c r="H241" t="s">
        <v>99</v>
      </c>
      <c r="I241" t="s">
        <v>99</v>
      </c>
      <c r="J241" t="s">
        <v>2147</v>
      </c>
      <c r="K241" t="s">
        <v>176</v>
      </c>
      <c r="L241" s="13">
        <v>44887.363807870373</v>
      </c>
      <c r="M241" s="13">
        <v>44887.363807870373</v>
      </c>
      <c r="N241" s="13">
        <v>44886.598229166666</v>
      </c>
      <c r="O241" t="s">
        <v>2148</v>
      </c>
      <c r="P241" t="s">
        <v>99</v>
      </c>
      <c r="Q241" t="s">
        <v>5014</v>
      </c>
      <c r="R241" t="s">
        <v>99</v>
      </c>
      <c r="S241" t="s">
        <v>99</v>
      </c>
      <c r="T241" t="s">
        <v>1226</v>
      </c>
      <c r="U241" t="s">
        <v>1227</v>
      </c>
      <c r="V241" t="s">
        <v>4494</v>
      </c>
      <c r="W241" t="s">
        <v>4495</v>
      </c>
      <c r="X241" t="s">
        <v>2149</v>
      </c>
      <c r="Y241" t="s">
        <v>5015</v>
      </c>
      <c r="Z241" t="s">
        <v>99</v>
      </c>
    </row>
    <row r="242" spans="1:26">
      <c r="A242" t="s">
        <v>5016</v>
      </c>
      <c r="B242" t="s">
        <v>222</v>
      </c>
      <c r="C242">
        <v>2021</v>
      </c>
      <c r="D242" t="s">
        <v>2136</v>
      </c>
      <c r="E242" t="s">
        <v>2137</v>
      </c>
      <c r="F242" t="s">
        <v>2138</v>
      </c>
      <c r="G242" t="s">
        <v>2139</v>
      </c>
      <c r="H242" t="s">
        <v>99</v>
      </c>
      <c r="I242" t="s">
        <v>99</v>
      </c>
      <c r="J242" t="s">
        <v>2140</v>
      </c>
      <c r="K242" t="s">
        <v>113</v>
      </c>
      <c r="L242" s="13">
        <v>44887.363807870373</v>
      </c>
      <c r="M242" s="13">
        <v>44887.363807870373</v>
      </c>
      <c r="N242" s="13">
        <v>44886.598240740743</v>
      </c>
      <c r="O242" t="s">
        <v>2141</v>
      </c>
      <c r="P242" t="s">
        <v>99</v>
      </c>
      <c r="Q242" t="s">
        <v>5017</v>
      </c>
      <c r="R242" t="s">
        <v>99</v>
      </c>
      <c r="S242" t="s">
        <v>99</v>
      </c>
      <c r="T242" t="s">
        <v>1226</v>
      </c>
      <c r="U242" t="s">
        <v>1227</v>
      </c>
      <c r="V242" t="s">
        <v>4494</v>
      </c>
      <c r="W242" t="s">
        <v>4495</v>
      </c>
      <c r="X242" t="s">
        <v>2142</v>
      </c>
      <c r="Y242" t="s">
        <v>5018</v>
      </c>
      <c r="Z242" t="s">
        <v>99</v>
      </c>
    </row>
    <row r="243" spans="1:26">
      <c r="A243" t="s">
        <v>5019</v>
      </c>
      <c r="B243" t="s">
        <v>222</v>
      </c>
      <c r="C243">
        <v>2020</v>
      </c>
      <c r="D243" t="s">
        <v>2150</v>
      </c>
      <c r="E243" t="s">
        <v>2151</v>
      </c>
      <c r="F243" t="s">
        <v>1508</v>
      </c>
      <c r="G243" t="s">
        <v>2152</v>
      </c>
      <c r="H243" t="s">
        <v>99</v>
      </c>
      <c r="I243" t="s">
        <v>99</v>
      </c>
      <c r="J243" t="s">
        <v>2153</v>
      </c>
      <c r="K243" t="s">
        <v>176</v>
      </c>
      <c r="L243" s="13">
        <v>44887.363807870373</v>
      </c>
      <c r="M243" s="13">
        <v>44887.363807870373</v>
      </c>
      <c r="N243" s="13">
        <v>44886.598217592589</v>
      </c>
      <c r="O243" t="s">
        <v>2154</v>
      </c>
      <c r="P243" t="s">
        <v>99</v>
      </c>
      <c r="Q243" t="s">
        <v>5020</v>
      </c>
      <c r="R243" t="s">
        <v>99</v>
      </c>
      <c r="S243" t="s">
        <v>5021</v>
      </c>
      <c r="T243" t="s">
        <v>1226</v>
      </c>
      <c r="U243" t="s">
        <v>1227</v>
      </c>
      <c r="V243" t="s">
        <v>4494</v>
      </c>
      <c r="W243" t="s">
        <v>4495</v>
      </c>
      <c r="X243" t="s">
        <v>2155</v>
      </c>
      <c r="Y243" t="s">
        <v>5022</v>
      </c>
      <c r="Z243" t="s">
        <v>99</v>
      </c>
    </row>
    <row r="244" spans="1:26">
      <c r="A244" t="s">
        <v>5023</v>
      </c>
      <c r="B244" t="s">
        <v>222</v>
      </c>
      <c r="C244">
        <v>2014</v>
      </c>
      <c r="D244" t="s">
        <v>2129</v>
      </c>
      <c r="E244" t="s">
        <v>2130</v>
      </c>
      <c r="F244" t="s">
        <v>2131</v>
      </c>
      <c r="G244" t="s">
        <v>2132</v>
      </c>
      <c r="H244" t="s">
        <v>99</v>
      </c>
      <c r="I244" t="s">
        <v>99</v>
      </c>
      <c r="J244" t="s">
        <v>2133</v>
      </c>
      <c r="K244" t="s">
        <v>400</v>
      </c>
      <c r="L244" s="13">
        <v>44887.363807870373</v>
      </c>
      <c r="M244" s="13">
        <v>44887.363807870373</v>
      </c>
      <c r="N244" s="13">
        <v>44886.598252314812</v>
      </c>
      <c r="O244" t="s">
        <v>2134</v>
      </c>
      <c r="P244" t="s">
        <v>99</v>
      </c>
      <c r="Q244" t="s">
        <v>5024</v>
      </c>
      <c r="R244" t="s">
        <v>99</v>
      </c>
      <c r="S244" t="s">
        <v>99</v>
      </c>
      <c r="T244" t="s">
        <v>1226</v>
      </c>
      <c r="U244" t="s">
        <v>1227</v>
      </c>
      <c r="V244" t="s">
        <v>99</v>
      </c>
      <c r="W244" t="s">
        <v>4495</v>
      </c>
      <c r="X244" t="s">
        <v>2135</v>
      </c>
      <c r="Y244" t="s">
        <v>5025</v>
      </c>
      <c r="Z244" t="s">
        <v>99</v>
      </c>
    </row>
    <row r="245" spans="1:26">
      <c r="A245" t="s">
        <v>5026</v>
      </c>
      <c r="B245" t="s">
        <v>222</v>
      </c>
      <c r="C245">
        <v>2019</v>
      </c>
      <c r="D245" t="s">
        <v>2122</v>
      </c>
      <c r="E245" t="s">
        <v>2123</v>
      </c>
      <c r="F245" t="s">
        <v>2124</v>
      </c>
      <c r="G245" t="s">
        <v>2125</v>
      </c>
      <c r="H245" t="s">
        <v>99</v>
      </c>
      <c r="I245" t="s">
        <v>99</v>
      </c>
      <c r="J245" t="s">
        <v>2126</v>
      </c>
      <c r="K245" t="s">
        <v>271</v>
      </c>
      <c r="L245" s="13">
        <v>44887.363807870373</v>
      </c>
      <c r="M245" s="13">
        <v>44887.363807870373</v>
      </c>
      <c r="N245" s="13">
        <v>44886.598252314812</v>
      </c>
      <c r="O245" t="s">
        <v>2127</v>
      </c>
      <c r="P245" t="s">
        <v>99</v>
      </c>
      <c r="Q245" t="s">
        <v>5027</v>
      </c>
      <c r="R245" t="s">
        <v>99</v>
      </c>
      <c r="S245" t="s">
        <v>99</v>
      </c>
      <c r="T245" t="s">
        <v>1226</v>
      </c>
      <c r="U245" t="s">
        <v>1227</v>
      </c>
      <c r="V245" t="s">
        <v>4494</v>
      </c>
      <c r="W245" t="s">
        <v>4495</v>
      </c>
      <c r="X245" t="s">
        <v>2128</v>
      </c>
      <c r="Y245" t="s">
        <v>5028</v>
      </c>
      <c r="Z245" t="s">
        <v>99</v>
      </c>
    </row>
    <row r="246" spans="1:26">
      <c r="A246" t="s">
        <v>5029</v>
      </c>
      <c r="B246" t="s">
        <v>222</v>
      </c>
      <c r="C246">
        <v>2018</v>
      </c>
      <c r="D246" t="s">
        <v>2115</v>
      </c>
      <c r="E246" t="s">
        <v>2116</v>
      </c>
      <c r="F246" t="s">
        <v>2117</v>
      </c>
      <c r="G246" t="s">
        <v>2118</v>
      </c>
      <c r="H246" t="s">
        <v>99</v>
      </c>
      <c r="I246" t="s">
        <v>99</v>
      </c>
      <c r="J246" t="s">
        <v>2119</v>
      </c>
      <c r="K246" t="s">
        <v>384</v>
      </c>
      <c r="L246" s="13">
        <v>44887.363807870373</v>
      </c>
      <c r="M246" s="13">
        <v>44887.363807870373</v>
      </c>
      <c r="N246" s="13">
        <v>44886.598263888889</v>
      </c>
      <c r="O246" t="s">
        <v>2120</v>
      </c>
      <c r="P246" t="s">
        <v>99</v>
      </c>
      <c r="Q246" t="s">
        <v>5030</v>
      </c>
      <c r="R246" t="s">
        <v>99</v>
      </c>
      <c r="S246" t="s">
        <v>99</v>
      </c>
      <c r="T246" t="s">
        <v>1226</v>
      </c>
      <c r="U246" t="s">
        <v>1227</v>
      </c>
      <c r="V246" t="s">
        <v>99</v>
      </c>
      <c r="W246" t="s">
        <v>4495</v>
      </c>
      <c r="X246" t="s">
        <v>2121</v>
      </c>
      <c r="Y246" t="s">
        <v>5031</v>
      </c>
      <c r="Z246" t="s">
        <v>99</v>
      </c>
    </row>
    <row r="247" spans="1:26">
      <c r="A247" t="s">
        <v>5032</v>
      </c>
      <c r="B247" t="s">
        <v>222</v>
      </c>
      <c r="C247">
        <v>2015</v>
      </c>
      <c r="D247" t="s">
        <v>2086</v>
      </c>
      <c r="E247" t="s">
        <v>2087</v>
      </c>
      <c r="F247" t="s">
        <v>2088</v>
      </c>
      <c r="G247" t="s">
        <v>2089</v>
      </c>
      <c r="H247" t="s">
        <v>99</v>
      </c>
      <c r="I247" t="s">
        <v>99</v>
      </c>
      <c r="J247" t="s">
        <v>2090</v>
      </c>
      <c r="K247" t="s">
        <v>564</v>
      </c>
      <c r="L247" s="13">
        <v>44887.363807870373</v>
      </c>
      <c r="M247" s="13">
        <v>44887.363807870373</v>
      </c>
      <c r="N247" s="13">
        <v>44886.598287037035</v>
      </c>
      <c r="O247" t="s">
        <v>2091</v>
      </c>
      <c r="P247" t="s">
        <v>99</v>
      </c>
      <c r="Q247" t="s">
        <v>5033</v>
      </c>
      <c r="R247" t="s">
        <v>99</v>
      </c>
      <c r="S247" t="s">
        <v>99</v>
      </c>
      <c r="T247" t="s">
        <v>1226</v>
      </c>
      <c r="U247" t="s">
        <v>1227</v>
      </c>
      <c r="V247" t="s">
        <v>99</v>
      </c>
      <c r="W247" t="s">
        <v>4495</v>
      </c>
      <c r="X247" t="s">
        <v>2092</v>
      </c>
      <c r="Y247" t="s">
        <v>5034</v>
      </c>
      <c r="Z247" t="s">
        <v>99</v>
      </c>
    </row>
    <row r="248" spans="1:26">
      <c r="A248" t="s">
        <v>5035</v>
      </c>
      <c r="B248" t="s">
        <v>135</v>
      </c>
      <c r="C248">
        <v>1993</v>
      </c>
      <c r="D248" t="s">
        <v>1939</v>
      </c>
      <c r="E248" t="s">
        <v>2074</v>
      </c>
      <c r="F248" t="s">
        <v>1941</v>
      </c>
      <c r="G248" t="s">
        <v>99</v>
      </c>
      <c r="H248" t="s">
        <v>1942</v>
      </c>
      <c r="I248" t="s">
        <v>2075</v>
      </c>
      <c r="J248" t="s">
        <v>2076</v>
      </c>
      <c r="K248" t="s">
        <v>2077</v>
      </c>
      <c r="L248" s="13">
        <v>44887.363807870373</v>
      </c>
      <c r="M248" s="13">
        <v>44887.363807870373</v>
      </c>
      <c r="N248" s="13">
        <v>44886.598298611112</v>
      </c>
      <c r="O248" t="s">
        <v>2078</v>
      </c>
      <c r="P248" t="s">
        <v>288</v>
      </c>
      <c r="Q248" t="s">
        <v>557</v>
      </c>
      <c r="R248" t="s">
        <v>1941</v>
      </c>
      <c r="S248" t="s">
        <v>37</v>
      </c>
      <c r="T248" t="s">
        <v>99</v>
      </c>
      <c r="U248" t="s">
        <v>99</v>
      </c>
      <c r="V248" t="s">
        <v>4494</v>
      </c>
      <c r="W248" t="s">
        <v>4495</v>
      </c>
      <c r="X248" t="s">
        <v>99</v>
      </c>
      <c r="Y248" t="s">
        <v>99</v>
      </c>
      <c r="Z248" t="s">
        <v>99</v>
      </c>
    </row>
    <row r="249" spans="1:26">
      <c r="A249" t="s">
        <v>5036</v>
      </c>
      <c r="B249" t="s">
        <v>135</v>
      </c>
      <c r="C249">
        <v>2018</v>
      </c>
      <c r="D249" t="s">
        <v>2066</v>
      </c>
      <c r="E249" t="s">
        <v>2067</v>
      </c>
      <c r="F249" t="s">
        <v>2068</v>
      </c>
      <c r="G249" t="s">
        <v>99</v>
      </c>
      <c r="H249" t="s">
        <v>2069</v>
      </c>
      <c r="I249" t="s">
        <v>2070</v>
      </c>
      <c r="J249" t="s">
        <v>2071</v>
      </c>
      <c r="K249" t="s">
        <v>2072</v>
      </c>
      <c r="L249" s="13">
        <v>44887.363807870373</v>
      </c>
      <c r="M249" s="13">
        <v>44887.363807870373</v>
      </c>
      <c r="N249" s="13">
        <v>44886.598298611112</v>
      </c>
      <c r="O249" t="s">
        <v>2073</v>
      </c>
      <c r="P249" t="s">
        <v>500</v>
      </c>
      <c r="Q249" t="s">
        <v>4956</v>
      </c>
      <c r="R249" t="s">
        <v>5037</v>
      </c>
      <c r="S249" t="s">
        <v>5038</v>
      </c>
      <c r="T249" t="s">
        <v>99</v>
      </c>
      <c r="U249" t="s">
        <v>99</v>
      </c>
      <c r="V249" t="s">
        <v>4494</v>
      </c>
      <c r="W249" t="s">
        <v>4495</v>
      </c>
      <c r="X249" t="s">
        <v>99</v>
      </c>
      <c r="Y249" t="s">
        <v>99</v>
      </c>
      <c r="Z249" t="s">
        <v>99</v>
      </c>
    </row>
    <row r="250" spans="1:26">
      <c r="A250" t="s">
        <v>5039</v>
      </c>
      <c r="B250" t="s">
        <v>222</v>
      </c>
      <c r="C250">
        <v>2013</v>
      </c>
      <c r="D250" t="s">
        <v>2060</v>
      </c>
      <c r="E250" t="s">
        <v>2061</v>
      </c>
      <c r="F250" t="s">
        <v>1826</v>
      </c>
      <c r="G250" t="s">
        <v>2062</v>
      </c>
      <c r="H250" t="s">
        <v>99</v>
      </c>
      <c r="I250" t="s">
        <v>99</v>
      </c>
      <c r="J250" t="s">
        <v>2063</v>
      </c>
      <c r="K250" t="s">
        <v>139</v>
      </c>
      <c r="L250" s="13">
        <v>44887.363807870373</v>
      </c>
      <c r="M250" s="13">
        <v>44887.363807870373</v>
      </c>
      <c r="N250" s="13">
        <v>44886.598310185182</v>
      </c>
      <c r="O250" t="s">
        <v>2064</v>
      </c>
      <c r="P250" t="s">
        <v>99</v>
      </c>
      <c r="Q250" t="s">
        <v>4675</v>
      </c>
      <c r="R250" t="s">
        <v>99</v>
      </c>
      <c r="S250" t="s">
        <v>99</v>
      </c>
      <c r="T250" t="s">
        <v>1226</v>
      </c>
      <c r="U250" t="s">
        <v>1227</v>
      </c>
      <c r="V250" t="s">
        <v>99</v>
      </c>
      <c r="W250" t="s">
        <v>4495</v>
      </c>
      <c r="X250" t="s">
        <v>2065</v>
      </c>
      <c r="Y250" t="s">
        <v>4676</v>
      </c>
      <c r="Z250" t="s">
        <v>4567</v>
      </c>
    </row>
    <row r="251" spans="1:26">
      <c r="A251" t="s">
        <v>5040</v>
      </c>
      <c r="B251" t="s">
        <v>135</v>
      </c>
      <c r="C251">
        <v>2018</v>
      </c>
      <c r="D251" t="s">
        <v>2107</v>
      </c>
      <c r="E251" t="s">
        <v>2108</v>
      </c>
      <c r="F251" t="s">
        <v>2109</v>
      </c>
      <c r="G251" t="s">
        <v>99</v>
      </c>
      <c r="H251" t="s">
        <v>2110</v>
      </c>
      <c r="I251" t="s">
        <v>2111</v>
      </c>
      <c r="J251" t="s">
        <v>2112</v>
      </c>
      <c r="K251" t="s">
        <v>2113</v>
      </c>
      <c r="L251" s="13">
        <v>44887.363807870373</v>
      </c>
      <c r="M251" s="13">
        <v>44887.363807870373</v>
      </c>
      <c r="N251" s="13">
        <v>44886.598275462966</v>
      </c>
      <c r="O251" t="s">
        <v>2114</v>
      </c>
      <c r="P251" t="s">
        <v>363</v>
      </c>
      <c r="Q251" t="s">
        <v>5041</v>
      </c>
      <c r="R251" t="s">
        <v>5042</v>
      </c>
      <c r="S251" t="s">
        <v>99</v>
      </c>
      <c r="T251" t="s">
        <v>99</v>
      </c>
      <c r="U251" t="s">
        <v>99</v>
      </c>
      <c r="V251" t="s">
        <v>4494</v>
      </c>
      <c r="W251" t="s">
        <v>4495</v>
      </c>
      <c r="X251" t="s">
        <v>99</v>
      </c>
      <c r="Y251" t="s">
        <v>99</v>
      </c>
      <c r="Z251" t="s">
        <v>99</v>
      </c>
    </row>
    <row r="252" spans="1:26">
      <c r="A252" t="s">
        <v>5043</v>
      </c>
      <c r="B252" t="s">
        <v>222</v>
      </c>
      <c r="C252">
        <v>2015</v>
      </c>
      <c r="D252" t="s">
        <v>2100</v>
      </c>
      <c r="E252" t="s">
        <v>2101</v>
      </c>
      <c r="F252" t="s">
        <v>2102</v>
      </c>
      <c r="G252" t="s">
        <v>2103</v>
      </c>
      <c r="H252" t="s">
        <v>99</v>
      </c>
      <c r="I252" t="s">
        <v>99</v>
      </c>
      <c r="J252" t="s">
        <v>2104</v>
      </c>
      <c r="K252" t="s">
        <v>564</v>
      </c>
      <c r="L252" s="13">
        <v>44887.363807870373</v>
      </c>
      <c r="M252" s="13">
        <v>44887.363807870373</v>
      </c>
      <c r="N252" s="13">
        <v>44886.598275462966</v>
      </c>
      <c r="O252" t="s">
        <v>2105</v>
      </c>
      <c r="P252" t="s">
        <v>99</v>
      </c>
      <c r="Q252" t="s">
        <v>5044</v>
      </c>
      <c r="R252" t="s">
        <v>99</v>
      </c>
      <c r="S252" t="s">
        <v>99</v>
      </c>
      <c r="T252" t="s">
        <v>1226</v>
      </c>
      <c r="U252" t="s">
        <v>1227</v>
      </c>
      <c r="V252" t="s">
        <v>99</v>
      </c>
      <c r="W252" t="s">
        <v>4495</v>
      </c>
      <c r="X252" t="s">
        <v>2106</v>
      </c>
      <c r="Y252" t="s">
        <v>5045</v>
      </c>
      <c r="Z252" t="s">
        <v>99</v>
      </c>
    </row>
    <row r="253" spans="1:26">
      <c r="A253" t="s">
        <v>5046</v>
      </c>
      <c r="B253" t="s">
        <v>222</v>
      </c>
      <c r="C253">
        <v>2006</v>
      </c>
      <c r="D253" t="s">
        <v>2093</v>
      </c>
      <c r="E253" t="s">
        <v>2094</v>
      </c>
      <c r="F253" t="s">
        <v>2095</v>
      </c>
      <c r="G253" t="s">
        <v>2096</v>
      </c>
      <c r="H253" t="s">
        <v>99</v>
      </c>
      <c r="I253" t="s">
        <v>99</v>
      </c>
      <c r="J253" t="s">
        <v>2097</v>
      </c>
      <c r="K253" t="s">
        <v>279</v>
      </c>
      <c r="L253" s="13">
        <v>44887.363807870373</v>
      </c>
      <c r="M253" s="13">
        <v>44887.363807870373</v>
      </c>
      <c r="N253" s="13">
        <v>44886.598275462966</v>
      </c>
      <c r="O253" t="s">
        <v>2098</v>
      </c>
      <c r="P253" t="s">
        <v>99</v>
      </c>
      <c r="Q253" t="s">
        <v>5047</v>
      </c>
      <c r="R253" t="s">
        <v>99</v>
      </c>
      <c r="S253" t="s">
        <v>99</v>
      </c>
      <c r="T253" t="s">
        <v>1218</v>
      </c>
      <c r="U253" t="s">
        <v>133</v>
      </c>
      <c r="V253" t="s">
        <v>99</v>
      </c>
      <c r="W253" t="s">
        <v>4495</v>
      </c>
      <c r="X253" t="s">
        <v>2099</v>
      </c>
      <c r="Y253" t="s">
        <v>5048</v>
      </c>
      <c r="Z253" t="s">
        <v>4555</v>
      </c>
    </row>
    <row r="254" spans="1:26">
      <c r="A254" t="s">
        <v>5049</v>
      </c>
      <c r="B254" t="s">
        <v>222</v>
      </c>
      <c r="C254">
        <v>2017</v>
      </c>
      <c r="D254" t="s">
        <v>2079</v>
      </c>
      <c r="E254" t="s">
        <v>2080</v>
      </c>
      <c r="F254" t="s">
        <v>2081</v>
      </c>
      <c r="G254" t="s">
        <v>2082</v>
      </c>
      <c r="H254" t="s">
        <v>99</v>
      </c>
      <c r="I254" t="s">
        <v>99</v>
      </c>
      <c r="J254" t="s">
        <v>2083</v>
      </c>
      <c r="K254" t="s">
        <v>156</v>
      </c>
      <c r="L254" s="13">
        <v>44887.363807870373</v>
      </c>
      <c r="M254" s="13">
        <v>44887.363807870373</v>
      </c>
      <c r="N254" s="13">
        <v>44886.598287037035</v>
      </c>
      <c r="O254" t="s">
        <v>2084</v>
      </c>
      <c r="P254" t="s">
        <v>99</v>
      </c>
      <c r="Q254" t="s">
        <v>5050</v>
      </c>
      <c r="R254" t="s">
        <v>99</v>
      </c>
      <c r="S254" t="s">
        <v>5051</v>
      </c>
      <c r="T254" t="s">
        <v>1226</v>
      </c>
      <c r="U254" t="s">
        <v>1227</v>
      </c>
      <c r="V254" t="s">
        <v>99</v>
      </c>
      <c r="W254" t="s">
        <v>4495</v>
      </c>
      <c r="X254" t="s">
        <v>2085</v>
      </c>
      <c r="Y254" t="s">
        <v>5052</v>
      </c>
      <c r="Z254" t="s">
        <v>99</v>
      </c>
    </row>
    <row r="255" spans="1:26">
      <c r="A255" t="s">
        <v>5053</v>
      </c>
      <c r="B255" t="s">
        <v>222</v>
      </c>
      <c r="C255">
        <v>1991</v>
      </c>
      <c r="D255" t="s">
        <v>2045</v>
      </c>
      <c r="E255" t="s">
        <v>2046</v>
      </c>
      <c r="F255" t="s">
        <v>2047</v>
      </c>
      <c r="G255" t="s">
        <v>2048</v>
      </c>
      <c r="H255" t="s">
        <v>99</v>
      </c>
      <c r="I255" t="s">
        <v>99</v>
      </c>
      <c r="J255" t="s">
        <v>2049</v>
      </c>
      <c r="K255" t="s">
        <v>2050</v>
      </c>
      <c r="L255" s="13">
        <v>44887.363807870373</v>
      </c>
      <c r="M255" s="13">
        <v>44887.363807870373</v>
      </c>
      <c r="N255" s="13">
        <v>44886.598321759258</v>
      </c>
      <c r="O255" t="s">
        <v>2051</v>
      </c>
      <c r="P255" t="s">
        <v>99</v>
      </c>
      <c r="Q255" t="s">
        <v>5054</v>
      </c>
      <c r="R255" t="s">
        <v>99</v>
      </c>
      <c r="S255" t="s">
        <v>99</v>
      </c>
      <c r="T255" t="s">
        <v>1218</v>
      </c>
      <c r="U255" t="s">
        <v>133</v>
      </c>
      <c r="V255" t="s">
        <v>4494</v>
      </c>
      <c r="W255" t="s">
        <v>4495</v>
      </c>
      <c r="X255" t="s">
        <v>2052</v>
      </c>
      <c r="Y255" t="s">
        <v>5055</v>
      </c>
      <c r="Z255" t="s">
        <v>5056</v>
      </c>
    </row>
    <row r="256" spans="1:26">
      <c r="A256" t="s">
        <v>5057</v>
      </c>
      <c r="B256" t="s">
        <v>135</v>
      </c>
      <c r="C256">
        <v>2020</v>
      </c>
      <c r="D256" t="s">
        <v>2037</v>
      </c>
      <c r="E256" t="s">
        <v>2038</v>
      </c>
      <c r="F256" t="s">
        <v>2039</v>
      </c>
      <c r="G256" t="s">
        <v>99</v>
      </c>
      <c r="H256" t="s">
        <v>2040</v>
      </c>
      <c r="I256" t="s">
        <v>2041</v>
      </c>
      <c r="J256" t="s">
        <v>2042</v>
      </c>
      <c r="K256" t="s">
        <v>2043</v>
      </c>
      <c r="L256" s="13">
        <v>44887.363807870373</v>
      </c>
      <c r="M256" s="13">
        <v>44887.363807870373</v>
      </c>
      <c r="N256" s="13">
        <v>44886.598321759258</v>
      </c>
      <c r="O256" t="s">
        <v>2044</v>
      </c>
      <c r="P256" t="s">
        <v>182</v>
      </c>
      <c r="Q256" t="s">
        <v>5058</v>
      </c>
      <c r="R256" t="s">
        <v>5059</v>
      </c>
      <c r="S256" t="s">
        <v>5060</v>
      </c>
      <c r="T256" t="s">
        <v>99</v>
      </c>
      <c r="U256" t="s">
        <v>99</v>
      </c>
      <c r="V256" t="s">
        <v>4494</v>
      </c>
      <c r="W256" t="s">
        <v>4495</v>
      </c>
      <c r="X256" t="s">
        <v>99</v>
      </c>
      <c r="Y256" t="s">
        <v>99</v>
      </c>
      <c r="Z256" t="s">
        <v>99</v>
      </c>
    </row>
    <row r="257" spans="1:26">
      <c r="A257" t="s">
        <v>5061</v>
      </c>
      <c r="B257" t="s">
        <v>222</v>
      </c>
      <c r="C257">
        <v>2022</v>
      </c>
      <c r="D257" t="s">
        <v>2030</v>
      </c>
      <c r="E257" t="s">
        <v>32</v>
      </c>
      <c r="F257" t="s">
        <v>2031</v>
      </c>
      <c r="G257" t="s">
        <v>2032</v>
      </c>
      <c r="H257" t="s">
        <v>99</v>
      </c>
      <c r="I257" t="s">
        <v>99</v>
      </c>
      <c r="J257" t="s">
        <v>2033</v>
      </c>
      <c r="K257" t="s">
        <v>123</v>
      </c>
      <c r="L257" s="13">
        <v>44887.363807870373</v>
      </c>
      <c r="M257" s="13">
        <v>44887.363807870373</v>
      </c>
      <c r="N257" s="13">
        <v>44886.598321759258</v>
      </c>
      <c r="O257" t="s">
        <v>2034</v>
      </c>
      <c r="P257" t="s">
        <v>99</v>
      </c>
      <c r="Q257" t="s">
        <v>99</v>
      </c>
      <c r="R257" t="s">
        <v>99</v>
      </c>
      <c r="S257" t="s">
        <v>99</v>
      </c>
      <c r="T257" t="s">
        <v>2035</v>
      </c>
      <c r="U257" t="s">
        <v>1363</v>
      </c>
      <c r="V257" t="s">
        <v>4494</v>
      </c>
      <c r="W257" t="s">
        <v>4495</v>
      </c>
      <c r="X257" t="s">
        <v>2036</v>
      </c>
      <c r="Y257" t="s">
        <v>99</v>
      </c>
      <c r="Z257" t="s">
        <v>99</v>
      </c>
    </row>
    <row r="258" spans="1:26">
      <c r="A258" t="s">
        <v>5062</v>
      </c>
      <c r="B258" t="s">
        <v>222</v>
      </c>
      <c r="C258">
        <v>2000</v>
      </c>
      <c r="D258" t="s">
        <v>2018</v>
      </c>
      <c r="E258" t="s">
        <v>2019</v>
      </c>
      <c r="F258" t="s">
        <v>2020</v>
      </c>
      <c r="G258" t="s">
        <v>2021</v>
      </c>
      <c r="H258" t="s">
        <v>99</v>
      </c>
      <c r="I258" t="s">
        <v>99</v>
      </c>
      <c r="J258" t="s">
        <v>2022</v>
      </c>
      <c r="K258" t="s">
        <v>1801</v>
      </c>
      <c r="L258" s="13">
        <v>44887.363807870373</v>
      </c>
      <c r="M258" s="13">
        <v>44887.363807870373</v>
      </c>
      <c r="N258" s="13">
        <v>44886.598368055558</v>
      </c>
      <c r="O258" t="s">
        <v>2023</v>
      </c>
      <c r="P258" t="s">
        <v>99</v>
      </c>
      <c r="Q258" t="s">
        <v>5063</v>
      </c>
      <c r="R258" t="s">
        <v>99</v>
      </c>
      <c r="S258" t="s">
        <v>99</v>
      </c>
      <c r="T258" t="s">
        <v>1218</v>
      </c>
      <c r="U258" t="s">
        <v>133</v>
      </c>
      <c r="V258" t="s">
        <v>99</v>
      </c>
      <c r="W258" t="s">
        <v>4495</v>
      </c>
      <c r="X258" t="s">
        <v>2024</v>
      </c>
      <c r="Y258" t="s">
        <v>5064</v>
      </c>
      <c r="Z258" t="s">
        <v>4525</v>
      </c>
    </row>
    <row r="259" spans="1:26">
      <c r="A259" t="s">
        <v>5065</v>
      </c>
      <c r="B259" t="s">
        <v>222</v>
      </c>
      <c r="C259">
        <v>2009</v>
      </c>
      <c r="D259" t="s">
        <v>2011</v>
      </c>
      <c r="E259" t="s">
        <v>2012</v>
      </c>
      <c r="F259" t="s">
        <v>2013</v>
      </c>
      <c r="G259" t="s">
        <v>2014</v>
      </c>
      <c r="H259" t="s">
        <v>99</v>
      </c>
      <c r="I259" t="s">
        <v>99</v>
      </c>
      <c r="J259" t="s">
        <v>2015</v>
      </c>
      <c r="K259" t="s">
        <v>615</v>
      </c>
      <c r="L259" s="13">
        <v>44887.363807870373</v>
      </c>
      <c r="M259" s="13">
        <v>44887.363807870373</v>
      </c>
      <c r="N259" s="13">
        <v>44886.598379629628</v>
      </c>
      <c r="O259" t="s">
        <v>2016</v>
      </c>
      <c r="P259" t="s">
        <v>99</v>
      </c>
      <c r="Q259" t="s">
        <v>4885</v>
      </c>
      <c r="R259" t="s">
        <v>99</v>
      </c>
      <c r="S259" t="s">
        <v>5066</v>
      </c>
      <c r="T259" t="s">
        <v>1218</v>
      </c>
      <c r="U259" t="s">
        <v>133</v>
      </c>
      <c r="V259" t="s">
        <v>99</v>
      </c>
      <c r="W259" t="s">
        <v>4495</v>
      </c>
      <c r="X259" t="s">
        <v>2017</v>
      </c>
      <c r="Y259" t="s">
        <v>4886</v>
      </c>
      <c r="Z259" t="s">
        <v>99</v>
      </c>
    </row>
    <row r="260" spans="1:26">
      <c r="A260" t="s">
        <v>5067</v>
      </c>
      <c r="B260" t="s">
        <v>222</v>
      </c>
      <c r="C260">
        <v>2022</v>
      </c>
      <c r="D260" t="s">
        <v>2004</v>
      </c>
      <c r="E260" t="s">
        <v>2005</v>
      </c>
      <c r="F260" t="s">
        <v>2006</v>
      </c>
      <c r="G260" t="s">
        <v>2007</v>
      </c>
      <c r="H260" t="s">
        <v>99</v>
      </c>
      <c r="I260" t="s">
        <v>99</v>
      </c>
      <c r="J260" t="s">
        <v>2008</v>
      </c>
      <c r="K260" t="s">
        <v>123</v>
      </c>
      <c r="L260" s="13">
        <v>44887.363807870373</v>
      </c>
      <c r="M260" s="13">
        <v>44887.363807870373</v>
      </c>
      <c r="N260" s="13">
        <v>44886.598379629628</v>
      </c>
      <c r="O260" t="s">
        <v>2009</v>
      </c>
      <c r="P260" t="s">
        <v>99</v>
      </c>
      <c r="Q260" t="s">
        <v>5068</v>
      </c>
      <c r="R260" t="s">
        <v>99</v>
      </c>
      <c r="S260" t="s">
        <v>5069</v>
      </c>
      <c r="T260" t="s">
        <v>1226</v>
      </c>
      <c r="U260" t="s">
        <v>1227</v>
      </c>
      <c r="V260" t="s">
        <v>4494</v>
      </c>
      <c r="W260" t="s">
        <v>4495</v>
      </c>
      <c r="X260" t="s">
        <v>2010</v>
      </c>
      <c r="Y260" t="s">
        <v>5070</v>
      </c>
      <c r="Z260" t="s">
        <v>99</v>
      </c>
    </row>
    <row r="261" spans="1:26">
      <c r="A261" t="s">
        <v>5071</v>
      </c>
      <c r="B261" t="s">
        <v>222</v>
      </c>
      <c r="C261">
        <v>2016</v>
      </c>
      <c r="D261" t="s">
        <v>2053</v>
      </c>
      <c r="E261" t="s">
        <v>2054</v>
      </c>
      <c r="F261" t="s">
        <v>2055</v>
      </c>
      <c r="G261" t="s">
        <v>2056</v>
      </c>
      <c r="H261" t="s">
        <v>99</v>
      </c>
      <c r="I261" t="s">
        <v>99</v>
      </c>
      <c r="J261" t="s">
        <v>2057</v>
      </c>
      <c r="K261" t="s">
        <v>331</v>
      </c>
      <c r="L261" s="13">
        <v>44887.363807870373</v>
      </c>
      <c r="M261" s="13">
        <v>44887.363807870373</v>
      </c>
      <c r="N261" s="13">
        <v>44886.598321759258</v>
      </c>
      <c r="O261" t="s">
        <v>2058</v>
      </c>
      <c r="P261" t="s">
        <v>99</v>
      </c>
      <c r="Q261" t="s">
        <v>5072</v>
      </c>
      <c r="R261" t="s">
        <v>99</v>
      </c>
      <c r="S261" t="s">
        <v>5073</v>
      </c>
      <c r="T261" t="s">
        <v>1226</v>
      </c>
      <c r="U261" t="s">
        <v>1227</v>
      </c>
      <c r="V261" t="s">
        <v>99</v>
      </c>
      <c r="W261" t="s">
        <v>4495</v>
      </c>
      <c r="X261" t="s">
        <v>2059</v>
      </c>
      <c r="Y261" t="s">
        <v>5074</v>
      </c>
      <c r="Z261" t="s">
        <v>99</v>
      </c>
    </row>
    <row r="262" spans="1:26">
      <c r="A262" t="s">
        <v>5075</v>
      </c>
      <c r="B262" t="s">
        <v>222</v>
      </c>
      <c r="C262">
        <v>2017</v>
      </c>
      <c r="D262" t="s">
        <v>1889</v>
      </c>
      <c r="E262" t="s">
        <v>2025</v>
      </c>
      <c r="F262" t="s">
        <v>1891</v>
      </c>
      <c r="G262" t="s">
        <v>2026</v>
      </c>
      <c r="H262" t="s">
        <v>99</v>
      </c>
      <c r="I262" t="s">
        <v>99</v>
      </c>
      <c r="J262" t="s">
        <v>2027</v>
      </c>
      <c r="K262" t="s">
        <v>156</v>
      </c>
      <c r="L262" s="13">
        <v>44887.363807870373</v>
      </c>
      <c r="M262" s="13">
        <v>44887.363807870373</v>
      </c>
      <c r="N262" s="13">
        <v>44886.598368055558</v>
      </c>
      <c r="O262" t="s">
        <v>2028</v>
      </c>
      <c r="P262" t="s">
        <v>99</v>
      </c>
      <c r="Q262" t="s">
        <v>99</v>
      </c>
      <c r="R262" t="s">
        <v>99</v>
      </c>
      <c r="S262" t="s">
        <v>99</v>
      </c>
      <c r="T262" t="s">
        <v>1618</v>
      </c>
      <c r="U262" t="s">
        <v>1619</v>
      </c>
      <c r="V262" t="s">
        <v>4494</v>
      </c>
      <c r="W262" t="s">
        <v>4495</v>
      </c>
      <c r="X262" t="s">
        <v>2029</v>
      </c>
      <c r="Y262" t="s">
        <v>5076</v>
      </c>
      <c r="Z262" t="s">
        <v>99</v>
      </c>
    </row>
    <row r="263" spans="1:26">
      <c r="A263" t="s">
        <v>5077</v>
      </c>
      <c r="B263" t="s">
        <v>222</v>
      </c>
      <c r="C263">
        <v>2014</v>
      </c>
      <c r="D263" t="s">
        <v>1997</v>
      </c>
      <c r="E263" t="s">
        <v>1998</v>
      </c>
      <c r="F263" t="s">
        <v>1999</v>
      </c>
      <c r="G263" t="s">
        <v>2000</v>
      </c>
      <c r="H263" t="s">
        <v>99</v>
      </c>
      <c r="I263" t="s">
        <v>99</v>
      </c>
      <c r="J263" t="s">
        <v>2001</v>
      </c>
      <c r="K263" t="s">
        <v>400</v>
      </c>
      <c r="L263" s="13">
        <v>44887.363807870373</v>
      </c>
      <c r="M263" s="13">
        <v>44887.363807870373</v>
      </c>
      <c r="N263" s="13">
        <v>44886.598379629628</v>
      </c>
      <c r="O263" t="s">
        <v>2002</v>
      </c>
      <c r="P263" t="s">
        <v>99</v>
      </c>
      <c r="Q263" t="s">
        <v>5078</v>
      </c>
      <c r="R263" t="s">
        <v>99</v>
      </c>
      <c r="S263" t="s">
        <v>5079</v>
      </c>
      <c r="T263" t="s">
        <v>1226</v>
      </c>
      <c r="U263" t="s">
        <v>1227</v>
      </c>
      <c r="V263" t="s">
        <v>99</v>
      </c>
      <c r="W263" t="s">
        <v>4495</v>
      </c>
      <c r="X263" t="s">
        <v>2003</v>
      </c>
      <c r="Y263" t="s">
        <v>5080</v>
      </c>
      <c r="Z263" t="s">
        <v>4567</v>
      </c>
    </row>
    <row r="264" spans="1:26">
      <c r="A264" t="s">
        <v>5081</v>
      </c>
      <c r="B264" t="s">
        <v>135</v>
      </c>
      <c r="C264">
        <v>2021</v>
      </c>
      <c r="D264" t="s">
        <v>1978</v>
      </c>
      <c r="E264" t="s">
        <v>1979</v>
      </c>
      <c r="F264" t="s">
        <v>1312</v>
      </c>
      <c r="G264" t="s">
        <v>99</v>
      </c>
      <c r="H264" t="s">
        <v>1313</v>
      </c>
      <c r="I264" t="s">
        <v>1980</v>
      </c>
      <c r="J264" t="s">
        <v>1981</v>
      </c>
      <c r="K264" t="s">
        <v>1982</v>
      </c>
      <c r="L264" s="13">
        <v>44887.363807870373</v>
      </c>
      <c r="M264" s="13">
        <v>44887.363807870373</v>
      </c>
      <c r="N264" s="13">
        <v>44886.598402777781</v>
      </c>
      <c r="O264" t="s">
        <v>1983</v>
      </c>
      <c r="P264" t="s">
        <v>500</v>
      </c>
      <c r="Q264" t="s">
        <v>4783</v>
      </c>
      <c r="R264" t="s">
        <v>4509</v>
      </c>
      <c r="S264" t="s">
        <v>99</v>
      </c>
      <c r="T264" t="s">
        <v>99</v>
      </c>
      <c r="U264" t="s">
        <v>99</v>
      </c>
      <c r="V264" t="s">
        <v>4494</v>
      </c>
      <c r="W264" t="s">
        <v>4495</v>
      </c>
      <c r="X264" t="s">
        <v>99</v>
      </c>
      <c r="Y264" t="s">
        <v>99</v>
      </c>
      <c r="Z264" t="s">
        <v>99</v>
      </c>
    </row>
    <row r="265" spans="1:26">
      <c r="A265" t="s">
        <v>5082</v>
      </c>
      <c r="B265" t="s">
        <v>222</v>
      </c>
      <c r="C265">
        <v>2011</v>
      </c>
      <c r="D265" t="s">
        <v>1972</v>
      </c>
      <c r="E265" t="s">
        <v>1973</v>
      </c>
      <c r="F265" t="s">
        <v>1501</v>
      </c>
      <c r="G265" t="s">
        <v>1974</v>
      </c>
      <c r="H265" t="s">
        <v>99</v>
      </c>
      <c r="I265" t="s">
        <v>99</v>
      </c>
      <c r="J265" t="s">
        <v>1975</v>
      </c>
      <c r="K265" t="s">
        <v>102</v>
      </c>
      <c r="L265" s="13">
        <v>44887.363807870373</v>
      </c>
      <c r="M265" s="13">
        <v>44887.363807870373</v>
      </c>
      <c r="N265" s="13">
        <v>44886.598414351851</v>
      </c>
      <c r="O265" t="s">
        <v>1976</v>
      </c>
      <c r="P265" t="s">
        <v>99</v>
      </c>
      <c r="Q265" t="s">
        <v>5083</v>
      </c>
      <c r="R265" t="s">
        <v>99</v>
      </c>
      <c r="S265" t="s">
        <v>5084</v>
      </c>
      <c r="T265" t="s">
        <v>1218</v>
      </c>
      <c r="U265" t="s">
        <v>133</v>
      </c>
      <c r="V265" t="s">
        <v>99</v>
      </c>
      <c r="W265" t="s">
        <v>4495</v>
      </c>
      <c r="X265" t="s">
        <v>1977</v>
      </c>
      <c r="Y265" t="s">
        <v>5085</v>
      </c>
      <c r="Z265" t="s">
        <v>99</v>
      </c>
    </row>
    <row r="266" spans="1:26">
      <c r="A266" t="s">
        <v>5086</v>
      </c>
      <c r="B266" t="s">
        <v>222</v>
      </c>
      <c r="C266">
        <v>2003</v>
      </c>
      <c r="D266" t="s">
        <v>1959</v>
      </c>
      <c r="E266" t="s">
        <v>1960</v>
      </c>
      <c r="F266" t="s">
        <v>1961</v>
      </c>
      <c r="G266" t="s">
        <v>1962</v>
      </c>
      <c r="H266" t="s">
        <v>99</v>
      </c>
      <c r="I266" t="s">
        <v>99</v>
      </c>
      <c r="J266" t="s">
        <v>1963</v>
      </c>
      <c r="K266" t="s">
        <v>181</v>
      </c>
      <c r="L266" s="13">
        <v>44887.363807870373</v>
      </c>
      <c r="M266" s="13">
        <v>44887.363807870373</v>
      </c>
      <c r="N266" s="13">
        <v>44886.598414351851</v>
      </c>
      <c r="O266" t="s">
        <v>1964</v>
      </c>
      <c r="P266" t="s">
        <v>99</v>
      </c>
      <c r="Q266" t="s">
        <v>5087</v>
      </c>
      <c r="R266" t="s">
        <v>99</v>
      </c>
      <c r="S266" t="s">
        <v>99</v>
      </c>
      <c r="T266" t="s">
        <v>1218</v>
      </c>
      <c r="U266" t="s">
        <v>133</v>
      </c>
      <c r="V266" t="s">
        <v>99</v>
      </c>
      <c r="W266" t="s">
        <v>4495</v>
      </c>
      <c r="X266" t="s">
        <v>1965</v>
      </c>
      <c r="Y266" t="s">
        <v>5088</v>
      </c>
      <c r="Z266" t="s">
        <v>4525</v>
      </c>
    </row>
    <row r="267" spans="1:26">
      <c r="A267" t="s">
        <v>5089</v>
      </c>
      <c r="B267" t="s">
        <v>222</v>
      </c>
      <c r="C267">
        <v>2016</v>
      </c>
      <c r="D267" t="s">
        <v>1990</v>
      </c>
      <c r="E267" t="s">
        <v>1991</v>
      </c>
      <c r="F267" t="s">
        <v>1992</v>
      </c>
      <c r="G267" t="s">
        <v>1993</v>
      </c>
      <c r="H267" t="s">
        <v>99</v>
      </c>
      <c r="I267" t="s">
        <v>99</v>
      </c>
      <c r="J267" t="s">
        <v>1994</v>
      </c>
      <c r="K267" t="s">
        <v>331</v>
      </c>
      <c r="L267" s="13">
        <v>44887.363807870373</v>
      </c>
      <c r="M267" s="13">
        <v>44887.363807870373</v>
      </c>
      <c r="N267" s="13">
        <v>44886.598391203705</v>
      </c>
      <c r="O267" t="s">
        <v>1995</v>
      </c>
      <c r="P267" t="s">
        <v>99</v>
      </c>
      <c r="Q267" t="s">
        <v>99</v>
      </c>
      <c r="R267" t="s">
        <v>99</v>
      </c>
      <c r="S267" t="s">
        <v>99</v>
      </c>
      <c r="T267" t="s">
        <v>1226</v>
      </c>
      <c r="U267" t="s">
        <v>1227</v>
      </c>
      <c r="V267" t="s">
        <v>4494</v>
      </c>
      <c r="W267" t="s">
        <v>4495</v>
      </c>
      <c r="X267" t="s">
        <v>1996</v>
      </c>
      <c r="Y267" t="s">
        <v>99</v>
      </c>
      <c r="Z267" t="s">
        <v>99</v>
      </c>
    </row>
    <row r="268" spans="1:26">
      <c r="A268" t="s">
        <v>5090</v>
      </c>
      <c r="B268" t="s">
        <v>222</v>
      </c>
      <c r="C268">
        <v>2012</v>
      </c>
      <c r="D268" t="s">
        <v>1984</v>
      </c>
      <c r="E268" t="s">
        <v>1985</v>
      </c>
      <c r="F268" t="s">
        <v>1826</v>
      </c>
      <c r="G268" t="s">
        <v>1986</v>
      </c>
      <c r="H268" t="s">
        <v>99</v>
      </c>
      <c r="I268" t="s">
        <v>99</v>
      </c>
      <c r="J268" t="s">
        <v>1987</v>
      </c>
      <c r="K268" t="s">
        <v>351</v>
      </c>
      <c r="L268" s="13">
        <v>44887.363807870373</v>
      </c>
      <c r="M268" s="13">
        <v>44887.363807870373</v>
      </c>
      <c r="N268" s="13">
        <v>44886.598391203705</v>
      </c>
      <c r="O268" t="s">
        <v>1988</v>
      </c>
      <c r="P268" t="s">
        <v>99</v>
      </c>
      <c r="Q268" t="s">
        <v>5091</v>
      </c>
      <c r="R268" t="s">
        <v>99</v>
      </c>
      <c r="S268" t="s">
        <v>5092</v>
      </c>
      <c r="T268" t="s">
        <v>1218</v>
      </c>
      <c r="U268" t="s">
        <v>133</v>
      </c>
      <c r="V268" t="s">
        <v>99</v>
      </c>
      <c r="W268" t="s">
        <v>4495</v>
      </c>
      <c r="X268" t="s">
        <v>1989</v>
      </c>
      <c r="Y268" t="s">
        <v>5093</v>
      </c>
      <c r="Z268" t="s">
        <v>4567</v>
      </c>
    </row>
    <row r="269" spans="1:26">
      <c r="A269" t="s">
        <v>5094</v>
      </c>
      <c r="B269" t="s">
        <v>222</v>
      </c>
      <c r="C269">
        <v>2015</v>
      </c>
      <c r="D269" t="s">
        <v>1605</v>
      </c>
      <c r="E269" t="s">
        <v>1966</v>
      </c>
      <c r="F269" t="s">
        <v>1967</v>
      </c>
      <c r="G269" t="s">
        <v>1968</v>
      </c>
      <c r="H269" t="s">
        <v>99</v>
      </c>
      <c r="I269" t="s">
        <v>99</v>
      </c>
      <c r="J269" t="s">
        <v>1969</v>
      </c>
      <c r="K269" t="s">
        <v>564</v>
      </c>
      <c r="L269" s="13">
        <v>44887.363807870373</v>
      </c>
      <c r="M269" s="13">
        <v>44887.363807870373</v>
      </c>
      <c r="N269" s="13">
        <v>44886.598414351851</v>
      </c>
      <c r="O269" t="s">
        <v>1970</v>
      </c>
      <c r="P269" t="s">
        <v>99</v>
      </c>
      <c r="Q269" t="s">
        <v>5095</v>
      </c>
      <c r="R269" t="s">
        <v>99</v>
      </c>
      <c r="S269" t="s">
        <v>99</v>
      </c>
      <c r="T269" t="s">
        <v>1226</v>
      </c>
      <c r="U269" t="s">
        <v>1227</v>
      </c>
      <c r="V269" t="s">
        <v>4494</v>
      </c>
      <c r="W269" t="s">
        <v>4495</v>
      </c>
      <c r="X269" t="s">
        <v>1971</v>
      </c>
      <c r="Y269" t="s">
        <v>5096</v>
      </c>
      <c r="Z269" t="s">
        <v>99</v>
      </c>
    </row>
    <row r="270" spans="1:26">
      <c r="A270" t="s">
        <v>5097</v>
      </c>
      <c r="B270" t="s">
        <v>222</v>
      </c>
      <c r="C270">
        <v>2005</v>
      </c>
      <c r="D270" t="s">
        <v>1954</v>
      </c>
      <c r="E270" t="s">
        <v>1955</v>
      </c>
      <c r="F270" t="s">
        <v>1272</v>
      </c>
      <c r="G270" t="s">
        <v>1273</v>
      </c>
      <c r="H270" t="s">
        <v>99</v>
      </c>
      <c r="I270" t="s">
        <v>99</v>
      </c>
      <c r="J270" t="s">
        <v>1956</v>
      </c>
      <c r="K270" t="s">
        <v>846</v>
      </c>
      <c r="L270" s="13">
        <v>44887.363807870373</v>
      </c>
      <c r="M270" s="13">
        <v>44887.363807870373</v>
      </c>
      <c r="N270" s="13">
        <v>44886.598425925928</v>
      </c>
      <c r="O270" t="s">
        <v>1957</v>
      </c>
      <c r="P270" t="s">
        <v>99</v>
      </c>
      <c r="Q270" t="s">
        <v>5098</v>
      </c>
      <c r="R270" t="s">
        <v>99</v>
      </c>
      <c r="S270" t="s">
        <v>99</v>
      </c>
      <c r="T270" t="s">
        <v>1218</v>
      </c>
      <c r="U270" t="s">
        <v>133</v>
      </c>
      <c r="V270" t="s">
        <v>99</v>
      </c>
      <c r="W270" t="s">
        <v>4495</v>
      </c>
      <c r="X270" t="s">
        <v>1958</v>
      </c>
      <c r="Y270" t="s">
        <v>5099</v>
      </c>
      <c r="Z270" t="s">
        <v>4555</v>
      </c>
    </row>
    <row r="271" spans="1:26">
      <c r="A271" t="s">
        <v>5100</v>
      </c>
      <c r="B271" t="s">
        <v>222</v>
      </c>
      <c r="C271">
        <v>2013</v>
      </c>
      <c r="D271" t="s">
        <v>1930</v>
      </c>
      <c r="E271" t="s">
        <v>1931</v>
      </c>
      <c r="F271" t="s">
        <v>1932</v>
      </c>
      <c r="G271" t="s">
        <v>1933</v>
      </c>
      <c r="H271" t="s">
        <v>99</v>
      </c>
      <c r="I271" t="s">
        <v>99</v>
      </c>
      <c r="J271" t="s">
        <v>1934</v>
      </c>
      <c r="K271" t="s">
        <v>139</v>
      </c>
      <c r="L271" s="13">
        <v>44887.363807870373</v>
      </c>
      <c r="M271" s="13">
        <v>44887.363807870373</v>
      </c>
      <c r="N271" s="13">
        <v>44886.59847222222</v>
      </c>
      <c r="O271" t="s">
        <v>1935</v>
      </c>
      <c r="P271" t="s">
        <v>99</v>
      </c>
      <c r="Q271" t="s">
        <v>4532</v>
      </c>
      <c r="R271" t="s">
        <v>99</v>
      </c>
      <c r="S271" t="s">
        <v>99</v>
      </c>
      <c r="T271" t="s">
        <v>1936</v>
      </c>
      <c r="U271" t="s">
        <v>1937</v>
      </c>
      <c r="V271" t="s">
        <v>99</v>
      </c>
      <c r="W271" t="s">
        <v>4495</v>
      </c>
      <c r="X271" t="s">
        <v>1938</v>
      </c>
      <c r="Y271" t="s">
        <v>5101</v>
      </c>
      <c r="Z271" t="s">
        <v>99</v>
      </c>
    </row>
    <row r="272" spans="1:26">
      <c r="A272" t="s">
        <v>5102</v>
      </c>
      <c r="B272" t="s">
        <v>222</v>
      </c>
      <c r="C272">
        <v>2022</v>
      </c>
      <c r="D272" t="s">
        <v>1908</v>
      </c>
      <c r="E272" t="s">
        <v>1909</v>
      </c>
      <c r="F272" t="s">
        <v>1910</v>
      </c>
      <c r="G272" t="s">
        <v>1911</v>
      </c>
      <c r="H272" t="s">
        <v>99</v>
      </c>
      <c r="I272" t="s">
        <v>99</v>
      </c>
      <c r="J272" t="s">
        <v>1912</v>
      </c>
      <c r="K272" t="s">
        <v>123</v>
      </c>
      <c r="L272" s="13">
        <v>44887.363807870373</v>
      </c>
      <c r="M272" s="13">
        <v>44887.363807870373</v>
      </c>
      <c r="N272" s="13">
        <v>44886.598449074074</v>
      </c>
      <c r="O272" t="s">
        <v>1913</v>
      </c>
      <c r="P272" t="s">
        <v>99</v>
      </c>
      <c r="Q272" t="s">
        <v>99</v>
      </c>
      <c r="R272" t="s">
        <v>99</v>
      </c>
      <c r="S272" t="s">
        <v>99</v>
      </c>
      <c r="T272" t="s">
        <v>1226</v>
      </c>
      <c r="U272" t="s">
        <v>1227</v>
      </c>
      <c r="V272" t="s">
        <v>4494</v>
      </c>
      <c r="W272" t="s">
        <v>4495</v>
      </c>
      <c r="X272" t="s">
        <v>1914</v>
      </c>
      <c r="Y272" t="s">
        <v>99</v>
      </c>
      <c r="Z272" t="s">
        <v>99</v>
      </c>
    </row>
    <row r="273" spans="1:26">
      <c r="A273" t="s">
        <v>5103</v>
      </c>
      <c r="B273" t="s">
        <v>222</v>
      </c>
      <c r="C273">
        <v>2018</v>
      </c>
      <c r="D273" t="s">
        <v>1947</v>
      </c>
      <c r="E273" t="s">
        <v>1948</v>
      </c>
      <c r="F273" t="s">
        <v>1949</v>
      </c>
      <c r="G273" t="s">
        <v>1950</v>
      </c>
      <c r="H273" t="s">
        <v>99</v>
      </c>
      <c r="I273" t="s">
        <v>99</v>
      </c>
      <c r="J273" t="s">
        <v>1951</v>
      </c>
      <c r="K273" t="s">
        <v>384</v>
      </c>
      <c r="L273" s="13">
        <v>44887.363807870373</v>
      </c>
      <c r="M273" s="13">
        <v>44887.363807870373</v>
      </c>
      <c r="N273" s="13">
        <v>44886.598449074074</v>
      </c>
      <c r="O273" t="s">
        <v>1952</v>
      </c>
      <c r="P273" t="s">
        <v>99</v>
      </c>
      <c r="Q273" t="s">
        <v>4766</v>
      </c>
      <c r="R273" t="s">
        <v>99</v>
      </c>
      <c r="S273" t="s">
        <v>99</v>
      </c>
      <c r="T273" t="s">
        <v>1226</v>
      </c>
      <c r="U273" t="s">
        <v>1227</v>
      </c>
      <c r="V273" t="s">
        <v>99</v>
      </c>
      <c r="W273" t="s">
        <v>4495</v>
      </c>
      <c r="X273" t="s">
        <v>1953</v>
      </c>
      <c r="Y273" t="s">
        <v>5104</v>
      </c>
      <c r="Z273" t="s">
        <v>99</v>
      </c>
    </row>
    <row r="274" spans="1:26">
      <c r="A274" t="s">
        <v>5105</v>
      </c>
      <c r="B274" t="s">
        <v>222</v>
      </c>
      <c r="C274">
        <v>2006</v>
      </c>
      <c r="D274" t="s">
        <v>1923</v>
      </c>
      <c r="E274" t="s">
        <v>1924</v>
      </c>
      <c r="F274" t="s">
        <v>1925</v>
      </c>
      <c r="G274" t="s">
        <v>1926</v>
      </c>
      <c r="H274" t="s">
        <v>99</v>
      </c>
      <c r="I274" t="s">
        <v>99</v>
      </c>
      <c r="J274" t="s">
        <v>1927</v>
      </c>
      <c r="K274" t="s">
        <v>279</v>
      </c>
      <c r="L274" s="13">
        <v>44887.363807870373</v>
      </c>
      <c r="M274" s="13">
        <v>44887.363807870373</v>
      </c>
      <c r="N274" s="13">
        <v>44886.59847222222</v>
      </c>
      <c r="O274" t="s">
        <v>1928</v>
      </c>
      <c r="P274" t="s">
        <v>99</v>
      </c>
      <c r="Q274" t="s">
        <v>5106</v>
      </c>
      <c r="R274" t="s">
        <v>99</v>
      </c>
      <c r="S274" t="s">
        <v>99</v>
      </c>
      <c r="T274" t="s">
        <v>1331</v>
      </c>
      <c r="U274" t="s">
        <v>1332</v>
      </c>
      <c r="V274" t="s">
        <v>4494</v>
      </c>
      <c r="W274" t="s">
        <v>4495</v>
      </c>
      <c r="X274" t="s">
        <v>1929</v>
      </c>
      <c r="Y274" t="s">
        <v>5107</v>
      </c>
      <c r="Z274" t="s">
        <v>99</v>
      </c>
    </row>
    <row r="275" spans="1:26">
      <c r="A275" t="s">
        <v>5108</v>
      </c>
      <c r="B275" t="s">
        <v>222</v>
      </c>
      <c r="C275">
        <v>2016</v>
      </c>
      <c r="D275" t="s">
        <v>1889</v>
      </c>
      <c r="E275" t="s">
        <v>1890</v>
      </c>
      <c r="F275" t="s">
        <v>1891</v>
      </c>
      <c r="G275" t="s">
        <v>1892</v>
      </c>
      <c r="H275" t="s">
        <v>99</v>
      </c>
      <c r="I275" t="s">
        <v>99</v>
      </c>
      <c r="J275" t="s">
        <v>1893</v>
      </c>
      <c r="K275" t="s">
        <v>331</v>
      </c>
      <c r="L275" s="13">
        <v>44887.363807870373</v>
      </c>
      <c r="M275" s="13">
        <v>44887.363807870373</v>
      </c>
      <c r="N275" s="13">
        <v>44886.598414351851</v>
      </c>
      <c r="O275" t="s">
        <v>1894</v>
      </c>
      <c r="P275" t="s">
        <v>99</v>
      </c>
      <c r="Q275" t="s">
        <v>99</v>
      </c>
      <c r="R275" t="s">
        <v>99</v>
      </c>
      <c r="S275" t="s">
        <v>99</v>
      </c>
      <c r="T275" t="s">
        <v>1618</v>
      </c>
      <c r="U275" t="s">
        <v>1619</v>
      </c>
      <c r="V275" t="s">
        <v>4494</v>
      </c>
      <c r="W275" t="s">
        <v>4495</v>
      </c>
      <c r="X275" t="s">
        <v>1895</v>
      </c>
      <c r="Y275" t="s">
        <v>5076</v>
      </c>
      <c r="Z275" t="s">
        <v>99</v>
      </c>
    </row>
    <row r="276" spans="1:26">
      <c r="A276" t="s">
        <v>5109</v>
      </c>
      <c r="B276" t="s">
        <v>222</v>
      </c>
      <c r="C276">
        <v>2013</v>
      </c>
      <c r="D276" t="s">
        <v>1853</v>
      </c>
      <c r="E276" t="s">
        <v>1854</v>
      </c>
      <c r="F276" t="s">
        <v>1855</v>
      </c>
      <c r="G276" t="s">
        <v>1856</v>
      </c>
      <c r="H276" t="s">
        <v>99</v>
      </c>
      <c r="I276" t="s">
        <v>99</v>
      </c>
      <c r="J276" t="s">
        <v>1857</v>
      </c>
      <c r="K276" t="s">
        <v>139</v>
      </c>
      <c r="L276" s="13">
        <v>44887.363807870373</v>
      </c>
      <c r="M276" s="13">
        <v>44887.363807870373</v>
      </c>
      <c r="N276" s="13">
        <v>44886.598379629628</v>
      </c>
      <c r="O276" t="s">
        <v>1858</v>
      </c>
      <c r="P276" t="s">
        <v>99</v>
      </c>
      <c r="Q276" t="s">
        <v>5110</v>
      </c>
      <c r="R276" t="s">
        <v>99</v>
      </c>
      <c r="S276" t="s">
        <v>99</v>
      </c>
      <c r="T276" t="s">
        <v>1218</v>
      </c>
      <c r="U276" t="s">
        <v>133</v>
      </c>
      <c r="V276" t="s">
        <v>99</v>
      </c>
      <c r="W276" t="s">
        <v>4495</v>
      </c>
      <c r="X276" t="s">
        <v>1859</v>
      </c>
      <c r="Y276" t="s">
        <v>5111</v>
      </c>
      <c r="Z276" t="s">
        <v>99</v>
      </c>
    </row>
    <row r="277" spans="1:26">
      <c r="A277" t="s">
        <v>5112</v>
      </c>
      <c r="B277" t="s">
        <v>222</v>
      </c>
      <c r="C277">
        <v>2008</v>
      </c>
      <c r="D277" t="s">
        <v>1903</v>
      </c>
      <c r="E277" t="s">
        <v>1904</v>
      </c>
      <c r="F277" t="s">
        <v>1812</v>
      </c>
      <c r="G277" t="s">
        <v>1813</v>
      </c>
      <c r="H277" t="s">
        <v>99</v>
      </c>
      <c r="I277" t="s">
        <v>99</v>
      </c>
      <c r="J277" t="s">
        <v>1905</v>
      </c>
      <c r="K277" t="s">
        <v>736</v>
      </c>
      <c r="L277" s="13">
        <v>44887.363807870373</v>
      </c>
      <c r="M277" s="13">
        <v>44887.363807870373</v>
      </c>
      <c r="N277" s="13">
        <v>44886.598425925928</v>
      </c>
      <c r="O277" t="s">
        <v>1906</v>
      </c>
      <c r="P277" t="s">
        <v>99</v>
      </c>
      <c r="Q277" t="s">
        <v>5113</v>
      </c>
      <c r="R277" t="s">
        <v>99</v>
      </c>
      <c r="S277" t="s">
        <v>99</v>
      </c>
      <c r="T277" t="s">
        <v>1218</v>
      </c>
      <c r="U277" t="s">
        <v>133</v>
      </c>
      <c r="V277" t="s">
        <v>4494</v>
      </c>
      <c r="W277" t="s">
        <v>4495</v>
      </c>
      <c r="X277" t="s">
        <v>1907</v>
      </c>
      <c r="Y277" t="s">
        <v>5114</v>
      </c>
      <c r="Z277" t="s">
        <v>99</v>
      </c>
    </row>
    <row r="278" spans="1:26">
      <c r="A278" t="s">
        <v>5115</v>
      </c>
      <c r="B278" t="s">
        <v>222</v>
      </c>
      <c r="C278">
        <v>2020</v>
      </c>
      <c r="D278" t="s">
        <v>1896</v>
      </c>
      <c r="E278" t="s">
        <v>1897</v>
      </c>
      <c r="F278" t="s">
        <v>1898</v>
      </c>
      <c r="G278" t="s">
        <v>1899</v>
      </c>
      <c r="H278" t="s">
        <v>99</v>
      </c>
      <c r="I278" t="s">
        <v>99</v>
      </c>
      <c r="J278" t="s">
        <v>1900</v>
      </c>
      <c r="K278" t="s">
        <v>176</v>
      </c>
      <c r="L278" s="13">
        <v>44887.363807870373</v>
      </c>
      <c r="M278" s="13">
        <v>44887.363807870373</v>
      </c>
      <c r="N278" s="13">
        <v>44886.598414351851</v>
      </c>
      <c r="O278" t="s">
        <v>1901</v>
      </c>
      <c r="P278" t="s">
        <v>99</v>
      </c>
      <c r="Q278" t="s">
        <v>5116</v>
      </c>
      <c r="R278" t="s">
        <v>99</v>
      </c>
      <c r="S278" t="s">
        <v>5117</v>
      </c>
      <c r="T278" t="s">
        <v>1226</v>
      </c>
      <c r="U278" t="s">
        <v>1227</v>
      </c>
      <c r="V278" t="s">
        <v>4494</v>
      </c>
      <c r="W278" t="s">
        <v>4495</v>
      </c>
      <c r="X278" t="s">
        <v>1902</v>
      </c>
      <c r="Y278" t="s">
        <v>5118</v>
      </c>
      <c r="Z278" t="s">
        <v>99</v>
      </c>
    </row>
    <row r="279" spans="1:26">
      <c r="A279" t="s">
        <v>5119</v>
      </c>
      <c r="B279" t="s">
        <v>222</v>
      </c>
      <c r="C279">
        <v>2010</v>
      </c>
      <c r="D279" t="s">
        <v>1867</v>
      </c>
      <c r="E279" t="s">
        <v>1868</v>
      </c>
      <c r="F279" t="s">
        <v>1869</v>
      </c>
      <c r="G279" t="s">
        <v>1870</v>
      </c>
      <c r="H279" t="s">
        <v>99</v>
      </c>
      <c r="I279" t="s">
        <v>99</v>
      </c>
      <c r="J279" t="s">
        <v>1871</v>
      </c>
      <c r="K279" t="s">
        <v>130</v>
      </c>
      <c r="L279" s="13">
        <v>44887.363807870373</v>
      </c>
      <c r="M279" s="13">
        <v>44887.363807870373</v>
      </c>
      <c r="N279" s="13">
        <v>44886.598391203705</v>
      </c>
      <c r="O279" t="s">
        <v>1872</v>
      </c>
      <c r="P279" t="s">
        <v>99</v>
      </c>
      <c r="Q279" t="s">
        <v>5120</v>
      </c>
      <c r="R279" t="s">
        <v>99</v>
      </c>
      <c r="S279" t="s">
        <v>5121</v>
      </c>
      <c r="T279" t="s">
        <v>1218</v>
      </c>
      <c r="U279" t="s">
        <v>133</v>
      </c>
      <c r="V279" t="s">
        <v>99</v>
      </c>
      <c r="W279" t="s">
        <v>4495</v>
      </c>
      <c r="X279" t="s">
        <v>1873</v>
      </c>
      <c r="Y279" t="s">
        <v>5122</v>
      </c>
      <c r="Z279" t="s">
        <v>4567</v>
      </c>
    </row>
    <row r="280" spans="1:26">
      <c r="A280" t="s">
        <v>5123</v>
      </c>
      <c r="B280" t="s">
        <v>222</v>
      </c>
      <c r="C280">
        <v>2019</v>
      </c>
      <c r="D280" t="s">
        <v>1860</v>
      </c>
      <c r="E280" t="s">
        <v>1861</v>
      </c>
      <c r="F280" t="s">
        <v>1862</v>
      </c>
      <c r="G280" t="s">
        <v>1863</v>
      </c>
      <c r="H280" t="s">
        <v>99</v>
      </c>
      <c r="I280" t="s">
        <v>99</v>
      </c>
      <c r="J280" t="s">
        <v>1864</v>
      </c>
      <c r="K280" t="s">
        <v>271</v>
      </c>
      <c r="L280" s="13">
        <v>44887.363807870373</v>
      </c>
      <c r="M280" s="13">
        <v>44887.363807870373</v>
      </c>
      <c r="N280" s="13">
        <v>44886.598379629628</v>
      </c>
      <c r="O280" t="s">
        <v>1865</v>
      </c>
      <c r="P280" t="s">
        <v>99</v>
      </c>
      <c r="Q280" t="s">
        <v>4956</v>
      </c>
      <c r="R280" t="s">
        <v>99</v>
      </c>
      <c r="S280" t="s">
        <v>99</v>
      </c>
      <c r="T280" t="s">
        <v>1226</v>
      </c>
      <c r="U280" t="s">
        <v>1227</v>
      </c>
      <c r="V280" t="s">
        <v>99</v>
      </c>
      <c r="W280" t="s">
        <v>4495</v>
      </c>
      <c r="X280" t="s">
        <v>1866</v>
      </c>
      <c r="Y280" t="s">
        <v>5124</v>
      </c>
      <c r="Z280" t="s">
        <v>99</v>
      </c>
    </row>
    <row r="281" spans="1:26">
      <c r="A281" t="s">
        <v>5125</v>
      </c>
      <c r="B281" t="s">
        <v>135</v>
      </c>
      <c r="C281">
        <v>1992</v>
      </c>
      <c r="D281" t="s">
        <v>1837</v>
      </c>
      <c r="E281" t="s">
        <v>1838</v>
      </c>
      <c r="F281" t="s">
        <v>1839</v>
      </c>
      <c r="G281" t="s">
        <v>99</v>
      </c>
      <c r="H281" t="s">
        <v>1840</v>
      </c>
      <c r="I281" t="s">
        <v>1841</v>
      </c>
      <c r="J281" t="s">
        <v>1842</v>
      </c>
      <c r="K281" t="s">
        <v>1843</v>
      </c>
      <c r="L281" s="13">
        <v>44887.363807870373</v>
      </c>
      <c r="M281" s="13">
        <v>44887.363807870373</v>
      </c>
      <c r="N281" s="13">
        <v>44886.598368055558</v>
      </c>
      <c r="O281" t="s">
        <v>1844</v>
      </c>
      <c r="P281" t="s">
        <v>1845</v>
      </c>
      <c r="Q281" t="s">
        <v>5126</v>
      </c>
      <c r="R281" t="s">
        <v>1839</v>
      </c>
      <c r="S281" t="s">
        <v>99</v>
      </c>
      <c r="T281" t="s">
        <v>99</v>
      </c>
      <c r="U281" t="s">
        <v>99</v>
      </c>
      <c r="V281" t="s">
        <v>4494</v>
      </c>
      <c r="W281" t="s">
        <v>4495</v>
      </c>
      <c r="X281" t="s">
        <v>99</v>
      </c>
      <c r="Y281" t="s">
        <v>99</v>
      </c>
      <c r="Z281" t="s">
        <v>99</v>
      </c>
    </row>
    <row r="282" spans="1:26">
      <c r="A282" t="s">
        <v>5127</v>
      </c>
      <c r="B282" t="s">
        <v>135</v>
      </c>
      <c r="C282">
        <v>2012</v>
      </c>
      <c r="D282" t="s">
        <v>1831</v>
      </c>
      <c r="E282" t="s">
        <v>1832</v>
      </c>
      <c r="F282" t="s">
        <v>1607</v>
      </c>
      <c r="G282" t="s">
        <v>99</v>
      </c>
      <c r="H282" t="s">
        <v>1266</v>
      </c>
      <c r="I282" t="s">
        <v>1833</v>
      </c>
      <c r="J282" t="s">
        <v>1834</v>
      </c>
      <c r="K282" t="s">
        <v>1835</v>
      </c>
      <c r="L282" s="13">
        <v>44887.363807870373</v>
      </c>
      <c r="M282" s="13">
        <v>44887.363807870373</v>
      </c>
      <c r="N282" s="13">
        <v>44886.598333333335</v>
      </c>
      <c r="O282" t="s">
        <v>1836</v>
      </c>
      <c r="P282" t="s">
        <v>363</v>
      </c>
      <c r="Q282" t="s">
        <v>236</v>
      </c>
      <c r="R282" t="s">
        <v>4512</v>
      </c>
      <c r="S282" t="s">
        <v>99</v>
      </c>
      <c r="T282" t="s">
        <v>99</v>
      </c>
      <c r="U282" t="s">
        <v>99</v>
      </c>
      <c r="V282" t="s">
        <v>4494</v>
      </c>
      <c r="W282" t="s">
        <v>4495</v>
      </c>
      <c r="X282" t="s">
        <v>99</v>
      </c>
      <c r="Y282" t="s">
        <v>99</v>
      </c>
      <c r="Z282" t="s">
        <v>99</v>
      </c>
    </row>
    <row r="283" spans="1:26">
      <c r="A283" t="s">
        <v>5128</v>
      </c>
      <c r="B283" t="s">
        <v>222</v>
      </c>
      <c r="C283">
        <v>2021</v>
      </c>
      <c r="D283" t="s">
        <v>1846</v>
      </c>
      <c r="E283" t="s">
        <v>1847</v>
      </c>
      <c r="F283" t="s">
        <v>1848</v>
      </c>
      <c r="G283" t="s">
        <v>1849</v>
      </c>
      <c r="H283" t="s">
        <v>99</v>
      </c>
      <c r="I283" t="s">
        <v>99</v>
      </c>
      <c r="J283" t="s">
        <v>1850</v>
      </c>
      <c r="K283" t="s">
        <v>113</v>
      </c>
      <c r="L283" s="13">
        <v>44887.363807870373</v>
      </c>
      <c r="M283" s="13">
        <v>44887.363807870373</v>
      </c>
      <c r="N283" s="13">
        <v>44886.598368055558</v>
      </c>
      <c r="O283" t="s">
        <v>1851</v>
      </c>
      <c r="P283" t="s">
        <v>99</v>
      </c>
      <c r="Q283" t="s">
        <v>5129</v>
      </c>
      <c r="R283" t="s">
        <v>99</v>
      </c>
      <c r="S283" t="s">
        <v>99</v>
      </c>
      <c r="T283" t="s">
        <v>1226</v>
      </c>
      <c r="U283" t="s">
        <v>1227</v>
      </c>
      <c r="V283" t="s">
        <v>4494</v>
      </c>
      <c r="W283" t="s">
        <v>4495</v>
      </c>
      <c r="X283" t="s">
        <v>1852</v>
      </c>
      <c r="Y283" t="s">
        <v>5130</v>
      </c>
      <c r="Z283" t="s">
        <v>99</v>
      </c>
    </row>
    <row r="284" spans="1:26">
      <c r="A284" t="s">
        <v>5131</v>
      </c>
      <c r="B284" t="s">
        <v>222</v>
      </c>
      <c r="C284">
        <v>2013</v>
      </c>
      <c r="D284" t="s">
        <v>1824</v>
      </c>
      <c r="E284" t="s">
        <v>1825</v>
      </c>
      <c r="F284" t="s">
        <v>1826</v>
      </c>
      <c r="G284" t="s">
        <v>1827</v>
      </c>
      <c r="H284" t="s">
        <v>99</v>
      </c>
      <c r="I284" t="s">
        <v>99</v>
      </c>
      <c r="J284" t="s">
        <v>1828</v>
      </c>
      <c r="K284" t="s">
        <v>139</v>
      </c>
      <c r="L284" s="13">
        <v>44887.363807870373</v>
      </c>
      <c r="M284" s="13">
        <v>44887.363807870373</v>
      </c>
      <c r="N284" s="13">
        <v>44886.598333333335</v>
      </c>
      <c r="O284" t="s">
        <v>1829</v>
      </c>
      <c r="P284" t="s">
        <v>99</v>
      </c>
      <c r="Q284" t="s">
        <v>5132</v>
      </c>
      <c r="R284" t="s">
        <v>99</v>
      </c>
      <c r="S284" t="s">
        <v>99</v>
      </c>
      <c r="T284" t="s">
        <v>1218</v>
      </c>
      <c r="U284" t="s">
        <v>133</v>
      </c>
      <c r="V284" t="s">
        <v>4494</v>
      </c>
      <c r="W284" t="s">
        <v>4495</v>
      </c>
      <c r="X284" t="s">
        <v>1830</v>
      </c>
      <c r="Y284" t="s">
        <v>5133</v>
      </c>
      <c r="Z284" t="s">
        <v>4567</v>
      </c>
    </row>
    <row r="285" spans="1:26">
      <c r="A285" t="s">
        <v>5134</v>
      </c>
      <c r="B285" t="s">
        <v>135</v>
      </c>
      <c r="C285">
        <v>2020</v>
      </c>
      <c r="D285" t="s">
        <v>1817</v>
      </c>
      <c r="E285" t="s">
        <v>1818</v>
      </c>
      <c r="F285" t="s">
        <v>1819</v>
      </c>
      <c r="G285" t="s">
        <v>99</v>
      </c>
      <c r="H285" t="s">
        <v>1820</v>
      </c>
      <c r="I285" t="s">
        <v>1821</v>
      </c>
      <c r="J285" t="s">
        <v>1822</v>
      </c>
      <c r="K285" t="s">
        <v>1295</v>
      </c>
      <c r="L285" s="13">
        <v>44887.363807870373</v>
      </c>
      <c r="M285" s="13">
        <v>44887.363807870373</v>
      </c>
      <c r="N285" s="13">
        <v>44886.598321759258</v>
      </c>
      <c r="O285" t="s">
        <v>1823</v>
      </c>
      <c r="P285" t="s">
        <v>182</v>
      </c>
      <c r="Q285" t="s">
        <v>251</v>
      </c>
      <c r="R285" t="s">
        <v>5135</v>
      </c>
      <c r="S285" t="s">
        <v>99</v>
      </c>
      <c r="T285" t="s">
        <v>99</v>
      </c>
      <c r="U285" t="s">
        <v>99</v>
      </c>
      <c r="V285" t="s">
        <v>4494</v>
      </c>
      <c r="W285" t="s">
        <v>4495</v>
      </c>
      <c r="X285" t="s">
        <v>99</v>
      </c>
      <c r="Y285" t="s">
        <v>99</v>
      </c>
      <c r="Z285" t="s">
        <v>99</v>
      </c>
    </row>
    <row r="286" spans="1:26">
      <c r="A286" t="s">
        <v>5136</v>
      </c>
      <c r="B286" t="s">
        <v>222</v>
      </c>
      <c r="C286">
        <v>2008</v>
      </c>
      <c r="D286" t="s">
        <v>1810</v>
      </c>
      <c r="E286" t="s">
        <v>1811</v>
      </c>
      <c r="F286" t="s">
        <v>1812</v>
      </c>
      <c r="G286" t="s">
        <v>1813</v>
      </c>
      <c r="H286" t="s">
        <v>99</v>
      </c>
      <c r="I286" t="s">
        <v>99</v>
      </c>
      <c r="J286" t="s">
        <v>1814</v>
      </c>
      <c r="K286" t="s">
        <v>736</v>
      </c>
      <c r="L286" s="13">
        <v>44887.363807870373</v>
      </c>
      <c r="M286" s="13">
        <v>44887.363807870373</v>
      </c>
      <c r="N286" s="13">
        <v>44886.598321759258</v>
      </c>
      <c r="O286" t="s">
        <v>1815</v>
      </c>
      <c r="P286" t="s">
        <v>99</v>
      </c>
      <c r="Q286" t="s">
        <v>5113</v>
      </c>
      <c r="R286" t="s">
        <v>99</v>
      </c>
      <c r="S286" t="s">
        <v>99</v>
      </c>
      <c r="T286" t="s">
        <v>1218</v>
      </c>
      <c r="U286" t="s">
        <v>133</v>
      </c>
      <c r="V286" t="s">
        <v>4494</v>
      </c>
      <c r="W286" t="s">
        <v>4495</v>
      </c>
      <c r="X286" t="s">
        <v>1816</v>
      </c>
      <c r="Y286" t="s">
        <v>5114</v>
      </c>
      <c r="Z286" t="s">
        <v>99</v>
      </c>
    </row>
    <row r="287" spans="1:26">
      <c r="A287" t="s">
        <v>5137</v>
      </c>
      <c r="B287" t="s">
        <v>222</v>
      </c>
      <c r="C287">
        <v>2021</v>
      </c>
      <c r="D287" t="s">
        <v>1803</v>
      </c>
      <c r="E287" t="s">
        <v>1804</v>
      </c>
      <c r="F287" t="s">
        <v>1805</v>
      </c>
      <c r="G287" t="s">
        <v>1806</v>
      </c>
      <c r="H287" t="s">
        <v>99</v>
      </c>
      <c r="I287" t="s">
        <v>99</v>
      </c>
      <c r="J287" t="s">
        <v>1807</v>
      </c>
      <c r="K287" t="s">
        <v>113</v>
      </c>
      <c r="L287" s="13">
        <v>44887.363807870373</v>
      </c>
      <c r="M287" s="13">
        <v>44887.363807870373</v>
      </c>
      <c r="N287" s="13">
        <v>44886.598310185182</v>
      </c>
      <c r="O287" t="s">
        <v>1808</v>
      </c>
      <c r="P287" t="s">
        <v>99</v>
      </c>
      <c r="Q287" t="s">
        <v>5138</v>
      </c>
      <c r="R287" t="s">
        <v>99</v>
      </c>
      <c r="S287" t="s">
        <v>99</v>
      </c>
      <c r="T287" t="s">
        <v>1226</v>
      </c>
      <c r="U287" t="s">
        <v>1227</v>
      </c>
      <c r="V287" t="s">
        <v>4494</v>
      </c>
      <c r="W287" t="s">
        <v>4495</v>
      </c>
      <c r="X287" t="s">
        <v>1809</v>
      </c>
      <c r="Y287" t="s">
        <v>4980</v>
      </c>
      <c r="Z287" t="s">
        <v>99</v>
      </c>
    </row>
    <row r="288" spans="1:26">
      <c r="A288" t="s">
        <v>5139</v>
      </c>
      <c r="B288" t="s">
        <v>706</v>
      </c>
      <c r="C288">
        <v>2000</v>
      </c>
      <c r="D288" t="s">
        <v>1797</v>
      </c>
      <c r="E288" t="s">
        <v>1798</v>
      </c>
      <c r="F288" t="s">
        <v>99</v>
      </c>
      <c r="G288" t="s">
        <v>1799</v>
      </c>
      <c r="H288" t="s">
        <v>99</v>
      </c>
      <c r="I288" t="s">
        <v>99</v>
      </c>
      <c r="J288" t="s">
        <v>1800</v>
      </c>
      <c r="K288" t="s">
        <v>1801</v>
      </c>
      <c r="L288" s="13">
        <v>44887.363807870373</v>
      </c>
      <c r="M288" s="13">
        <v>44887.363807870373</v>
      </c>
      <c r="N288" s="13">
        <v>44886.598298611112</v>
      </c>
      <c r="O288" t="s">
        <v>99</v>
      </c>
      <c r="P288" t="s">
        <v>99</v>
      </c>
      <c r="Q288" t="s">
        <v>99</v>
      </c>
      <c r="R288" t="s">
        <v>99</v>
      </c>
      <c r="S288" t="s">
        <v>99</v>
      </c>
      <c r="T288" t="s">
        <v>1331</v>
      </c>
      <c r="U288" t="s">
        <v>1332</v>
      </c>
      <c r="V288" t="s">
        <v>99</v>
      </c>
      <c r="W288" t="s">
        <v>4495</v>
      </c>
      <c r="X288" t="s">
        <v>1802</v>
      </c>
      <c r="Y288" t="s">
        <v>99</v>
      </c>
      <c r="Z288" t="s">
        <v>99</v>
      </c>
    </row>
    <row r="289" spans="1:26">
      <c r="A289" t="s">
        <v>5140</v>
      </c>
      <c r="B289" t="s">
        <v>135</v>
      </c>
      <c r="C289">
        <v>2015</v>
      </c>
      <c r="D289" t="s">
        <v>1781</v>
      </c>
      <c r="E289" t="s">
        <v>1782</v>
      </c>
      <c r="F289" t="s">
        <v>1783</v>
      </c>
      <c r="G289" t="s">
        <v>99</v>
      </c>
      <c r="H289" t="s">
        <v>1784</v>
      </c>
      <c r="I289" t="s">
        <v>1785</v>
      </c>
      <c r="J289" t="s">
        <v>1786</v>
      </c>
      <c r="K289" t="s">
        <v>1787</v>
      </c>
      <c r="L289" s="13">
        <v>44887.363807870373</v>
      </c>
      <c r="M289" s="13">
        <v>44887.363807870373</v>
      </c>
      <c r="N289" s="13">
        <v>44886.598287037035</v>
      </c>
      <c r="O289" t="s">
        <v>1788</v>
      </c>
      <c r="P289" t="s">
        <v>1789</v>
      </c>
      <c r="Q289" t="s">
        <v>5141</v>
      </c>
      <c r="R289" t="s">
        <v>5142</v>
      </c>
      <c r="S289" t="s">
        <v>99</v>
      </c>
      <c r="T289" t="s">
        <v>99</v>
      </c>
      <c r="U289" t="s">
        <v>99</v>
      </c>
      <c r="V289" t="s">
        <v>4494</v>
      </c>
      <c r="W289" t="s">
        <v>4495</v>
      </c>
      <c r="X289" t="s">
        <v>99</v>
      </c>
      <c r="Y289" t="s">
        <v>99</v>
      </c>
      <c r="Z289" t="s">
        <v>99</v>
      </c>
    </row>
    <row r="290" spans="1:26">
      <c r="A290" t="s">
        <v>5143</v>
      </c>
      <c r="B290" t="s">
        <v>222</v>
      </c>
      <c r="C290">
        <v>2016</v>
      </c>
      <c r="D290" t="s">
        <v>1758</v>
      </c>
      <c r="E290" t="s">
        <v>1759</v>
      </c>
      <c r="F290" t="s">
        <v>1760</v>
      </c>
      <c r="G290" t="s">
        <v>1761</v>
      </c>
      <c r="H290" t="s">
        <v>99</v>
      </c>
      <c r="I290" t="s">
        <v>99</v>
      </c>
      <c r="J290" t="s">
        <v>1762</v>
      </c>
      <c r="K290" t="s">
        <v>331</v>
      </c>
      <c r="L290" s="13">
        <v>44887.363807870373</v>
      </c>
      <c r="M290" s="13">
        <v>44887.363807870373</v>
      </c>
      <c r="N290" s="13">
        <v>44886.598275462966</v>
      </c>
      <c r="O290" t="s">
        <v>1763</v>
      </c>
      <c r="P290" t="s">
        <v>99</v>
      </c>
      <c r="Q290" t="s">
        <v>5144</v>
      </c>
      <c r="R290" t="s">
        <v>99</v>
      </c>
      <c r="S290" t="s">
        <v>99</v>
      </c>
      <c r="T290" t="s">
        <v>1764</v>
      </c>
      <c r="U290" t="s">
        <v>1765</v>
      </c>
      <c r="V290" t="s">
        <v>99</v>
      </c>
      <c r="W290" t="s">
        <v>4495</v>
      </c>
      <c r="X290" t="s">
        <v>1766</v>
      </c>
      <c r="Y290" t="s">
        <v>5145</v>
      </c>
      <c r="Z290" t="s">
        <v>99</v>
      </c>
    </row>
    <row r="291" spans="1:26">
      <c r="A291" t="s">
        <v>5146</v>
      </c>
      <c r="B291" t="s">
        <v>222</v>
      </c>
      <c r="C291">
        <v>2018</v>
      </c>
      <c r="D291" t="s">
        <v>1790</v>
      </c>
      <c r="E291" t="s">
        <v>1791</v>
      </c>
      <c r="F291" t="s">
        <v>1792</v>
      </c>
      <c r="G291" t="s">
        <v>1793</v>
      </c>
      <c r="H291" t="s">
        <v>99</v>
      </c>
      <c r="I291" t="s">
        <v>99</v>
      </c>
      <c r="J291" t="s">
        <v>1794</v>
      </c>
      <c r="K291" t="s">
        <v>384</v>
      </c>
      <c r="L291" s="13">
        <v>44887.363807870373</v>
      </c>
      <c r="M291" s="13">
        <v>44887.363807870373</v>
      </c>
      <c r="N291" s="13">
        <v>44886.598298611112</v>
      </c>
      <c r="O291" t="s">
        <v>1795</v>
      </c>
      <c r="P291" t="s">
        <v>99</v>
      </c>
      <c r="Q291" t="s">
        <v>5147</v>
      </c>
      <c r="R291" t="s">
        <v>99</v>
      </c>
      <c r="S291" t="s">
        <v>5148</v>
      </c>
      <c r="T291" t="s">
        <v>1226</v>
      </c>
      <c r="U291" t="s">
        <v>1227</v>
      </c>
      <c r="V291" t="s">
        <v>99</v>
      </c>
      <c r="W291" t="s">
        <v>4495</v>
      </c>
      <c r="X291" t="s">
        <v>1796</v>
      </c>
      <c r="Y291" t="s">
        <v>5149</v>
      </c>
      <c r="Z291" t="s">
        <v>99</v>
      </c>
    </row>
    <row r="292" spans="1:26">
      <c r="A292" t="s">
        <v>5150</v>
      </c>
      <c r="B292" t="s">
        <v>222</v>
      </c>
      <c r="C292">
        <v>2017</v>
      </c>
      <c r="D292" t="s">
        <v>1774</v>
      </c>
      <c r="E292" t="s">
        <v>1775</v>
      </c>
      <c r="F292" t="s">
        <v>1776</v>
      </c>
      <c r="G292" t="s">
        <v>1777</v>
      </c>
      <c r="H292" t="s">
        <v>99</v>
      </c>
      <c r="I292" t="s">
        <v>99</v>
      </c>
      <c r="J292" t="s">
        <v>1778</v>
      </c>
      <c r="K292" t="s">
        <v>156</v>
      </c>
      <c r="L292" s="13">
        <v>44887.363807870373</v>
      </c>
      <c r="M292" s="13">
        <v>44887.363807870373</v>
      </c>
      <c r="N292" s="13">
        <v>44886.598287037035</v>
      </c>
      <c r="O292" t="s">
        <v>1779</v>
      </c>
      <c r="P292" t="s">
        <v>99</v>
      </c>
      <c r="Q292" t="s">
        <v>5151</v>
      </c>
      <c r="R292" t="s">
        <v>99</v>
      </c>
      <c r="S292" t="s">
        <v>99</v>
      </c>
      <c r="T292" t="s">
        <v>1226</v>
      </c>
      <c r="U292" t="s">
        <v>1227</v>
      </c>
      <c r="V292" t="s">
        <v>99</v>
      </c>
      <c r="W292" t="s">
        <v>4495</v>
      </c>
      <c r="X292" t="s">
        <v>1780</v>
      </c>
      <c r="Y292" t="s">
        <v>5152</v>
      </c>
      <c r="Z292" t="s">
        <v>99</v>
      </c>
    </row>
    <row r="293" spans="1:26">
      <c r="A293" t="s">
        <v>5153</v>
      </c>
      <c r="B293" t="s">
        <v>222</v>
      </c>
      <c r="C293">
        <v>2009</v>
      </c>
      <c r="D293" t="s">
        <v>1767</v>
      </c>
      <c r="E293" t="s">
        <v>1768</v>
      </c>
      <c r="F293" t="s">
        <v>1769</v>
      </c>
      <c r="G293" t="s">
        <v>1770</v>
      </c>
      <c r="H293" t="s">
        <v>99</v>
      </c>
      <c r="I293" t="s">
        <v>99</v>
      </c>
      <c r="J293" t="s">
        <v>1771</v>
      </c>
      <c r="K293" t="s">
        <v>615</v>
      </c>
      <c r="L293" s="13">
        <v>44887.363807870373</v>
      </c>
      <c r="M293" s="13">
        <v>44887.363807870373</v>
      </c>
      <c r="N293" s="13">
        <v>44886.598275462966</v>
      </c>
      <c r="O293" t="s">
        <v>1772</v>
      </c>
      <c r="P293" t="s">
        <v>99</v>
      </c>
      <c r="Q293" t="s">
        <v>5154</v>
      </c>
      <c r="R293" t="s">
        <v>99</v>
      </c>
      <c r="S293" t="s">
        <v>99</v>
      </c>
      <c r="T293" t="s">
        <v>1218</v>
      </c>
      <c r="U293" t="s">
        <v>133</v>
      </c>
      <c r="V293" t="s">
        <v>99</v>
      </c>
      <c r="W293" t="s">
        <v>4495</v>
      </c>
      <c r="X293" t="s">
        <v>1773</v>
      </c>
      <c r="Y293" t="s">
        <v>5155</v>
      </c>
      <c r="Z293" t="s">
        <v>99</v>
      </c>
    </row>
    <row r="294" spans="1:26">
      <c r="A294" t="s">
        <v>5156</v>
      </c>
      <c r="B294" t="s">
        <v>222</v>
      </c>
      <c r="C294">
        <v>2021</v>
      </c>
      <c r="D294" t="s">
        <v>1745</v>
      </c>
      <c r="E294" t="s">
        <v>1746</v>
      </c>
      <c r="F294" t="s">
        <v>1558</v>
      </c>
      <c r="G294" t="s">
        <v>1747</v>
      </c>
      <c r="H294" t="s">
        <v>99</v>
      </c>
      <c r="I294" t="s">
        <v>99</v>
      </c>
      <c r="J294" t="s">
        <v>1748</v>
      </c>
      <c r="K294" t="s">
        <v>113</v>
      </c>
      <c r="L294" s="13">
        <v>44887.363807870373</v>
      </c>
      <c r="M294" s="13">
        <v>44887.363807870373</v>
      </c>
      <c r="N294" s="13">
        <v>44886.598252314812</v>
      </c>
      <c r="O294" t="s">
        <v>1749</v>
      </c>
      <c r="P294" t="s">
        <v>99</v>
      </c>
      <c r="Q294" t="s">
        <v>5157</v>
      </c>
      <c r="R294" t="s">
        <v>99</v>
      </c>
      <c r="S294" t="s">
        <v>99</v>
      </c>
      <c r="T294" t="s">
        <v>1226</v>
      </c>
      <c r="U294" t="s">
        <v>1227</v>
      </c>
      <c r="V294" t="s">
        <v>4494</v>
      </c>
      <c r="W294" t="s">
        <v>4495</v>
      </c>
      <c r="X294" t="s">
        <v>1750</v>
      </c>
      <c r="Y294" t="s">
        <v>5158</v>
      </c>
      <c r="Z294" t="s">
        <v>99</v>
      </c>
    </row>
    <row r="295" spans="1:26">
      <c r="A295" t="s">
        <v>5159</v>
      </c>
      <c r="B295" t="s">
        <v>222</v>
      </c>
      <c r="C295">
        <v>2012</v>
      </c>
      <c r="D295" t="s">
        <v>1738</v>
      </c>
      <c r="E295" t="s">
        <v>1739</v>
      </c>
      <c r="F295" t="s">
        <v>1740</v>
      </c>
      <c r="G295" t="s">
        <v>1741</v>
      </c>
      <c r="H295" t="s">
        <v>99</v>
      </c>
      <c r="I295" t="s">
        <v>99</v>
      </c>
      <c r="J295" t="s">
        <v>1742</v>
      </c>
      <c r="K295" t="s">
        <v>351</v>
      </c>
      <c r="L295" s="13">
        <v>44887.363807870373</v>
      </c>
      <c r="M295" s="13">
        <v>44887.363807870373</v>
      </c>
      <c r="N295" s="13">
        <v>44886.598252314812</v>
      </c>
      <c r="O295" t="s">
        <v>1743</v>
      </c>
      <c r="P295" t="s">
        <v>99</v>
      </c>
      <c r="Q295" t="s">
        <v>5160</v>
      </c>
      <c r="R295" t="s">
        <v>99</v>
      </c>
      <c r="S295" t="s">
        <v>99</v>
      </c>
      <c r="T295" t="s">
        <v>1218</v>
      </c>
      <c r="U295" t="s">
        <v>133</v>
      </c>
      <c r="V295" t="s">
        <v>99</v>
      </c>
      <c r="W295" t="s">
        <v>4495</v>
      </c>
      <c r="X295" t="s">
        <v>1744</v>
      </c>
      <c r="Y295" t="s">
        <v>5161</v>
      </c>
      <c r="Z295" t="s">
        <v>4567</v>
      </c>
    </row>
    <row r="296" spans="1:26">
      <c r="A296" t="s">
        <v>5162</v>
      </c>
      <c r="B296" t="s">
        <v>222</v>
      </c>
      <c r="C296">
        <v>2021</v>
      </c>
      <c r="D296" t="s">
        <v>1731</v>
      </c>
      <c r="E296" t="s">
        <v>1732</v>
      </c>
      <c r="F296" t="s">
        <v>1733</v>
      </c>
      <c r="G296" t="s">
        <v>1734</v>
      </c>
      <c r="H296" t="s">
        <v>99</v>
      </c>
      <c r="I296" t="s">
        <v>99</v>
      </c>
      <c r="J296" t="s">
        <v>1735</v>
      </c>
      <c r="K296" t="s">
        <v>113</v>
      </c>
      <c r="L296" s="13">
        <v>44887.363807870373</v>
      </c>
      <c r="M296" s="13">
        <v>44887.363807870373</v>
      </c>
      <c r="N296" s="13">
        <v>44886.598240740743</v>
      </c>
      <c r="O296" t="s">
        <v>1736</v>
      </c>
      <c r="P296" t="s">
        <v>99</v>
      </c>
      <c r="Q296" t="s">
        <v>5163</v>
      </c>
      <c r="R296" t="s">
        <v>99</v>
      </c>
      <c r="S296" t="s">
        <v>5164</v>
      </c>
      <c r="T296" t="s">
        <v>1226</v>
      </c>
      <c r="U296" t="s">
        <v>1227</v>
      </c>
      <c r="V296" t="s">
        <v>4494</v>
      </c>
      <c r="W296" t="s">
        <v>4495</v>
      </c>
      <c r="X296" t="s">
        <v>1737</v>
      </c>
      <c r="Y296" t="s">
        <v>5165</v>
      </c>
      <c r="Z296" t="s">
        <v>99</v>
      </c>
    </row>
    <row r="297" spans="1:26">
      <c r="A297" t="s">
        <v>5166</v>
      </c>
      <c r="B297" t="s">
        <v>222</v>
      </c>
      <c r="C297">
        <v>2011</v>
      </c>
      <c r="D297" t="s">
        <v>1716</v>
      </c>
      <c r="E297" t="s">
        <v>1717</v>
      </c>
      <c r="F297" t="s">
        <v>1718</v>
      </c>
      <c r="G297" t="s">
        <v>1719</v>
      </c>
      <c r="H297" t="s">
        <v>99</v>
      </c>
      <c r="I297" t="s">
        <v>99</v>
      </c>
      <c r="J297" t="s">
        <v>1720</v>
      </c>
      <c r="K297" t="s">
        <v>102</v>
      </c>
      <c r="L297" s="13">
        <v>44887.363807870373</v>
      </c>
      <c r="M297" s="13">
        <v>44887.363807870373</v>
      </c>
      <c r="N297" s="13">
        <v>44886.598229166666</v>
      </c>
      <c r="O297" t="s">
        <v>1721</v>
      </c>
      <c r="P297" t="s">
        <v>99</v>
      </c>
      <c r="Q297" t="s">
        <v>5167</v>
      </c>
      <c r="R297" t="s">
        <v>99</v>
      </c>
      <c r="S297" t="s">
        <v>99</v>
      </c>
      <c r="T297" t="s">
        <v>1218</v>
      </c>
      <c r="U297" t="s">
        <v>133</v>
      </c>
      <c r="V297" t="s">
        <v>99</v>
      </c>
      <c r="W297" t="s">
        <v>4495</v>
      </c>
      <c r="X297" t="s">
        <v>1722</v>
      </c>
      <c r="Y297" t="s">
        <v>5168</v>
      </c>
      <c r="Z297" t="s">
        <v>99</v>
      </c>
    </row>
    <row r="298" spans="1:26">
      <c r="A298" t="s">
        <v>5169</v>
      </c>
      <c r="B298" t="s">
        <v>222</v>
      </c>
      <c r="C298">
        <v>2010</v>
      </c>
      <c r="D298" t="s">
        <v>1693</v>
      </c>
      <c r="E298" t="s">
        <v>1694</v>
      </c>
      <c r="F298" t="s">
        <v>1695</v>
      </c>
      <c r="G298" t="s">
        <v>1696</v>
      </c>
      <c r="H298" t="s">
        <v>99</v>
      </c>
      <c r="I298" t="s">
        <v>99</v>
      </c>
      <c r="J298" t="s">
        <v>1697</v>
      </c>
      <c r="K298" t="s">
        <v>130</v>
      </c>
      <c r="L298" s="13">
        <v>44887.363807870373</v>
      </c>
      <c r="M298" s="13">
        <v>44887.363807870373</v>
      </c>
      <c r="N298" s="13">
        <v>44886.598217592589</v>
      </c>
      <c r="O298" t="s">
        <v>1698</v>
      </c>
      <c r="P298" t="s">
        <v>99</v>
      </c>
      <c r="Q298" t="s">
        <v>5141</v>
      </c>
      <c r="R298" t="s">
        <v>99</v>
      </c>
      <c r="S298" t="s">
        <v>99</v>
      </c>
      <c r="T298" t="s">
        <v>1218</v>
      </c>
      <c r="U298" t="s">
        <v>133</v>
      </c>
      <c r="V298" t="s">
        <v>99</v>
      </c>
      <c r="W298" t="s">
        <v>4495</v>
      </c>
      <c r="X298" t="s">
        <v>1699</v>
      </c>
      <c r="Y298" t="s">
        <v>5170</v>
      </c>
      <c r="Z298" t="s">
        <v>5171</v>
      </c>
    </row>
    <row r="299" spans="1:26">
      <c r="A299" t="s">
        <v>5172</v>
      </c>
      <c r="B299" t="s">
        <v>135</v>
      </c>
      <c r="C299">
        <v>2009</v>
      </c>
      <c r="D299" t="s">
        <v>1685</v>
      </c>
      <c r="E299" t="s">
        <v>1686</v>
      </c>
      <c r="F299" t="s">
        <v>1687</v>
      </c>
      <c r="G299" t="s">
        <v>99</v>
      </c>
      <c r="H299" t="s">
        <v>1688</v>
      </c>
      <c r="I299" t="s">
        <v>1689</v>
      </c>
      <c r="J299" t="s">
        <v>1690</v>
      </c>
      <c r="K299" t="s">
        <v>1691</v>
      </c>
      <c r="L299" s="13">
        <v>44887.363807870373</v>
      </c>
      <c r="M299" s="13">
        <v>44887.363807870373</v>
      </c>
      <c r="N299" s="13">
        <v>44886.59820601852</v>
      </c>
      <c r="O299" t="s">
        <v>1692</v>
      </c>
      <c r="P299" t="s">
        <v>182</v>
      </c>
      <c r="Q299" t="s">
        <v>941</v>
      </c>
      <c r="R299" t="s">
        <v>4735</v>
      </c>
      <c r="S299" t="s">
        <v>99</v>
      </c>
      <c r="T299" t="s">
        <v>99</v>
      </c>
      <c r="U299" t="s">
        <v>99</v>
      </c>
      <c r="V299" t="s">
        <v>4494</v>
      </c>
      <c r="W299" t="s">
        <v>4495</v>
      </c>
      <c r="X299" t="s">
        <v>99</v>
      </c>
      <c r="Y299" t="s">
        <v>99</v>
      </c>
      <c r="Z299" t="s">
        <v>99</v>
      </c>
    </row>
    <row r="300" spans="1:26">
      <c r="A300" t="s">
        <v>5173</v>
      </c>
      <c r="B300" t="s">
        <v>222</v>
      </c>
      <c r="C300">
        <v>2010</v>
      </c>
      <c r="D300" t="s">
        <v>1678</v>
      </c>
      <c r="E300" t="s">
        <v>1679</v>
      </c>
      <c r="F300" t="s">
        <v>1680</v>
      </c>
      <c r="G300" t="s">
        <v>1681</v>
      </c>
      <c r="H300" t="s">
        <v>99</v>
      </c>
      <c r="I300" t="s">
        <v>99</v>
      </c>
      <c r="J300" t="s">
        <v>1682</v>
      </c>
      <c r="K300" t="s">
        <v>130</v>
      </c>
      <c r="L300" s="13">
        <v>44887.363807870373</v>
      </c>
      <c r="M300" s="13">
        <v>44887.363807870373</v>
      </c>
      <c r="N300" s="13">
        <v>44886.59820601852</v>
      </c>
      <c r="O300" t="s">
        <v>1683</v>
      </c>
      <c r="P300" t="s">
        <v>99</v>
      </c>
      <c r="Q300" t="s">
        <v>5174</v>
      </c>
      <c r="R300" t="s">
        <v>99</v>
      </c>
      <c r="S300" t="s">
        <v>99</v>
      </c>
      <c r="T300" t="s">
        <v>1218</v>
      </c>
      <c r="U300" t="s">
        <v>133</v>
      </c>
      <c r="V300" t="s">
        <v>99</v>
      </c>
      <c r="W300" t="s">
        <v>4495</v>
      </c>
      <c r="X300" t="s">
        <v>1684</v>
      </c>
      <c r="Y300" t="s">
        <v>5175</v>
      </c>
      <c r="Z300" t="s">
        <v>99</v>
      </c>
    </row>
    <row r="301" spans="1:26">
      <c r="A301" t="s">
        <v>5176</v>
      </c>
      <c r="B301" t="s">
        <v>222</v>
      </c>
      <c r="C301">
        <v>2020</v>
      </c>
      <c r="D301" t="s">
        <v>1671</v>
      </c>
      <c r="E301" t="s">
        <v>1672</v>
      </c>
      <c r="F301" t="s">
        <v>1673</v>
      </c>
      <c r="G301" t="s">
        <v>1674</v>
      </c>
      <c r="H301" t="s">
        <v>99</v>
      </c>
      <c r="I301" t="s">
        <v>99</v>
      </c>
      <c r="J301" t="s">
        <v>1675</v>
      </c>
      <c r="K301" t="s">
        <v>176</v>
      </c>
      <c r="L301" s="13">
        <v>44887.363807870373</v>
      </c>
      <c r="M301" s="13">
        <v>44887.363807870373</v>
      </c>
      <c r="N301" s="13">
        <v>44886.598194444443</v>
      </c>
      <c r="O301" t="s">
        <v>1676</v>
      </c>
      <c r="P301" t="s">
        <v>99</v>
      </c>
      <c r="Q301" t="s">
        <v>4990</v>
      </c>
      <c r="R301" t="s">
        <v>99</v>
      </c>
      <c r="S301" t="s">
        <v>99</v>
      </c>
      <c r="T301" t="s">
        <v>1226</v>
      </c>
      <c r="U301" t="s">
        <v>1227</v>
      </c>
      <c r="V301" t="s">
        <v>4494</v>
      </c>
      <c r="W301" t="s">
        <v>4495</v>
      </c>
      <c r="X301" t="s">
        <v>1677</v>
      </c>
      <c r="Y301" t="s">
        <v>5177</v>
      </c>
      <c r="Z301" t="s">
        <v>99</v>
      </c>
    </row>
    <row r="302" spans="1:26">
      <c r="A302" t="s">
        <v>5178</v>
      </c>
      <c r="B302" t="s">
        <v>222</v>
      </c>
      <c r="C302">
        <v>2002</v>
      </c>
      <c r="D302" t="s">
        <v>1663</v>
      </c>
      <c r="E302" t="s">
        <v>1664</v>
      </c>
      <c r="F302" t="s">
        <v>1665</v>
      </c>
      <c r="G302" t="s">
        <v>1666</v>
      </c>
      <c r="H302" t="s">
        <v>99</v>
      </c>
      <c r="I302" t="s">
        <v>99</v>
      </c>
      <c r="J302" t="s">
        <v>1667</v>
      </c>
      <c r="K302" t="s">
        <v>1668</v>
      </c>
      <c r="L302" s="13">
        <v>44887.363807870373</v>
      </c>
      <c r="M302" s="13">
        <v>44887.363807870373</v>
      </c>
      <c r="N302" s="13">
        <v>44886.598194444443</v>
      </c>
      <c r="O302" t="s">
        <v>1669</v>
      </c>
      <c r="P302" t="s">
        <v>99</v>
      </c>
      <c r="Q302" t="s">
        <v>5179</v>
      </c>
      <c r="R302" t="s">
        <v>99</v>
      </c>
      <c r="S302" t="s">
        <v>99</v>
      </c>
      <c r="T302" t="s">
        <v>1218</v>
      </c>
      <c r="U302" t="s">
        <v>133</v>
      </c>
      <c r="V302" t="s">
        <v>99</v>
      </c>
      <c r="W302" t="s">
        <v>4495</v>
      </c>
      <c r="X302" t="s">
        <v>1670</v>
      </c>
      <c r="Y302" t="s">
        <v>5180</v>
      </c>
      <c r="Z302" t="s">
        <v>4525</v>
      </c>
    </row>
    <row r="303" spans="1:26">
      <c r="A303" t="s">
        <v>5181</v>
      </c>
      <c r="B303" t="s">
        <v>222</v>
      </c>
      <c r="C303">
        <v>2012</v>
      </c>
      <c r="D303" t="s">
        <v>1656</v>
      </c>
      <c r="E303" t="s">
        <v>1657</v>
      </c>
      <c r="F303" t="s">
        <v>1658</v>
      </c>
      <c r="G303" t="s">
        <v>1659</v>
      </c>
      <c r="H303" t="s">
        <v>99</v>
      </c>
      <c r="I303" t="s">
        <v>99</v>
      </c>
      <c r="J303" t="s">
        <v>1660</v>
      </c>
      <c r="K303" t="s">
        <v>351</v>
      </c>
      <c r="L303" s="13">
        <v>44887.363807870373</v>
      </c>
      <c r="M303" s="13">
        <v>44887.363807870373</v>
      </c>
      <c r="N303" s="13">
        <v>44886.598182870373</v>
      </c>
      <c r="O303" t="s">
        <v>1661</v>
      </c>
      <c r="P303" t="s">
        <v>99</v>
      </c>
      <c r="Q303" t="s">
        <v>5182</v>
      </c>
      <c r="R303" t="s">
        <v>99</v>
      </c>
      <c r="S303" t="s">
        <v>99</v>
      </c>
      <c r="T303" t="s">
        <v>1218</v>
      </c>
      <c r="U303" t="s">
        <v>133</v>
      </c>
      <c r="V303" t="s">
        <v>99</v>
      </c>
      <c r="W303" t="s">
        <v>4495</v>
      </c>
      <c r="X303" t="s">
        <v>1662</v>
      </c>
      <c r="Y303" t="s">
        <v>5183</v>
      </c>
      <c r="Z303" t="s">
        <v>4567</v>
      </c>
    </row>
    <row r="304" spans="1:26">
      <c r="A304" t="s">
        <v>5184</v>
      </c>
      <c r="B304" t="s">
        <v>135</v>
      </c>
      <c r="C304">
        <v>2018</v>
      </c>
      <c r="D304" t="s">
        <v>1708</v>
      </c>
      <c r="E304" t="s">
        <v>1709</v>
      </c>
      <c r="F304" t="s">
        <v>1710</v>
      </c>
      <c r="G304" t="s">
        <v>99</v>
      </c>
      <c r="H304" t="s">
        <v>1711</v>
      </c>
      <c r="I304" t="s">
        <v>1712</v>
      </c>
      <c r="J304" t="s">
        <v>1713</v>
      </c>
      <c r="K304" t="s">
        <v>1714</v>
      </c>
      <c r="L304" s="13">
        <v>44887.363807870373</v>
      </c>
      <c r="M304" s="13">
        <v>44887.363807870373</v>
      </c>
      <c r="N304" s="13">
        <v>44886.598217592589</v>
      </c>
      <c r="O304" t="s">
        <v>1715</v>
      </c>
      <c r="P304" t="s">
        <v>941</v>
      </c>
      <c r="Q304" t="s">
        <v>5185</v>
      </c>
      <c r="R304" t="s">
        <v>5186</v>
      </c>
      <c r="S304" t="s">
        <v>5187</v>
      </c>
      <c r="T304" t="s">
        <v>99</v>
      </c>
      <c r="U304" t="s">
        <v>99</v>
      </c>
      <c r="V304" t="s">
        <v>4494</v>
      </c>
      <c r="W304" t="s">
        <v>4495</v>
      </c>
      <c r="X304" t="s">
        <v>99</v>
      </c>
      <c r="Y304" t="s">
        <v>99</v>
      </c>
      <c r="Z304" t="s">
        <v>99</v>
      </c>
    </row>
    <row r="305" spans="1:26">
      <c r="A305" t="s">
        <v>5188</v>
      </c>
      <c r="B305" t="s">
        <v>222</v>
      </c>
      <c r="C305">
        <v>2016</v>
      </c>
      <c r="D305" t="s">
        <v>1649</v>
      </c>
      <c r="E305" t="s">
        <v>1650</v>
      </c>
      <c r="F305" t="s">
        <v>1651</v>
      </c>
      <c r="G305" t="s">
        <v>1652</v>
      </c>
      <c r="H305" t="s">
        <v>99</v>
      </c>
      <c r="I305" t="s">
        <v>99</v>
      </c>
      <c r="J305" t="s">
        <v>1653</v>
      </c>
      <c r="K305" t="s">
        <v>331</v>
      </c>
      <c r="L305" s="13">
        <v>44887.363807870373</v>
      </c>
      <c r="M305" s="13">
        <v>44887.363807870373</v>
      </c>
      <c r="N305" s="13">
        <v>44886.598182870373</v>
      </c>
      <c r="O305" t="s">
        <v>1654</v>
      </c>
      <c r="P305" t="s">
        <v>99</v>
      </c>
      <c r="Q305" t="s">
        <v>5189</v>
      </c>
      <c r="R305" t="s">
        <v>99</v>
      </c>
      <c r="S305" t="s">
        <v>99</v>
      </c>
      <c r="T305" t="s">
        <v>1226</v>
      </c>
      <c r="U305" t="s">
        <v>1227</v>
      </c>
      <c r="V305" t="s">
        <v>4494</v>
      </c>
      <c r="W305" t="s">
        <v>4495</v>
      </c>
      <c r="X305" t="s">
        <v>1655</v>
      </c>
      <c r="Y305" t="s">
        <v>5190</v>
      </c>
      <c r="Z305" t="s">
        <v>99</v>
      </c>
    </row>
    <row r="306" spans="1:26">
      <c r="A306" t="s">
        <v>5191</v>
      </c>
      <c r="B306" t="s">
        <v>222</v>
      </c>
      <c r="C306">
        <v>2022</v>
      </c>
      <c r="D306" t="s">
        <v>1642</v>
      </c>
      <c r="E306" t="s">
        <v>1643</v>
      </c>
      <c r="F306" t="s">
        <v>1644</v>
      </c>
      <c r="G306" t="s">
        <v>1645</v>
      </c>
      <c r="H306" t="s">
        <v>99</v>
      </c>
      <c r="I306" t="s">
        <v>99</v>
      </c>
      <c r="J306" t="s">
        <v>1646</v>
      </c>
      <c r="K306" t="s">
        <v>123</v>
      </c>
      <c r="L306" s="13">
        <v>44887.363807870373</v>
      </c>
      <c r="M306" s="13">
        <v>44887.363807870373</v>
      </c>
      <c r="N306" s="13">
        <v>44886.598171296297</v>
      </c>
      <c r="O306" t="s">
        <v>1647</v>
      </c>
      <c r="P306" t="s">
        <v>99</v>
      </c>
      <c r="Q306" t="s">
        <v>5192</v>
      </c>
      <c r="R306" t="s">
        <v>99</v>
      </c>
      <c r="S306" t="s">
        <v>5193</v>
      </c>
      <c r="T306" t="s">
        <v>1226</v>
      </c>
      <c r="U306" t="s">
        <v>1227</v>
      </c>
      <c r="V306" t="s">
        <v>4494</v>
      </c>
      <c r="W306" t="s">
        <v>4495</v>
      </c>
      <c r="X306" t="s">
        <v>1648</v>
      </c>
      <c r="Y306" t="s">
        <v>5194</v>
      </c>
      <c r="Z306" t="s">
        <v>99</v>
      </c>
    </row>
    <row r="307" spans="1:26">
      <c r="A307" t="s">
        <v>5195</v>
      </c>
      <c r="B307" t="s">
        <v>222</v>
      </c>
      <c r="C307">
        <v>2011</v>
      </c>
      <c r="D307" t="s">
        <v>1635</v>
      </c>
      <c r="E307" t="s">
        <v>1636</v>
      </c>
      <c r="F307" t="s">
        <v>1637</v>
      </c>
      <c r="G307" t="s">
        <v>1638</v>
      </c>
      <c r="H307" t="s">
        <v>99</v>
      </c>
      <c r="I307" t="s">
        <v>99</v>
      </c>
      <c r="J307" t="s">
        <v>1639</v>
      </c>
      <c r="K307" t="s">
        <v>102</v>
      </c>
      <c r="L307" s="13">
        <v>44887.363807870373</v>
      </c>
      <c r="M307" s="13">
        <v>44887.363807870373</v>
      </c>
      <c r="N307" s="13">
        <v>44886.598171296297</v>
      </c>
      <c r="O307" t="s">
        <v>1640</v>
      </c>
      <c r="P307" t="s">
        <v>99</v>
      </c>
      <c r="Q307" t="s">
        <v>5196</v>
      </c>
      <c r="R307" t="s">
        <v>99</v>
      </c>
      <c r="S307" t="s">
        <v>99</v>
      </c>
      <c r="T307" t="s">
        <v>1218</v>
      </c>
      <c r="U307" t="s">
        <v>133</v>
      </c>
      <c r="V307" t="s">
        <v>99</v>
      </c>
      <c r="W307" t="s">
        <v>4495</v>
      </c>
      <c r="X307" t="s">
        <v>1641</v>
      </c>
      <c r="Y307" t="s">
        <v>5197</v>
      </c>
      <c r="Z307" t="s">
        <v>99</v>
      </c>
    </row>
    <row r="308" spans="1:26">
      <c r="A308" t="s">
        <v>5198</v>
      </c>
      <c r="B308" t="s">
        <v>222</v>
      </c>
      <c r="C308">
        <v>2020</v>
      </c>
      <c r="D308" t="s">
        <v>1628</v>
      </c>
      <c r="E308" t="s">
        <v>1629</v>
      </c>
      <c r="F308" t="s">
        <v>1630</v>
      </c>
      <c r="G308" t="s">
        <v>1631</v>
      </c>
      <c r="H308" t="s">
        <v>99</v>
      </c>
      <c r="I308" t="s">
        <v>99</v>
      </c>
      <c r="J308" t="s">
        <v>1632</v>
      </c>
      <c r="K308" t="s">
        <v>176</v>
      </c>
      <c r="L308" s="13">
        <v>44887.363807870373</v>
      </c>
      <c r="M308" s="13">
        <v>44887.363807870373</v>
      </c>
      <c r="N308" s="13">
        <v>44886.59815972222</v>
      </c>
      <c r="O308" t="s">
        <v>1633</v>
      </c>
      <c r="P308" t="s">
        <v>99</v>
      </c>
      <c r="Q308" t="s">
        <v>5199</v>
      </c>
      <c r="R308" t="s">
        <v>99</v>
      </c>
      <c r="S308" t="s">
        <v>5200</v>
      </c>
      <c r="T308" t="s">
        <v>1226</v>
      </c>
      <c r="U308" t="s">
        <v>1227</v>
      </c>
      <c r="V308" t="s">
        <v>4494</v>
      </c>
      <c r="W308" t="s">
        <v>4495</v>
      </c>
      <c r="X308" t="s">
        <v>1634</v>
      </c>
      <c r="Y308" t="s">
        <v>5201</v>
      </c>
      <c r="Z308" t="s">
        <v>99</v>
      </c>
    </row>
    <row r="309" spans="1:26">
      <c r="A309" t="s">
        <v>5202</v>
      </c>
      <c r="B309" t="s">
        <v>222</v>
      </c>
      <c r="C309">
        <v>2017</v>
      </c>
      <c r="D309" t="s">
        <v>1621</v>
      </c>
      <c r="E309" t="s">
        <v>1622</v>
      </c>
      <c r="F309" t="s">
        <v>1623</v>
      </c>
      <c r="G309" t="s">
        <v>1624</v>
      </c>
      <c r="H309" t="s">
        <v>99</v>
      </c>
      <c r="I309" t="s">
        <v>99</v>
      </c>
      <c r="J309" t="s">
        <v>1625</v>
      </c>
      <c r="K309" t="s">
        <v>156</v>
      </c>
      <c r="L309" s="13">
        <v>44887.363807870373</v>
      </c>
      <c r="M309" s="13">
        <v>44887.363807870373</v>
      </c>
      <c r="N309" s="13">
        <v>44886.59814814815</v>
      </c>
      <c r="O309" t="s">
        <v>1626</v>
      </c>
      <c r="P309" t="s">
        <v>99</v>
      </c>
      <c r="Q309" t="s">
        <v>5203</v>
      </c>
      <c r="R309" t="s">
        <v>99</v>
      </c>
      <c r="S309" t="s">
        <v>99</v>
      </c>
      <c r="T309" t="s">
        <v>1226</v>
      </c>
      <c r="U309" t="s">
        <v>1227</v>
      </c>
      <c r="V309" t="s">
        <v>4494</v>
      </c>
      <c r="W309" t="s">
        <v>4495</v>
      </c>
      <c r="X309" t="s">
        <v>1627</v>
      </c>
      <c r="Y309" t="s">
        <v>5204</v>
      </c>
      <c r="Z309" t="s">
        <v>99</v>
      </c>
    </row>
    <row r="310" spans="1:26">
      <c r="A310" t="s">
        <v>5205</v>
      </c>
      <c r="B310" t="s">
        <v>135</v>
      </c>
      <c r="C310">
        <v>2019</v>
      </c>
      <c r="D310" t="s">
        <v>1605</v>
      </c>
      <c r="E310" t="s">
        <v>1606</v>
      </c>
      <c r="F310" t="s">
        <v>1607</v>
      </c>
      <c r="G310" t="s">
        <v>99</v>
      </c>
      <c r="H310" t="s">
        <v>1266</v>
      </c>
      <c r="I310" t="s">
        <v>1608</v>
      </c>
      <c r="J310" t="s">
        <v>1609</v>
      </c>
      <c r="K310" t="s">
        <v>1610</v>
      </c>
      <c r="L310" s="13">
        <v>44887.363807870373</v>
      </c>
      <c r="M310" s="13">
        <v>44887.363807870373</v>
      </c>
      <c r="N310" s="13">
        <v>44886.598136574074</v>
      </c>
      <c r="O310" t="s">
        <v>1611</v>
      </c>
      <c r="P310" t="s">
        <v>182</v>
      </c>
      <c r="Q310" t="s">
        <v>4761</v>
      </c>
      <c r="R310" t="s">
        <v>4512</v>
      </c>
      <c r="S310" t="s">
        <v>99</v>
      </c>
      <c r="T310" t="s">
        <v>99</v>
      </c>
      <c r="U310" t="s">
        <v>99</v>
      </c>
      <c r="V310" t="s">
        <v>4494</v>
      </c>
      <c r="W310" t="s">
        <v>4495</v>
      </c>
      <c r="X310" t="s">
        <v>99</v>
      </c>
      <c r="Y310" t="s">
        <v>99</v>
      </c>
      <c r="Z310" t="s">
        <v>99</v>
      </c>
    </row>
    <row r="311" spans="1:26">
      <c r="A311" t="s">
        <v>5206</v>
      </c>
      <c r="B311" t="s">
        <v>222</v>
      </c>
      <c r="C311">
        <v>2006</v>
      </c>
      <c r="D311" t="s">
        <v>1612</v>
      </c>
      <c r="E311" t="s">
        <v>1613</v>
      </c>
      <c r="F311" t="s">
        <v>1614</v>
      </c>
      <c r="G311" t="s">
        <v>1615</v>
      </c>
      <c r="H311" t="s">
        <v>99</v>
      </c>
      <c r="I311" t="s">
        <v>99</v>
      </c>
      <c r="J311" t="s">
        <v>1616</v>
      </c>
      <c r="K311" t="s">
        <v>279</v>
      </c>
      <c r="L311" s="13">
        <v>44887.363807870373</v>
      </c>
      <c r="M311" s="13">
        <v>44887.363807870373</v>
      </c>
      <c r="N311" s="13">
        <v>44886.59814814815</v>
      </c>
      <c r="O311" t="s">
        <v>1617</v>
      </c>
      <c r="P311" t="s">
        <v>99</v>
      </c>
      <c r="Q311" t="s">
        <v>5207</v>
      </c>
      <c r="R311" t="s">
        <v>99</v>
      </c>
      <c r="S311" t="s">
        <v>99</v>
      </c>
      <c r="T311" t="s">
        <v>1618</v>
      </c>
      <c r="U311" t="s">
        <v>1619</v>
      </c>
      <c r="V311" t="s">
        <v>4494</v>
      </c>
      <c r="W311" t="s">
        <v>4495</v>
      </c>
      <c r="X311" t="s">
        <v>1620</v>
      </c>
      <c r="Y311" t="s">
        <v>5208</v>
      </c>
      <c r="Z311" t="s">
        <v>99</v>
      </c>
    </row>
    <row r="312" spans="1:26">
      <c r="A312" t="s">
        <v>5209</v>
      </c>
      <c r="B312" t="s">
        <v>222</v>
      </c>
      <c r="C312">
        <v>2013</v>
      </c>
      <c r="D312" t="s">
        <v>1598</v>
      </c>
      <c r="E312" t="s">
        <v>1599</v>
      </c>
      <c r="F312" t="s">
        <v>1600</v>
      </c>
      <c r="G312" t="s">
        <v>1601</v>
      </c>
      <c r="H312" t="s">
        <v>99</v>
      </c>
      <c r="I312" t="s">
        <v>99</v>
      </c>
      <c r="J312" t="s">
        <v>1602</v>
      </c>
      <c r="K312" t="s">
        <v>139</v>
      </c>
      <c r="L312" s="13">
        <v>44887.363807870373</v>
      </c>
      <c r="M312" s="13">
        <v>44887.363807870373</v>
      </c>
      <c r="N312" s="13">
        <v>44886.598136574074</v>
      </c>
      <c r="O312" t="s">
        <v>1603</v>
      </c>
      <c r="P312" t="s">
        <v>99</v>
      </c>
      <c r="Q312" t="s">
        <v>5210</v>
      </c>
      <c r="R312" t="s">
        <v>99</v>
      </c>
      <c r="S312" t="s">
        <v>99</v>
      </c>
      <c r="T312" t="s">
        <v>1218</v>
      </c>
      <c r="U312" t="s">
        <v>133</v>
      </c>
      <c r="V312" t="s">
        <v>99</v>
      </c>
      <c r="W312" t="s">
        <v>4495</v>
      </c>
      <c r="X312" t="s">
        <v>1604</v>
      </c>
      <c r="Y312" t="s">
        <v>5211</v>
      </c>
      <c r="Z312" t="s">
        <v>4567</v>
      </c>
    </row>
    <row r="313" spans="1:26">
      <c r="A313" t="s">
        <v>5212</v>
      </c>
      <c r="B313" t="s">
        <v>222</v>
      </c>
      <c r="C313">
        <v>1997</v>
      </c>
      <c r="D313" t="s">
        <v>1590</v>
      </c>
      <c r="E313" t="s">
        <v>1591</v>
      </c>
      <c r="F313" t="s">
        <v>1592</v>
      </c>
      <c r="G313" t="s">
        <v>1593</v>
      </c>
      <c r="H313" t="s">
        <v>99</v>
      </c>
      <c r="I313" t="s">
        <v>99</v>
      </c>
      <c r="J313" t="s">
        <v>1594</v>
      </c>
      <c r="K313" t="s">
        <v>1595</v>
      </c>
      <c r="L313" s="13">
        <v>44887.363807870373</v>
      </c>
      <c r="M313" s="13">
        <v>44887.363807870373</v>
      </c>
      <c r="N313" s="13">
        <v>44886.598124999997</v>
      </c>
      <c r="O313" t="s">
        <v>1596</v>
      </c>
      <c r="P313" t="s">
        <v>99</v>
      </c>
      <c r="Q313" t="s">
        <v>99</v>
      </c>
      <c r="R313" t="s">
        <v>99</v>
      </c>
      <c r="S313" t="s">
        <v>99</v>
      </c>
      <c r="T313" t="s">
        <v>1331</v>
      </c>
      <c r="U313" t="s">
        <v>1332</v>
      </c>
      <c r="V313" t="s">
        <v>4494</v>
      </c>
      <c r="W313" t="s">
        <v>4495</v>
      </c>
      <c r="X313" t="s">
        <v>1597</v>
      </c>
      <c r="Y313" t="s">
        <v>99</v>
      </c>
      <c r="Z313" t="s">
        <v>99</v>
      </c>
    </row>
    <row r="314" spans="1:26">
      <c r="A314" t="s">
        <v>5213</v>
      </c>
      <c r="B314" t="s">
        <v>222</v>
      </c>
      <c r="C314">
        <v>2021</v>
      </c>
      <c r="D314" t="s">
        <v>1563</v>
      </c>
      <c r="E314" t="s">
        <v>1564</v>
      </c>
      <c r="F314" t="s">
        <v>1565</v>
      </c>
      <c r="G314" t="s">
        <v>1566</v>
      </c>
      <c r="H314" t="s">
        <v>99</v>
      </c>
      <c r="I314" t="s">
        <v>99</v>
      </c>
      <c r="J314" t="s">
        <v>1567</v>
      </c>
      <c r="K314" t="s">
        <v>113</v>
      </c>
      <c r="L314" s="13">
        <v>44887.363807870373</v>
      </c>
      <c r="M314" s="13">
        <v>44887.363807870373</v>
      </c>
      <c r="N314" s="13">
        <v>44886.598101851851</v>
      </c>
      <c r="O314" t="s">
        <v>1568</v>
      </c>
      <c r="P314" t="s">
        <v>99</v>
      </c>
      <c r="Q314" t="s">
        <v>99</v>
      </c>
      <c r="R314" t="s">
        <v>99</v>
      </c>
      <c r="S314" t="s">
        <v>99</v>
      </c>
      <c r="T314" t="s">
        <v>1218</v>
      </c>
      <c r="U314" t="s">
        <v>133</v>
      </c>
      <c r="V314" t="s">
        <v>4494</v>
      </c>
      <c r="W314" t="s">
        <v>4495</v>
      </c>
      <c r="X314" t="s">
        <v>1569</v>
      </c>
      <c r="Y314" t="s">
        <v>5214</v>
      </c>
      <c r="Z314" t="s">
        <v>99</v>
      </c>
    </row>
    <row r="315" spans="1:26">
      <c r="A315" t="s">
        <v>5215</v>
      </c>
      <c r="B315" t="s">
        <v>222</v>
      </c>
      <c r="C315">
        <v>2021</v>
      </c>
      <c r="D315" t="s">
        <v>1556</v>
      </c>
      <c r="E315" t="s">
        <v>1557</v>
      </c>
      <c r="F315" t="s">
        <v>1558</v>
      </c>
      <c r="G315" t="s">
        <v>1559</v>
      </c>
      <c r="H315" t="s">
        <v>99</v>
      </c>
      <c r="I315" t="s">
        <v>99</v>
      </c>
      <c r="J315" t="s">
        <v>1560</v>
      </c>
      <c r="K315" t="s">
        <v>113</v>
      </c>
      <c r="L315" s="13">
        <v>44887.363807870373</v>
      </c>
      <c r="M315" s="13">
        <v>44887.363807870373</v>
      </c>
      <c r="N315" s="13">
        <v>44886.598101851851</v>
      </c>
      <c r="O315" t="s">
        <v>1561</v>
      </c>
      <c r="P315" t="s">
        <v>99</v>
      </c>
      <c r="Q315" t="s">
        <v>5216</v>
      </c>
      <c r="R315" t="s">
        <v>99</v>
      </c>
      <c r="S315" t="s">
        <v>5217</v>
      </c>
      <c r="T315" t="s">
        <v>1226</v>
      </c>
      <c r="U315" t="s">
        <v>1227</v>
      </c>
      <c r="V315" t="s">
        <v>4494</v>
      </c>
      <c r="W315" t="s">
        <v>4495</v>
      </c>
      <c r="X315" t="s">
        <v>1562</v>
      </c>
      <c r="Y315" t="s">
        <v>5158</v>
      </c>
      <c r="Z315" t="s">
        <v>99</v>
      </c>
    </row>
    <row r="316" spans="1:26">
      <c r="A316" t="s">
        <v>5218</v>
      </c>
      <c r="B316" t="s">
        <v>222</v>
      </c>
      <c r="C316">
        <v>2020</v>
      </c>
      <c r="D316" t="s">
        <v>1542</v>
      </c>
      <c r="E316" t="s">
        <v>1543</v>
      </c>
      <c r="F316" t="s">
        <v>1544</v>
      </c>
      <c r="G316" t="s">
        <v>1545</v>
      </c>
      <c r="H316" t="s">
        <v>99</v>
      </c>
      <c r="I316" t="s">
        <v>99</v>
      </c>
      <c r="J316" t="s">
        <v>1546</v>
      </c>
      <c r="K316" t="s">
        <v>176</v>
      </c>
      <c r="L316" s="13">
        <v>44887.363807870373</v>
      </c>
      <c r="M316" s="13">
        <v>44887.363807870373</v>
      </c>
      <c r="N316" s="13">
        <v>44886.598090277781</v>
      </c>
      <c r="O316" t="s">
        <v>1547</v>
      </c>
      <c r="P316" t="s">
        <v>99</v>
      </c>
      <c r="Q316" t="s">
        <v>99</v>
      </c>
      <c r="R316" t="s">
        <v>99</v>
      </c>
      <c r="S316" t="s">
        <v>99</v>
      </c>
      <c r="T316" t="s">
        <v>1226</v>
      </c>
      <c r="U316" t="s">
        <v>1227</v>
      </c>
      <c r="V316" t="s">
        <v>4494</v>
      </c>
      <c r="W316" t="s">
        <v>4495</v>
      </c>
      <c r="X316" t="s">
        <v>1548</v>
      </c>
      <c r="Y316" t="s">
        <v>5219</v>
      </c>
      <c r="Z316" t="s">
        <v>99</v>
      </c>
    </row>
    <row r="317" spans="1:26">
      <c r="A317" t="s">
        <v>5220</v>
      </c>
      <c r="B317" t="s">
        <v>222</v>
      </c>
      <c r="C317">
        <v>2010</v>
      </c>
      <c r="D317" t="s">
        <v>1528</v>
      </c>
      <c r="E317" t="s">
        <v>1529</v>
      </c>
      <c r="F317" t="s">
        <v>1530</v>
      </c>
      <c r="G317" t="s">
        <v>1531</v>
      </c>
      <c r="H317" t="s">
        <v>99</v>
      </c>
      <c r="I317" t="s">
        <v>99</v>
      </c>
      <c r="J317" t="s">
        <v>1532</v>
      </c>
      <c r="K317" t="s">
        <v>130</v>
      </c>
      <c r="L317" s="13">
        <v>44887.363807870373</v>
      </c>
      <c r="M317" s="13">
        <v>44887.363807870373</v>
      </c>
      <c r="N317" s="13">
        <v>44886.598078703704</v>
      </c>
      <c r="O317" t="s">
        <v>1533</v>
      </c>
      <c r="P317" t="s">
        <v>99</v>
      </c>
      <c r="Q317" t="s">
        <v>5221</v>
      </c>
      <c r="R317" t="s">
        <v>99</v>
      </c>
      <c r="S317" t="s">
        <v>99</v>
      </c>
      <c r="T317" t="s">
        <v>1218</v>
      </c>
      <c r="U317" t="s">
        <v>133</v>
      </c>
      <c r="V317" t="s">
        <v>4494</v>
      </c>
      <c r="W317" t="s">
        <v>4495</v>
      </c>
      <c r="X317" t="s">
        <v>1534</v>
      </c>
      <c r="Y317" t="s">
        <v>5222</v>
      </c>
      <c r="Z317" t="s">
        <v>99</v>
      </c>
    </row>
    <row r="318" spans="1:26">
      <c r="A318" t="s">
        <v>5223</v>
      </c>
      <c r="B318" t="s">
        <v>222</v>
      </c>
      <c r="C318">
        <v>2016</v>
      </c>
      <c r="D318" t="s">
        <v>1585</v>
      </c>
      <c r="E318" t="s">
        <v>1586</v>
      </c>
      <c r="F318" t="s">
        <v>1244</v>
      </c>
      <c r="G318" t="s">
        <v>1245</v>
      </c>
      <c r="H318" t="s">
        <v>99</v>
      </c>
      <c r="I318" t="s">
        <v>99</v>
      </c>
      <c r="J318" t="s">
        <v>1587</v>
      </c>
      <c r="K318" t="s">
        <v>331</v>
      </c>
      <c r="L318" s="13">
        <v>44887.363807870373</v>
      </c>
      <c r="M318" s="13">
        <v>44887.363807870373</v>
      </c>
      <c r="N318" s="13">
        <v>44886.598124999997</v>
      </c>
      <c r="O318" t="s">
        <v>1588</v>
      </c>
      <c r="P318" t="s">
        <v>99</v>
      </c>
      <c r="Q318" t="s">
        <v>5224</v>
      </c>
      <c r="R318" t="s">
        <v>99</v>
      </c>
      <c r="S318" t="s">
        <v>99</v>
      </c>
      <c r="T318" t="s">
        <v>1226</v>
      </c>
      <c r="U318" t="s">
        <v>1227</v>
      </c>
      <c r="V318" t="s">
        <v>99</v>
      </c>
      <c r="W318" t="s">
        <v>4495</v>
      </c>
      <c r="X318" t="s">
        <v>1589</v>
      </c>
      <c r="Y318" t="s">
        <v>5225</v>
      </c>
      <c r="Z318" t="s">
        <v>99</v>
      </c>
    </row>
    <row r="319" spans="1:26">
      <c r="A319" t="s">
        <v>5226</v>
      </c>
      <c r="B319" t="s">
        <v>222</v>
      </c>
      <c r="C319">
        <v>2009</v>
      </c>
      <c r="D319" t="s">
        <v>1578</v>
      </c>
      <c r="E319" t="s">
        <v>1579</v>
      </c>
      <c r="F319" t="s">
        <v>1580</v>
      </c>
      <c r="G319" t="s">
        <v>1581</v>
      </c>
      <c r="H319" t="s">
        <v>99</v>
      </c>
      <c r="I319" t="s">
        <v>99</v>
      </c>
      <c r="J319" t="s">
        <v>1582</v>
      </c>
      <c r="K319" t="s">
        <v>615</v>
      </c>
      <c r="L319" s="13">
        <v>44887.363807870373</v>
      </c>
      <c r="M319" s="13">
        <v>44887.363807870373</v>
      </c>
      <c r="N319" s="13">
        <v>44886.598113425927</v>
      </c>
      <c r="O319" t="s">
        <v>1583</v>
      </c>
      <c r="P319" t="s">
        <v>99</v>
      </c>
      <c r="Q319" t="s">
        <v>4956</v>
      </c>
      <c r="R319" t="s">
        <v>99</v>
      </c>
      <c r="S319" t="s">
        <v>5227</v>
      </c>
      <c r="T319" t="s">
        <v>1218</v>
      </c>
      <c r="U319" t="s">
        <v>133</v>
      </c>
      <c r="V319" t="s">
        <v>4494</v>
      </c>
      <c r="W319" t="s">
        <v>4495</v>
      </c>
      <c r="X319" t="s">
        <v>1584</v>
      </c>
      <c r="Y319" t="s">
        <v>5228</v>
      </c>
      <c r="Z319" t="s">
        <v>99</v>
      </c>
    </row>
    <row r="320" spans="1:26">
      <c r="A320" t="s">
        <v>5229</v>
      </c>
      <c r="B320" t="s">
        <v>222</v>
      </c>
      <c r="C320">
        <v>2001</v>
      </c>
      <c r="D320" t="s">
        <v>1549</v>
      </c>
      <c r="E320" t="s">
        <v>1550</v>
      </c>
      <c r="F320" t="s">
        <v>1551</v>
      </c>
      <c r="G320" t="s">
        <v>1552</v>
      </c>
      <c r="H320" t="s">
        <v>99</v>
      </c>
      <c r="I320" t="s">
        <v>99</v>
      </c>
      <c r="J320" t="s">
        <v>1553</v>
      </c>
      <c r="K320" t="s">
        <v>755</v>
      </c>
      <c r="L320" s="13">
        <v>44887.363807870373</v>
      </c>
      <c r="M320" s="13">
        <v>44887.363807870373</v>
      </c>
      <c r="N320" s="13">
        <v>44886.598101851851</v>
      </c>
      <c r="O320" t="s">
        <v>1554</v>
      </c>
      <c r="P320" t="s">
        <v>99</v>
      </c>
      <c r="Q320" t="s">
        <v>99</v>
      </c>
      <c r="R320" t="s">
        <v>99</v>
      </c>
      <c r="S320" t="s">
        <v>99</v>
      </c>
      <c r="T320" t="s">
        <v>1218</v>
      </c>
      <c r="U320" t="s">
        <v>133</v>
      </c>
      <c r="V320" t="s">
        <v>5230</v>
      </c>
      <c r="W320" t="s">
        <v>4495</v>
      </c>
      <c r="X320" t="s">
        <v>1555</v>
      </c>
      <c r="Y320" t="s">
        <v>5231</v>
      </c>
      <c r="Z320" t="s">
        <v>99</v>
      </c>
    </row>
    <row r="321" spans="1:26">
      <c r="A321" t="s">
        <v>5232</v>
      </c>
      <c r="B321" t="s">
        <v>222</v>
      </c>
      <c r="C321">
        <v>2012</v>
      </c>
      <c r="D321" t="s">
        <v>1535</v>
      </c>
      <c r="E321" t="s">
        <v>1536</v>
      </c>
      <c r="F321" t="s">
        <v>1537</v>
      </c>
      <c r="G321" t="s">
        <v>1538</v>
      </c>
      <c r="H321" t="s">
        <v>99</v>
      </c>
      <c r="I321" t="s">
        <v>99</v>
      </c>
      <c r="J321" t="s">
        <v>1539</v>
      </c>
      <c r="K321" t="s">
        <v>351</v>
      </c>
      <c r="L321" s="13">
        <v>44887.363807870373</v>
      </c>
      <c r="M321" s="13">
        <v>44887.363807870373</v>
      </c>
      <c r="N321" s="13">
        <v>44886.598090277781</v>
      </c>
      <c r="O321" t="s">
        <v>1540</v>
      </c>
      <c r="P321" t="s">
        <v>99</v>
      </c>
      <c r="Q321" t="s">
        <v>4689</v>
      </c>
      <c r="R321" t="s">
        <v>99</v>
      </c>
      <c r="S321" t="s">
        <v>99</v>
      </c>
      <c r="T321" t="s">
        <v>1218</v>
      </c>
      <c r="U321" t="s">
        <v>133</v>
      </c>
      <c r="V321" t="s">
        <v>99</v>
      </c>
      <c r="W321" t="s">
        <v>4495</v>
      </c>
      <c r="X321" t="s">
        <v>1541</v>
      </c>
      <c r="Y321" t="s">
        <v>4691</v>
      </c>
      <c r="Z321" t="s">
        <v>99</v>
      </c>
    </row>
    <row r="322" spans="1:26">
      <c r="A322" t="s">
        <v>5233</v>
      </c>
      <c r="B322" t="s">
        <v>222</v>
      </c>
      <c r="C322">
        <v>2009</v>
      </c>
      <c r="D322" t="s">
        <v>1521</v>
      </c>
      <c r="E322" t="s">
        <v>1522</v>
      </c>
      <c r="F322" t="s">
        <v>1523</v>
      </c>
      <c r="G322" t="s">
        <v>1524</v>
      </c>
      <c r="H322" t="s">
        <v>99</v>
      </c>
      <c r="I322" t="s">
        <v>99</v>
      </c>
      <c r="J322" t="s">
        <v>1525</v>
      </c>
      <c r="K322" t="s">
        <v>615</v>
      </c>
      <c r="L322" s="13">
        <v>44887.363807870373</v>
      </c>
      <c r="M322" s="13">
        <v>44887.363807870373</v>
      </c>
      <c r="N322" s="13">
        <v>44886.598078703704</v>
      </c>
      <c r="O322" t="s">
        <v>1526</v>
      </c>
      <c r="P322" t="s">
        <v>99</v>
      </c>
      <c r="Q322" t="s">
        <v>5234</v>
      </c>
      <c r="R322" t="s">
        <v>99</v>
      </c>
      <c r="S322" t="s">
        <v>99</v>
      </c>
      <c r="T322" t="s">
        <v>1218</v>
      </c>
      <c r="U322" t="s">
        <v>133</v>
      </c>
      <c r="V322" t="s">
        <v>4494</v>
      </c>
      <c r="W322" t="s">
        <v>4495</v>
      </c>
      <c r="X322" t="s">
        <v>1527</v>
      </c>
      <c r="Y322" t="s">
        <v>5235</v>
      </c>
      <c r="Z322" t="s">
        <v>4567</v>
      </c>
    </row>
    <row r="323" spans="1:26">
      <c r="A323" t="s">
        <v>5236</v>
      </c>
      <c r="B323" t="s">
        <v>222</v>
      </c>
      <c r="C323">
        <v>2005</v>
      </c>
      <c r="D323" t="s">
        <v>1499</v>
      </c>
      <c r="E323" t="s">
        <v>1500</v>
      </c>
      <c r="F323" t="s">
        <v>1501</v>
      </c>
      <c r="G323" t="s">
        <v>1502</v>
      </c>
      <c r="H323" t="s">
        <v>99</v>
      </c>
      <c r="I323" t="s">
        <v>99</v>
      </c>
      <c r="J323" t="s">
        <v>1503</v>
      </c>
      <c r="K323" t="s">
        <v>846</v>
      </c>
      <c r="L323" s="13">
        <v>44887.363807870373</v>
      </c>
      <c r="M323" s="13">
        <v>44887.363807870373</v>
      </c>
      <c r="N323" s="13">
        <v>44886.598067129627</v>
      </c>
      <c r="O323" t="s">
        <v>1504</v>
      </c>
      <c r="P323" t="s">
        <v>99</v>
      </c>
      <c r="Q323" t="s">
        <v>4597</v>
      </c>
      <c r="R323" t="s">
        <v>99</v>
      </c>
      <c r="S323" t="s">
        <v>99</v>
      </c>
      <c r="T323" t="s">
        <v>1218</v>
      </c>
      <c r="U323" t="s">
        <v>133</v>
      </c>
      <c r="V323" t="s">
        <v>99</v>
      </c>
      <c r="W323" t="s">
        <v>4495</v>
      </c>
      <c r="X323" t="s">
        <v>1505</v>
      </c>
      <c r="Y323" t="s">
        <v>4598</v>
      </c>
      <c r="Z323" t="s">
        <v>4555</v>
      </c>
    </row>
    <row r="324" spans="1:26">
      <c r="A324" t="s">
        <v>5237</v>
      </c>
      <c r="B324" t="s">
        <v>135</v>
      </c>
      <c r="C324">
        <v>1999</v>
      </c>
      <c r="D324" t="s">
        <v>3611</v>
      </c>
      <c r="E324" t="s">
        <v>3612</v>
      </c>
      <c r="F324" t="s">
        <v>3613</v>
      </c>
      <c r="G324" t="s">
        <v>99</v>
      </c>
      <c r="H324" t="s">
        <v>3614</v>
      </c>
      <c r="I324" t="s">
        <v>3615</v>
      </c>
      <c r="J324" t="s">
        <v>3616</v>
      </c>
      <c r="K324" t="s">
        <v>3617</v>
      </c>
      <c r="L324" s="13">
        <v>44887.363807870373</v>
      </c>
      <c r="M324" s="13">
        <v>44887.363807870373</v>
      </c>
      <c r="N324" s="13">
        <v>44886.598333333335</v>
      </c>
      <c r="O324" t="s">
        <v>3618</v>
      </c>
      <c r="P324" t="s">
        <v>182</v>
      </c>
      <c r="Q324" t="s">
        <v>5238</v>
      </c>
      <c r="R324" t="s">
        <v>3613</v>
      </c>
      <c r="S324" t="s">
        <v>99</v>
      </c>
      <c r="T324" t="s">
        <v>99</v>
      </c>
      <c r="U324" t="s">
        <v>99</v>
      </c>
      <c r="V324" t="s">
        <v>99</v>
      </c>
      <c r="W324" t="s">
        <v>4495</v>
      </c>
      <c r="X324" t="s">
        <v>99</v>
      </c>
      <c r="Y324" t="s">
        <v>99</v>
      </c>
      <c r="Z324" t="s">
        <v>99</v>
      </c>
    </row>
    <row r="325" spans="1:26">
      <c r="A325" t="s">
        <v>5239</v>
      </c>
      <c r="B325" t="s">
        <v>222</v>
      </c>
      <c r="C325">
        <v>2004</v>
      </c>
      <c r="D325" t="s">
        <v>3604</v>
      </c>
      <c r="E325" t="s">
        <v>3605</v>
      </c>
      <c r="F325" t="s">
        <v>3606</v>
      </c>
      <c r="G325" t="s">
        <v>3607</v>
      </c>
      <c r="H325" t="s">
        <v>99</v>
      </c>
      <c r="I325" t="s">
        <v>99</v>
      </c>
      <c r="J325" t="s">
        <v>3608</v>
      </c>
      <c r="K325" t="s">
        <v>1180</v>
      </c>
      <c r="L325" s="13">
        <v>44887.363807870373</v>
      </c>
      <c r="M325" s="13">
        <v>44887.363807870373</v>
      </c>
      <c r="N325" s="13">
        <v>44886.598333333335</v>
      </c>
      <c r="O325" t="s">
        <v>3609</v>
      </c>
      <c r="P325" t="s">
        <v>99</v>
      </c>
      <c r="Q325" t="s">
        <v>5240</v>
      </c>
      <c r="R325" t="s">
        <v>99</v>
      </c>
      <c r="S325" t="s">
        <v>99</v>
      </c>
      <c r="T325" t="s">
        <v>1218</v>
      </c>
      <c r="U325" t="s">
        <v>133</v>
      </c>
      <c r="V325" t="s">
        <v>99</v>
      </c>
      <c r="W325" t="s">
        <v>4495</v>
      </c>
      <c r="X325" t="s">
        <v>3610</v>
      </c>
      <c r="Y325" t="s">
        <v>5241</v>
      </c>
      <c r="Z325" t="s">
        <v>4555</v>
      </c>
    </row>
    <row r="326" spans="1:26">
      <c r="A326" t="s">
        <v>5242</v>
      </c>
      <c r="B326" t="s">
        <v>222</v>
      </c>
      <c r="C326">
        <v>2013</v>
      </c>
      <c r="D326" t="s">
        <v>3598</v>
      </c>
      <c r="E326" t="s">
        <v>3599</v>
      </c>
      <c r="F326" t="s">
        <v>3600</v>
      </c>
      <c r="G326" t="s">
        <v>3601</v>
      </c>
      <c r="H326" t="s">
        <v>99</v>
      </c>
      <c r="I326" t="s">
        <v>99</v>
      </c>
      <c r="J326" t="s">
        <v>3602</v>
      </c>
      <c r="K326" t="s">
        <v>139</v>
      </c>
      <c r="L326" s="13">
        <v>44887.363807870373</v>
      </c>
      <c r="M326" s="13">
        <v>44887.363807870373</v>
      </c>
      <c r="N326" s="13">
        <v>44886.598333333335</v>
      </c>
      <c r="O326" t="s">
        <v>2922</v>
      </c>
      <c r="P326" t="s">
        <v>99</v>
      </c>
      <c r="Q326" t="s">
        <v>5243</v>
      </c>
      <c r="R326" t="s">
        <v>99</v>
      </c>
      <c r="S326" t="s">
        <v>99</v>
      </c>
      <c r="T326" t="s">
        <v>1218</v>
      </c>
      <c r="U326" t="s">
        <v>133</v>
      </c>
      <c r="V326" t="s">
        <v>99</v>
      </c>
      <c r="W326" t="s">
        <v>4495</v>
      </c>
      <c r="X326" t="s">
        <v>3603</v>
      </c>
      <c r="Y326" t="s">
        <v>5244</v>
      </c>
      <c r="Z326" t="s">
        <v>4567</v>
      </c>
    </row>
    <row r="327" spans="1:26">
      <c r="A327" t="s">
        <v>5245</v>
      </c>
      <c r="B327" t="s">
        <v>222</v>
      </c>
      <c r="C327">
        <v>2015</v>
      </c>
      <c r="D327" t="s">
        <v>2707</v>
      </c>
      <c r="E327" t="s">
        <v>2708</v>
      </c>
      <c r="F327" t="s">
        <v>2709</v>
      </c>
      <c r="G327" t="s">
        <v>5246</v>
      </c>
      <c r="H327" t="s">
        <v>99</v>
      </c>
      <c r="I327" t="s">
        <v>99</v>
      </c>
      <c r="J327" t="s">
        <v>5247</v>
      </c>
      <c r="K327" t="s">
        <v>564</v>
      </c>
      <c r="L327" s="13">
        <v>44887.363807870373</v>
      </c>
      <c r="M327" s="13">
        <v>44887.363807870373</v>
      </c>
      <c r="N327" s="13">
        <v>44886.598321759258</v>
      </c>
      <c r="O327" t="s">
        <v>5248</v>
      </c>
      <c r="P327" t="s">
        <v>99</v>
      </c>
      <c r="Q327" t="s">
        <v>99</v>
      </c>
      <c r="R327" t="s">
        <v>99</v>
      </c>
      <c r="S327" t="s">
        <v>99</v>
      </c>
      <c r="T327" t="s">
        <v>2713</v>
      </c>
      <c r="U327" t="s">
        <v>2714</v>
      </c>
      <c r="V327" t="s">
        <v>4494</v>
      </c>
      <c r="W327" t="s">
        <v>4495</v>
      </c>
      <c r="X327" t="s">
        <v>5249</v>
      </c>
      <c r="Y327" t="s">
        <v>4579</v>
      </c>
      <c r="Z327" t="s">
        <v>99</v>
      </c>
    </row>
    <row r="328" spans="1:26">
      <c r="A328" t="s">
        <v>5250</v>
      </c>
      <c r="B328" t="s">
        <v>135</v>
      </c>
      <c r="C328">
        <v>2017</v>
      </c>
      <c r="D328" t="s">
        <v>3576</v>
      </c>
      <c r="E328" t="s">
        <v>3577</v>
      </c>
      <c r="F328" t="s">
        <v>3578</v>
      </c>
      <c r="G328" t="s">
        <v>99</v>
      </c>
      <c r="H328" t="s">
        <v>3579</v>
      </c>
      <c r="I328" t="s">
        <v>3580</v>
      </c>
      <c r="J328" t="s">
        <v>3581</v>
      </c>
      <c r="K328" t="s">
        <v>3582</v>
      </c>
      <c r="L328" s="13">
        <v>44887.363807870373</v>
      </c>
      <c r="M328" s="13">
        <v>44887.363807870373</v>
      </c>
      <c r="N328" s="13">
        <v>44886.598310185182</v>
      </c>
      <c r="O328" t="s">
        <v>3583</v>
      </c>
      <c r="P328" t="s">
        <v>3584</v>
      </c>
      <c r="Q328" t="s">
        <v>4511</v>
      </c>
      <c r="R328" t="s">
        <v>5251</v>
      </c>
      <c r="S328" t="s">
        <v>99</v>
      </c>
      <c r="T328" t="s">
        <v>99</v>
      </c>
      <c r="U328" t="s">
        <v>99</v>
      </c>
      <c r="V328" t="s">
        <v>4494</v>
      </c>
      <c r="W328" t="s">
        <v>4495</v>
      </c>
      <c r="X328" t="s">
        <v>99</v>
      </c>
      <c r="Y328" t="s">
        <v>99</v>
      </c>
      <c r="Z328" t="s">
        <v>99</v>
      </c>
    </row>
    <row r="329" spans="1:26">
      <c r="A329" t="s">
        <v>5252</v>
      </c>
      <c r="B329" t="s">
        <v>222</v>
      </c>
      <c r="C329">
        <v>2017</v>
      </c>
      <c r="D329" t="s">
        <v>3570</v>
      </c>
      <c r="E329" t="s">
        <v>3571</v>
      </c>
      <c r="F329" t="s">
        <v>3572</v>
      </c>
      <c r="G329" t="s">
        <v>3573</v>
      </c>
      <c r="H329" t="s">
        <v>99</v>
      </c>
      <c r="I329" t="s">
        <v>99</v>
      </c>
      <c r="J329" t="s">
        <v>3574</v>
      </c>
      <c r="K329" t="s">
        <v>156</v>
      </c>
      <c r="L329" s="13">
        <v>44887.363807870373</v>
      </c>
      <c r="M329" s="13">
        <v>44887.363807870373</v>
      </c>
      <c r="N329" s="13">
        <v>44886.598310185182</v>
      </c>
      <c r="O329" t="s">
        <v>1946</v>
      </c>
      <c r="P329" t="s">
        <v>99</v>
      </c>
      <c r="Q329" t="s">
        <v>5253</v>
      </c>
      <c r="R329" t="s">
        <v>99</v>
      </c>
      <c r="S329" t="s">
        <v>99</v>
      </c>
      <c r="T329" t="s">
        <v>1226</v>
      </c>
      <c r="U329" t="s">
        <v>1227</v>
      </c>
      <c r="V329" t="s">
        <v>99</v>
      </c>
      <c r="W329" t="s">
        <v>4495</v>
      </c>
      <c r="X329" t="s">
        <v>3575</v>
      </c>
      <c r="Y329" t="s">
        <v>5254</v>
      </c>
      <c r="Z329" t="s">
        <v>99</v>
      </c>
    </row>
    <row r="330" spans="1:26">
      <c r="A330" t="s">
        <v>5255</v>
      </c>
      <c r="B330" t="s">
        <v>222</v>
      </c>
      <c r="C330">
        <v>2021</v>
      </c>
      <c r="D330" t="s">
        <v>3563</v>
      </c>
      <c r="E330" t="s">
        <v>3564</v>
      </c>
      <c r="F330" t="s">
        <v>3565</v>
      </c>
      <c r="G330" t="s">
        <v>3566</v>
      </c>
      <c r="H330" t="s">
        <v>99</v>
      </c>
      <c r="I330" t="s">
        <v>99</v>
      </c>
      <c r="J330" t="s">
        <v>3567</v>
      </c>
      <c r="K330" t="s">
        <v>113</v>
      </c>
      <c r="L330" s="13">
        <v>44887.363807870373</v>
      </c>
      <c r="M330" s="13">
        <v>44887.363807870373</v>
      </c>
      <c r="N330" s="13">
        <v>44886.598310185182</v>
      </c>
      <c r="O330" t="s">
        <v>3568</v>
      </c>
      <c r="P330" t="s">
        <v>99</v>
      </c>
      <c r="Q330" t="s">
        <v>5256</v>
      </c>
      <c r="R330" t="s">
        <v>99</v>
      </c>
      <c r="S330" t="s">
        <v>99</v>
      </c>
      <c r="T330" t="s">
        <v>1226</v>
      </c>
      <c r="U330" t="s">
        <v>1227</v>
      </c>
      <c r="V330" t="s">
        <v>4494</v>
      </c>
      <c r="W330" t="s">
        <v>4495</v>
      </c>
      <c r="X330" t="s">
        <v>3569</v>
      </c>
      <c r="Y330" t="s">
        <v>5257</v>
      </c>
      <c r="Z330" t="s">
        <v>99</v>
      </c>
    </row>
    <row r="331" spans="1:26">
      <c r="A331" t="s">
        <v>5258</v>
      </c>
      <c r="B331" t="s">
        <v>222</v>
      </c>
      <c r="C331">
        <v>2001</v>
      </c>
      <c r="D331" t="s">
        <v>3542</v>
      </c>
      <c r="E331" t="s">
        <v>3543</v>
      </c>
      <c r="F331" t="s">
        <v>3544</v>
      </c>
      <c r="G331" t="s">
        <v>3545</v>
      </c>
      <c r="H331" t="s">
        <v>99</v>
      </c>
      <c r="I331" t="s">
        <v>99</v>
      </c>
      <c r="J331" t="s">
        <v>3546</v>
      </c>
      <c r="K331" t="s">
        <v>755</v>
      </c>
      <c r="L331" s="13">
        <v>44887.363807870373</v>
      </c>
      <c r="M331" s="13">
        <v>44887.363807870373</v>
      </c>
      <c r="N331" s="13">
        <v>44886.598298611112</v>
      </c>
      <c r="O331" t="s">
        <v>3547</v>
      </c>
      <c r="P331" t="s">
        <v>99</v>
      </c>
      <c r="Q331" t="s">
        <v>5259</v>
      </c>
      <c r="R331" t="s">
        <v>99</v>
      </c>
      <c r="S331" t="s">
        <v>99</v>
      </c>
      <c r="T331" t="s">
        <v>1218</v>
      </c>
      <c r="U331" t="s">
        <v>133</v>
      </c>
      <c r="V331" t="s">
        <v>99</v>
      </c>
      <c r="W331" t="s">
        <v>4495</v>
      </c>
      <c r="X331" t="s">
        <v>3548</v>
      </c>
      <c r="Y331" t="s">
        <v>5260</v>
      </c>
      <c r="Z331" t="s">
        <v>4525</v>
      </c>
    </row>
    <row r="332" spans="1:26">
      <c r="A332" t="s">
        <v>5261</v>
      </c>
      <c r="B332" t="s">
        <v>222</v>
      </c>
      <c r="C332">
        <v>2004</v>
      </c>
      <c r="D332" t="s">
        <v>3535</v>
      </c>
      <c r="E332" t="s">
        <v>3536</v>
      </c>
      <c r="F332" t="s">
        <v>3537</v>
      </c>
      <c r="G332" t="s">
        <v>3538</v>
      </c>
      <c r="H332" t="s">
        <v>99</v>
      </c>
      <c r="I332" t="s">
        <v>99</v>
      </c>
      <c r="J332" t="s">
        <v>3539</v>
      </c>
      <c r="K332" t="s">
        <v>1180</v>
      </c>
      <c r="L332" s="13">
        <v>44887.363807870373</v>
      </c>
      <c r="M332" s="13">
        <v>44887.363807870373</v>
      </c>
      <c r="N332" s="13">
        <v>44886.598298611112</v>
      </c>
      <c r="O332" t="s">
        <v>3540</v>
      </c>
      <c r="P332" t="s">
        <v>99</v>
      </c>
      <c r="Q332" t="s">
        <v>5262</v>
      </c>
      <c r="R332" t="s">
        <v>99</v>
      </c>
      <c r="S332" t="s">
        <v>99</v>
      </c>
      <c r="T332" t="s">
        <v>1218</v>
      </c>
      <c r="U332" t="s">
        <v>133</v>
      </c>
      <c r="V332" t="s">
        <v>99</v>
      </c>
      <c r="W332" t="s">
        <v>4495</v>
      </c>
      <c r="X332" t="s">
        <v>3541</v>
      </c>
      <c r="Y332" t="s">
        <v>5263</v>
      </c>
      <c r="Z332" t="s">
        <v>4555</v>
      </c>
    </row>
    <row r="333" spans="1:26">
      <c r="A333" t="s">
        <v>5264</v>
      </c>
      <c r="B333" t="s">
        <v>222</v>
      </c>
      <c r="C333">
        <v>2011</v>
      </c>
      <c r="D333" t="s">
        <v>3585</v>
      </c>
      <c r="E333" t="s">
        <v>3586</v>
      </c>
      <c r="F333" t="s">
        <v>3587</v>
      </c>
      <c r="G333" t="s">
        <v>3588</v>
      </c>
      <c r="H333" t="s">
        <v>99</v>
      </c>
      <c r="I333" t="s">
        <v>99</v>
      </c>
      <c r="J333" t="s">
        <v>3589</v>
      </c>
      <c r="K333" t="s">
        <v>102</v>
      </c>
      <c r="L333" s="13">
        <v>44887.363807870373</v>
      </c>
      <c r="M333" s="13">
        <v>44887.363807870373</v>
      </c>
      <c r="N333" s="13">
        <v>44886.598321759258</v>
      </c>
      <c r="O333" t="s">
        <v>3590</v>
      </c>
      <c r="P333" t="s">
        <v>99</v>
      </c>
      <c r="Q333" t="s">
        <v>5265</v>
      </c>
      <c r="R333" t="s">
        <v>99</v>
      </c>
      <c r="S333" t="s">
        <v>99</v>
      </c>
      <c r="T333" t="s">
        <v>1218</v>
      </c>
      <c r="U333" t="s">
        <v>133</v>
      </c>
      <c r="V333" t="s">
        <v>99</v>
      </c>
      <c r="W333" t="s">
        <v>4495</v>
      </c>
      <c r="X333" t="s">
        <v>3591</v>
      </c>
      <c r="Y333" t="s">
        <v>5266</v>
      </c>
      <c r="Z333" t="s">
        <v>99</v>
      </c>
    </row>
    <row r="334" spans="1:26">
      <c r="A334" t="s">
        <v>5267</v>
      </c>
      <c r="B334" t="s">
        <v>222</v>
      </c>
      <c r="C334">
        <v>2014</v>
      </c>
      <c r="D334" t="s">
        <v>3556</v>
      </c>
      <c r="E334" t="s">
        <v>3557</v>
      </c>
      <c r="F334" t="s">
        <v>3558</v>
      </c>
      <c r="G334" t="s">
        <v>3559</v>
      </c>
      <c r="H334" t="s">
        <v>99</v>
      </c>
      <c r="I334" t="s">
        <v>99</v>
      </c>
      <c r="J334" t="s">
        <v>3560</v>
      </c>
      <c r="K334" t="s">
        <v>400</v>
      </c>
      <c r="L334" s="13">
        <v>44887.363807870373</v>
      </c>
      <c r="M334" s="13">
        <v>44887.363807870373</v>
      </c>
      <c r="N334" s="13">
        <v>44886.598310185182</v>
      </c>
      <c r="O334" t="s">
        <v>3561</v>
      </c>
      <c r="P334" t="s">
        <v>99</v>
      </c>
      <c r="Q334" t="s">
        <v>5268</v>
      </c>
      <c r="R334" t="s">
        <v>99</v>
      </c>
      <c r="S334" t="s">
        <v>99</v>
      </c>
      <c r="T334" t="s">
        <v>1218</v>
      </c>
      <c r="U334" t="s">
        <v>133</v>
      </c>
      <c r="V334" t="s">
        <v>99</v>
      </c>
      <c r="W334" t="s">
        <v>4495</v>
      </c>
      <c r="X334" t="s">
        <v>3562</v>
      </c>
      <c r="Y334" t="s">
        <v>5269</v>
      </c>
      <c r="Z334" t="s">
        <v>99</v>
      </c>
    </row>
    <row r="335" spans="1:26">
      <c r="A335" t="s">
        <v>5270</v>
      </c>
      <c r="B335" t="s">
        <v>222</v>
      </c>
      <c r="C335">
        <v>2020</v>
      </c>
      <c r="D335" t="s">
        <v>3549</v>
      </c>
      <c r="E335" t="s">
        <v>3550</v>
      </c>
      <c r="F335" t="s">
        <v>3551</v>
      </c>
      <c r="G335" t="s">
        <v>3552</v>
      </c>
      <c r="H335" t="s">
        <v>99</v>
      </c>
      <c r="I335" t="s">
        <v>99</v>
      </c>
      <c r="J335" t="s">
        <v>3553</v>
      </c>
      <c r="K335" t="s">
        <v>176</v>
      </c>
      <c r="L335" s="13">
        <v>44887.363807870373</v>
      </c>
      <c r="M335" s="13">
        <v>44887.363807870373</v>
      </c>
      <c r="N335" s="13">
        <v>44886.598310185182</v>
      </c>
      <c r="O335" t="s">
        <v>3554</v>
      </c>
      <c r="P335" t="s">
        <v>99</v>
      </c>
      <c r="Q335" t="s">
        <v>5271</v>
      </c>
      <c r="R335" t="s">
        <v>99</v>
      </c>
      <c r="S335" t="s">
        <v>99</v>
      </c>
      <c r="T335" t="s">
        <v>1226</v>
      </c>
      <c r="U335" t="s">
        <v>1227</v>
      </c>
      <c r="V335" t="s">
        <v>4494</v>
      </c>
      <c r="W335" t="s">
        <v>4495</v>
      </c>
      <c r="X335" t="s">
        <v>3555</v>
      </c>
      <c r="Y335" t="s">
        <v>5272</v>
      </c>
      <c r="Z335" t="s">
        <v>99</v>
      </c>
    </row>
    <row r="336" spans="1:26">
      <c r="A336" t="s">
        <v>5273</v>
      </c>
      <c r="B336" t="s">
        <v>135</v>
      </c>
      <c r="C336">
        <v>2022</v>
      </c>
      <c r="D336" t="s">
        <v>3523</v>
      </c>
      <c r="E336" t="s">
        <v>3524</v>
      </c>
      <c r="F336" t="s">
        <v>2898</v>
      </c>
      <c r="G336" t="s">
        <v>99</v>
      </c>
      <c r="H336" t="s">
        <v>2899</v>
      </c>
      <c r="I336" t="s">
        <v>3525</v>
      </c>
      <c r="J336" t="s">
        <v>3526</v>
      </c>
      <c r="K336" t="s">
        <v>1308</v>
      </c>
      <c r="L336" s="13">
        <v>44887.363807870373</v>
      </c>
      <c r="M336" s="13">
        <v>44887.363807870373</v>
      </c>
      <c r="N336" s="13">
        <v>44886.598287037035</v>
      </c>
      <c r="O336" t="s">
        <v>3527</v>
      </c>
      <c r="P336" t="s">
        <v>2904</v>
      </c>
      <c r="Q336" t="s">
        <v>5274</v>
      </c>
      <c r="R336" t="s">
        <v>4502</v>
      </c>
      <c r="S336" t="s">
        <v>5275</v>
      </c>
      <c r="T336" t="s">
        <v>99</v>
      </c>
      <c r="U336" t="s">
        <v>99</v>
      </c>
      <c r="V336" t="s">
        <v>4494</v>
      </c>
      <c r="W336" t="s">
        <v>4495</v>
      </c>
      <c r="X336" t="s">
        <v>99</v>
      </c>
      <c r="Y336" t="s">
        <v>99</v>
      </c>
      <c r="Z336" t="s">
        <v>99</v>
      </c>
    </row>
    <row r="337" spans="1:26">
      <c r="A337" t="s">
        <v>5276</v>
      </c>
      <c r="B337" t="s">
        <v>222</v>
      </c>
      <c r="C337">
        <v>2020</v>
      </c>
      <c r="D337" t="s">
        <v>3516</v>
      </c>
      <c r="E337" t="s">
        <v>3517</v>
      </c>
      <c r="F337" t="s">
        <v>3518</v>
      </c>
      <c r="G337" t="s">
        <v>3519</v>
      </c>
      <c r="H337" t="s">
        <v>99</v>
      </c>
      <c r="I337" t="s">
        <v>99</v>
      </c>
      <c r="J337" t="s">
        <v>3520</v>
      </c>
      <c r="K337" t="s">
        <v>176</v>
      </c>
      <c r="L337" s="13">
        <v>44887.363807870373</v>
      </c>
      <c r="M337" s="13">
        <v>44887.363807870373</v>
      </c>
      <c r="N337" s="13">
        <v>44886.598287037035</v>
      </c>
      <c r="O337" t="s">
        <v>3521</v>
      </c>
      <c r="P337" t="s">
        <v>99</v>
      </c>
      <c r="Q337" t="s">
        <v>5277</v>
      </c>
      <c r="R337" t="s">
        <v>99</v>
      </c>
      <c r="S337" t="s">
        <v>99</v>
      </c>
      <c r="T337" t="s">
        <v>1226</v>
      </c>
      <c r="U337" t="s">
        <v>1227</v>
      </c>
      <c r="V337" t="s">
        <v>4494</v>
      </c>
      <c r="W337" t="s">
        <v>4495</v>
      </c>
      <c r="X337" t="s">
        <v>3522</v>
      </c>
      <c r="Y337" t="s">
        <v>5278</v>
      </c>
      <c r="Z337" t="s">
        <v>99</v>
      </c>
    </row>
    <row r="338" spans="1:26">
      <c r="A338" t="s">
        <v>5279</v>
      </c>
      <c r="B338" t="s">
        <v>222</v>
      </c>
      <c r="C338">
        <v>2001</v>
      </c>
      <c r="D338" t="s">
        <v>2018</v>
      </c>
      <c r="E338" t="s">
        <v>3498</v>
      </c>
      <c r="F338" t="s">
        <v>3499</v>
      </c>
      <c r="G338" t="s">
        <v>3500</v>
      </c>
      <c r="H338" t="s">
        <v>99</v>
      </c>
      <c r="I338" t="s">
        <v>99</v>
      </c>
      <c r="J338" t="s">
        <v>3501</v>
      </c>
      <c r="K338" t="s">
        <v>755</v>
      </c>
      <c r="L338" s="13">
        <v>44887.363807870373</v>
      </c>
      <c r="M338" s="13">
        <v>44887.363807870373</v>
      </c>
      <c r="N338" s="13">
        <v>44886.598275462966</v>
      </c>
      <c r="O338" t="s">
        <v>3502</v>
      </c>
      <c r="P338" t="s">
        <v>99</v>
      </c>
      <c r="Q338" t="s">
        <v>5280</v>
      </c>
      <c r="R338" t="s">
        <v>99</v>
      </c>
      <c r="S338" t="s">
        <v>99</v>
      </c>
      <c r="T338" t="s">
        <v>1218</v>
      </c>
      <c r="U338" t="s">
        <v>133</v>
      </c>
      <c r="V338" t="s">
        <v>99</v>
      </c>
      <c r="W338" t="s">
        <v>4495</v>
      </c>
      <c r="X338" t="s">
        <v>3503</v>
      </c>
      <c r="Y338" t="s">
        <v>5281</v>
      </c>
      <c r="Z338" t="s">
        <v>5282</v>
      </c>
    </row>
    <row r="339" spans="1:26">
      <c r="A339" t="s">
        <v>5283</v>
      </c>
      <c r="B339" t="s">
        <v>222</v>
      </c>
      <c r="C339">
        <v>2006</v>
      </c>
      <c r="D339" t="s">
        <v>3478</v>
      </c>
      <c r="E339" t="s">
        <v>3479</v>
      </c>
      <c r="F339" t="s">
        <v>3480</v>
      </c>
      <c r="G339" t="s">
        <v>3481</v>
      </c>
      <c r="H339" t="s">
        <v>99</v>
      </c>
      <c r="I339" t="s">
        <v>99</v>
      </c>
      <c r="J339" t="s">
        <v>3482</v>
      </c>
      <c r="K339" t="s">
        <v>279</v>
      </c>
      <c r="L339" s="13">
        <v>44887.363807870373</v>
      </c>
      <c r="M339" s="13">
        <v>44887.363807870373</v>
      </c>
      <c r="N339" s="13">
        <v>44886.598263888889</v>
      </c>
      <c r="O339" t="s">
        <v>3483</v>
      </c>
      <c r="P339" t="s">
        <v>99</v>
      </c>
      <c r="Q339" t="s">
        <v>5284</v>
      </c>
      <c r="R339" t="s">
        <v>99</v>
      </c>
      <c r="S339" t="s">
        <v>99</v>
      </c>
      <c r="T339" t="s">
        <v>1218</v>
      </c>
      <c r="U339" t="s">
        <v>133</v>
      </c>
      <c r="V339" t="s">
        <v>99</v>
      </c>
      <c r="W339" t="s">
        <v>4495</v>
      </c>
      <c r="X339" t="s">
        <v>3484</v>
      </c>
      <c r="Y339" t="s">
        <v>5285</v>
      </c>
      <c r="Z339" t="s">
        <v>4555</v>
      </c>
    </row>
    <row r="340" spans="1:26">
      <c r="A340" t="s">
        <v>5286</v>
      </c>
      <c r="B340" t="s">
        <v>222</v>
      </c>
      <c r="C340">
        <v>2018</v>
      </c>
      <c r="D340" t="s">
        <v>3528</v>
      </c>
      <c r="E340" t="s">
        <v>3529</v>
      </c>
      <c r="F340" t="s">
        <v>3530</v>
      </c>
      <c r="G340" t="s">
        <v>3531</v>
      </c>
      <c r="H340" t="s">
        <v>99</v>
      </c>
      <c r="I340" t="s">
        <v>99</v>
      </c>
      <c r="J340" t="s">
        <v>3532</v>
      </c>
      <c r="K340" t="s">
        <v>384</v>
      </c>
      <c r="L340" s="13">
        <v>44887.363807870373</v>
      </c>
      <c r="M340" s="13">
        <v>44887.363807870373</v>
      </c>
      <c r="N340" s="13">
        <v>44886.598287037035</v>
      </c>
      <c r="O340" t="s">
        <v>3533</v>
      </c>
      <c r="P340" t="s">
        <v>99</v>
      </c>
      <c r="Q340" t="s">
        <v>5287</v>
      </c>
      <c r="R340" t="s">
        <v>99</v>
      </c>
      <c r="S340" t="s">
        <v>99</v>
      </c>
      <c r="T340" t="s">
        <v>1226</v>
      </c>
      <c r="U340" t="s">
        <v>1227</v>
      </c>
      <c r="V340" t="s">
        <v>4494</v>
      </c>
      <c r="W340" t="s">
        <v>4495</v>
      </c>
      <c r="X340" t="s">
        <v>3534</v>
      </c>
      <c r="Y340" t="s">
        <v>4601</v>
      </c>
      <c r="Z340" t="s">
        <v>99</v>
      </c>
    </row>
    <row r="341" spans="1:26">
      <c r="A341" t="s">
        <v>5288</v>
      </c>
      <c r="B341" t="s">
        <v>222</v>
      </c>
      <c r="C341">
        <v>2010</v>
      </c>
      <c r="D341" t="s">
        <v>3511</v>
      </c>
      <c r="E341" t="s">
        <v>3512</v>
      </c>
      <c r="F341" t="s">
        <v>2945</v>
      </c>
      <c r="G341" t="s">
        <v>2946</v>
      </c>
      <c r="H341" t="s">
        <v>99</v>
      </c>
      <c r="I341" t="s">
        <v>99</v>
      </c>
      <c r="J341" t="s">
        <v>3513</v>
      </c>
      <c r="K341" t="s">
        <v>130</v>
      </c>
      <c r="L341" s="13">
        <v>44887.363807870373</v>
      </c>
      <c r="M341" s="13">
        <v>44887.363807870373</v>
      </c>
      <c r="N341" s="13">
        <v>44886.598275462966</v>
      </c>
      <c r="O341" t="s">
        <v>3514</v>
      </c>
      <c r="P341" t="s">
        <v>99</v>
      </c>
      <c r="Q341" t="s">
        <v>4504</v>
      </c>
      <c r="R341" t="s">
        <v>99</v>
      </c>
      <c r="S341" t="s">
        <v>99</v>
      </c>
      <c r="T341" t="s">
        <v>1218</v>
      </c>
      <c r="U341" t="s">
        <v>133</v>
      </c>
      <c r="V341" t="s">
        <v>99</v>
      </c>
      <c r="W341" t="s">
        <v>4495</v>
      </c>
      <c r="X341" t="s">
        <v>3515</v>
      </c>
      <c r="Y341" t="s">
        <v>4506</v>
      </c>
      <c r="Z341" t="s">
        <v>99</v>
      </c>
    </row>
    <row r="342" spans="1:26">
      <c r="A342" t="s">
        <v>5289</v>
      </c>
      <c r="B342" t="s">
        <v>222</v>
      </c>
      <c r="C342">
        <v>2006</v>
      </c>
      <c r="D342" t="s">
        <v>3504</v>
      </c>
      <c r="E342" t="s">
        <v>3505</v>
      </c>
      <c r="F342" t="s">
        <v>3506</v>
      </c>
      <c r="G342" t="s">
        <v>3507</v>
      </c>
      <c r="H342" t="s">
        <v>99</v>
      </c>
      <c r="I342" t="s">
        <v>99</v>
      </c>
      <c r="J342" t="s">
        <v>3508</v>
      </c>
      <c r="K342" t="s">
        <v>279</v>
      </c>
      <c r="L342" s="13">
        <v>44887.363807870373</v>
      </c>
      <c r="M342" s="13">
        <v>44887.363807870373</v>
      </c>
      <c r="N342" s="13">
        <v>44886.598275462966</v>
      </c>
      <c r="O342" t="s">
        <v>3509</v>
      </c>
      <c r="P342" t="s">
        <v>99</v>
      </c>
      <c r="Q342" t="s">
        <v>5290</v>
      </c>
      <c r="R342" t="s">
        <v>99</v>
      </c>
      <c r="S342" t="s">
        <v>99</v>
      </c>
      <c r="T342" t="s">
        <v>1218</v>
      </c>
      <c r="U342" t="s">
        <v>133</v>
      </c>
      <c r="V342" t="s">
        <v>99</v>
      </c>
      <c r="W342" t="s">
        <v>4495</v>
      </c>
      <c r="X342" t="s">
        <v>3510</v>
      </c>
      <c r="Y342" t="s">
        <v>5291</v>
      </c>
      <c r="Z342" t="s">
        <v>4555</v>
      </c>
    </row>
    <row r="343" spans="1:26">
      <c r="A343" t="s">
        <v>5292</v>
      </c>
      <c r="B343" t="s">
        <v>222</v>
      </c>
      <c r="C343">
        <v>2012</v>
      </c>
      <c r="D343" t="s">
        <v>3492</v>
      </c>
      <c r="E343" t="s">
        <v>3493</v>
      </c>
      <c r="F343" t="s">
        <v>3227</v>
      </c>
      <c r="G343" t="s">
        <v>3494</v>
      </c>
      <c r="H343" t="s">
        <v>99</v>
      </c>
      <c r="I343" t="s">
        <v>99</v>
      </c>
      <c r="J343" t="s">
        <v>3495</v>
      </c>
      <c r="K343" t="s">
        <v>351</v>
      </c>
      <c r="L343" s="13">
        <v>44887.363807870373</v>
      </c>
      <c r="M343" s="13">
        <v>44887.363807870373</v>
      </c>
      <c r="N343" s="13">
        <v>44886.598263888889</v>
      </c>
      <c r="O343" t="s">
        <v>3496</v>
      </c>
      <c r="P343" t="s">
        <v>99</v>
      </c>
      <c r="Q343" t="s">
        <v>5293</v>
      </c>
      <c r="R343" t="s">
        <v>99</v>
      </c>
      <c r="S343" t="s">
        <v>99</v>
      </c>
      <c r="T343" t="s">
        <v>1218</v>
      </c>
      <c r="U343" t="s">
        <v>133</v>
      </c>
      <c r="V343" t="s">
        <v>99</v>
      </c>
      <c r="W343" t="s">
        <v>4495</v>
      </c>
      <c r="X343" t="s">
        <v>3497</v>
      </c>
      <c r="Y343" t="s">
        <v>5294</v>
      </c>
      <c r="Z343" t="s">
        <v>99</v>
      </c>
    </row>
    <row r="344" spans="1:26">
      <c r="A344" t="s">
        <v>5295</v>
      </c>
      <c r="B344" t="s">
        <v>222</v>
      </c>
      <c r="C344">
        <v>2022</v>
      </c>
      <c r="D344" t="s">
        <v>3485</v>
      </c>
      <c r="E344" t="s">
        <v>3486</v>
      </c>
      <c r="F344" t="s">
        <v>3487</v>
      </c>
      <c r="G344" t="s">
        <v>3488</v>
      </c>
      <c r="H344" t="s">
        <v>99</v>
      </c>
      <c r="I344" t="s">
        <v>99</v>
      </c>
      <c r="J344" t="s">
        <v>3489</v>
      </c>
      <c r="K344" t="s">
        <v>123</v>
      </c>
      <c r="L344" s="13">
        <v>44887.363807870373</v>
      </c>
      <c r="M344" s="13">
        <v>44887.363807870373</v>
      </c>
      <c r="N344" s="13">
        <v>44886.598263888889</v>
      </c>
      <c r="O344" t="s">
        <v>3490</v>
      </c>
      <c r="P344" t="s">
        <v>99</v>
      </c>
      <c r="Q344" t="s">
        <v>5296</v>
      </c>
      <c r="R344" t="s">
        <v>99</v>
      </c>
      <c r="S344" t="s">
        <v>99</v>
      </c>
      <c r="T344" t="s">
        <v>1362</v>
      </c>
      <c r="U344" t="s">
        <v>1363</v>
      </c>
      <c r="V344" t="s">
        <v>4494</v>
      </c>
      <c r="W344" t="s">
        <v>4495</v>
      </c>
      <c r="X344" t="s">
        <v>3491</v>
      </c>
      <c r="Y344" t="s">
        <v>5297</v>
      </c>
      <c r="Z344" t="s">
        <v>99</v>
      </c>
    </row>
    <row r="345" spans="1:26">
      <c r="A345" t="s">
        <v>5298</v>
      </c>
      <c r="B345" t="s">
        <v>222</v>
      </c>
      <c r="C345">
        <v>2015</v>
      </c>
      <c r="D345" t="s">
        <v>3464</v>
      </c>
      <c r="E345" t="s">
        <v>3465</v>
      </c>
      <c r="F345" t="s">
        <v>3466</v>
      </c>
      <c r="G345" t="s">
        <v>3467</v>
      </c>
      <c r="H345" t="s">
        <v>99</v>
      </c>
      <c r="I345" t="s">
        <v>99</v>
      </c>
      <c r="J345" t="s">
        <v>3468</v>
      </c>
      <c r="K345" t="s">
        <v>564</v>
      </c>
      <c r="L345" s="13">
        <v>44887.363807870373</v>
      </c>
      <c r="M345" s="13">
        <v>44887.363807870373</v>
      </c>
      <c r="N345" s="13">
        <v>44886.598252314812</v>
      </c>
      <c r="O345" t="s">
        <v>3469</v>
      </c>
      <c r="P345" t="s">
        <v>99</v>
      </c>
      <c r="Q345" t="s">
        <v>5299</v>
      </c>
      <c r="R345" t="s">
        <v>99</v>
      </c>
      <c r="S345" t="s">
        <v>99</v>
      </c>
      <c r="T345" t="s">
        <v>1226</v>
      </c>
      <c r="U345" t="s">
        <v>1227</v>
      </c>
      <c r="V345" t="s">
        <v>4494</v>
      </c>
      <c r="W345" t="s">
        <v>4495</v>
      </c>
      <c r="X345" t="s">
        <v>3470</v>
      </c>
      <c r="Y345" t="s">
        <v>5300</v>
      </c>
      <c r="Z345" t="s">
        <v>99</v>
      </c>
    </row>
    <row r="346" spans="1:26">
      <c r="A346" t="s">
        <v>5301</v>
      </c>
      <c r="B346" t="s">
        <v>222</v>
      </c>
      <c r="C346">
        <v>2013</v>
      </c>
      <c r="D346" t="s">
        <v>3457</v>
      </c>
      <c r="E346" t="s">
        <v>3458</v>
      </c>
      <c r="F346" t="s">
        <v>3459</v>
      </c>
      <c r="G346" t="s">
        <v>3460</v>
      </c>
      <c r="H346" t="s">
        <v>99</v>
      </c>
      <c r="I346" t="s">
        <v>99</v>
      </c>
      <c r="J346" t="s">
        <v>3461</v>
      </c>
      <c r="K346" t="s">
        <v>139</v>
      </c>
      <c r="L346" s="13">
        <v>44887.363807870373</v>
      </c>
      <c r="M346" s="13">
        <v>44887.363807870373</v>
      </c>
      <c r="N346" s="13">
        <v>44886.598240740743</v>
      </c>
      <c r="O346" t="s">
        <v>3462</v>
      </c>
      <c r="P346" t="s">
        <v>99</v>
      </c>
      <c r="Q346" t="s">
        <v>5302</v>
      </c>
      <c r="R346" t="s">
        <v>99</v>
      </c>
      <c r="S346" t="s">
        <v>99</v>
      </c>
      <c r="T346" t="s">
        <v>1218</v>
      </c>
      <c r="U346" t="s">
        <v>133</v>
      </c>
      <c r="V346" t="s">
        <v>99</v>
      </c>
      <c r="W346" t="s">
        <v>4495</v>
      </c>
      <c r="X346" t="s">
        <v>3463</v>
      </c>
      <c r="Y346" t="s">
        <v>5303</v>
      </c>
      <c r="Z346" t="s">
        <v>99</v>
      </c>
    </row>
    <row r="347" spans="1:26">
      <c r="A347" t="s">
        <v>5304</v>
      </c>
      <c r="B347" t="s">
        <v>222</v>
      </c>
      <c r="C347">
        <v>2013</v>
      </c>
      <c r="D347" t="s">
        <v>3451</v>
      </c>
      <c r="E347" t="s">
        <v>3452</v>
      </c>
      <c r="F347" t="s">
        <v>2691</v>
      </c>
      <c r="G347" t="s">
        <v>3453</v>
      </c>
      <c r="H347" t="s">
        <v>99</v>
      </c>
      <c r="I347" t="s">
        <v>99</v>
      </c>
      <c r="J347" t="s">
        <v>3454</v>
      </c>
      <c r="K347" t="s">
        <v>139</v>
      </c>
      <c r="L347" s="13">
        <v>44887.363807870373</v>
      </c>
      <c r="M347" s="13">
        <v>44887.363807870373</v>
      </c>
      <c r="N347" s="13">
        <v>44886.598240740743</v>
      </c>
      <c r="O347" t="s">
        <v>3455</v>
      </c>
      <c r="P347" t="s">
        <v>99</v>
      </c>
      <c r="Q347" t="s">
        <v>5305</v>
      </c>
      <c r="R347" t="s">
        <v>99</v>
      </c>
      <c r="S347" t="s">
        <v>99</v>
      </c>
      <c r="T347" t="s">
        <v>1218</v>
      </c>
      <c r="U347" t="s">
        <v>133</v>
      </c>
      <c r="V347" t="s">
        <v>4494</v>
      </c>
      <c r="W347" t="s">
        <v>4495</v>
      </c>
      <c r="X347" t="s">
        <v>3456</v>
      </c>
      <c r="Y347" t="s">
        <v>5306</v>
      </c>
      <c r="Z347" t="s">
        <v>4567</v>
      </c>
    </row>
    <row r="348" spans="1:26">
      <c r="A348" t="s">
        <v>5307</v>
      </c>
      <c r="B348" t="s">
        <v>222</v>
      </c>
      <c r="C348">
        <v>2013</v>
      </c>
      <c r="D348" t="s">
        <v>3446</v>
      </c>
      <c r="E348" t="s">
        <v>3447</v>
      </c>
      <c r="F348" t="s">
        <v>1826</v>
      </c>
      <c r="G348" t="s">
        <v>2062</v>
      </c>
      <c r="H348" t="s">
        <v>99</v>
      </c>
      <c r="I348" t="s">
        <v>99</v>
      </c>
      <c r="J348" t="s">
        <v>3448</v>
      </c>
      <c r="K348" t="s">
        <v>139</v>
      </c>
      <c r="L348" s="13">
        <v>44887.363807870373</v>
      </c>
      <c r="M348" s="13">
        <v>44887.363807870373</v>
      </c>
      <c r="N348" s="13">
        <v>44886.598240740743</v>
      </c>
      <c r="O348" t="s">
        <v>3449</v>
      </c>
      <c r="P348" t="s">
        <v>99</v>
      </c>
      <c r="Q348" t="s">
        <v>4675</v>
      </c>
      <c r="R348" t="s">
        <v>99</v>
      </c>
      <c r="S348" t="s">
        <v>99</v>
      </c>
      <c r="T348" t="s">
        <v>1226</v>
      </c>
      <c r="U348" t="s">
        <v>1227</v>
      </c>
      <c r="V348" t="s">
        <v>99</v>
      </c>
      <c r="W348" t="s">
        <v>4495</v>
      </c>
      <c r="X348" t="s">
        <v>3450</v>
      </c>
      <c r="Y348" t="s">
        <v>4676</v>
      </c>
      <c r="Z348" t="s">
        <v>4567</v>
      </c>
    </row>
    <row r="349" spans="1:26">
      <c r="A349" t="s">
        <v>5308</v>
      </c>
      <c r="B349" t="s">
        <v>222</v>
      </c>
      <c r="C349">
        <v>2018</v>
      </c>
      <c r="D349" t="s">
        <v>3439</v>
      </c>
      <c r="E349" t="s">
        <v>3440</v>
      </c>
      <c r="F349" t="s">
        <v>3441</v>
      </c>
      <c r="G349" t="s">
        <v>3442</v>
      </c>
      <c r="H349" t="s">
        <v>99</v>
      </c>
      <c r="I349" t="s">
        <v>99</v>
      </c>
      <c r="J349" t="s">
        <v>3443</v>
      </c>
      <c r="K349" t="s">
        <v>384</v>
      </c>
      <c r="L349" s="13">
        <v>44887.363807870373</v>
      </c>
      <c r="M349" s="13">
        <v>44887.363807870373</v>
      </c>
      <c r="N349" s="13">
        <v>44886.598240740743</v>
      </c>
      <c r="O349" t="s">
        <v>3444</v>
      </c>
      <c r="P349" t="s">
        <v>99</v>
      </c>
      <c r="Q349" t="s">
        <v>5309</v>
      </c>
      <c r="R349" t="s">
        <v>99</v>
      </c>
      <c r="S349" t="s">
        <v>5310</v>
      </c>
      <c r="T349" t="s">
        <v>1226</v>
      </c>
      <c r="U349" t="s">
        <v>1227</v>
      </c>
      <c r="V349" t="s">
        <v>4494</v>
      </c>
      <c r="W349" t="s">
        <v>4495</v>
      </c>
      <c r="X349" t="s">
        <v>3445</v>
      </c>
      <c r="Y349" t="s">
        <v>5311</v>
      </c>
      <c r="Z349" t="s">
        <v>99</v>
      </c>
    </row>
    <row r="350" spans="1:26">
      <c r="A350" t="s">
        <v>5312</v>
      </c>
      <c r="B350" t="s">
        <v>222</v>
      </c>
      <c r="C350">
        <v>2015</v>
      </c>
      <c r="D350" t="s">
        <v>3434</v>
      </c>
      <c r="E350" t="s">
        <v>3435</v>
      </c>
      <c r="F350" t="s">
        <v>3335</v>
      </c>
      <c r="G350" t="s">
        <v>3336</v>
      </c>
      <c r="H350" t="s">
        <v>99</v>
      </c>
      <c r="I350" t="s">
        <v>99</v>
      </c>
      <c r="J350" t="s">
        <v>3436</v>
      </c>
      <c r="K350" t="s">
        <v>564</v>
      </c>
      <c r="L350" s="13">
        <v>44887.363807870373</v>
      </c>
      <c r="M350" s="13">
        <v>44887.363807870373</v>
      </c>
      <c r="N350" s="13">
        <v>44886.598240740743</v>
      </c>
      <c r="O350" t="s">
        <v>3437</v>
      </c>
      <c r="P350" t="s">
        <v>99</v>
      </c>
      <c r="Q350" t="s">
        <v>5313</v>
      </c>
      <c r="R350" t="s">
        <v>99</v>
      </c>
      <c r="S350" t="s">
        <v>5314</v>
      </c>
      <c r="T350" t="s">
        <v>1226</v>
      </c>
      <c r="U350" t="s">
        <v>1227</v>
      </c>
      <c r="V350" t="s">
        <v>99</v>
      </c>
      <c r="W350" t="s">
        <v>4495</v>
      </c>
      <c r="X350" t="s">
        <v>3438</v>
      </c>
      <c r="Y350" t="s">
        <v>5315</v>
      </c>
      <c r="Z350" t="s">
        <v>99</v>
      </c>
    </row>
    <row r="351" spans="1:26">
      <c r="A351" t="s">
        <v>5316</v>
      </c>
      <c r="B351" t="s">
        <v>222</v>
      </c>
      <c r="C351">
        <v>2016</v>
      </c>
      <c r="D351" t="s">
        <v>3471</v>
      </c>
      <c r="E351" t="s">
        <v>3472</v>
      </c>
      <c r="F351" t="s">
        <v>3473</v>
      </c>
      <c r="G351" t="s">
        <v>3474</v>
      </c>
      <c r="H351" t="s">
        <v>99</v>
      </c>
      <c r="I351" t="s">
        <v>99</v>
      </c>
      <c r="J351" t="s">
        <v>3475</v>
      </c>
      <c r="K351" t="s">
        <v>331</v>
      </c>
      <c r="L351" s="13">
        <v>44887.363807870373</v>
      </c>
      <c r="M351" s="13">
        <v>44887.363807870373</v>
      </c>
      <c r="N351" s="13">
        <v>44886.598252314812</v>
      </c>
      <c r="O351" t="s">
        <v>3476</v>
      </c>
      <c r="P351" t="s">
        <v>99</v>
      </c>
      <c r="Q351" t="s">
        <v>5317</v>
      </c>
      <c r="R351" t="s">
        <v>99</v>
      </c>
      <c r="S351" t="s">
        <v>5318</v>
      </c>
      <c r="T351" t="s">
        <v>1226</v>
      </c>
      <c r="U351" t="s">
        <v>1227</v>
      </c>
      <c r="V351" t="s">
        <v>99</v>
      </c>
      <c r="W351" t="s">
        <v>4495</v>
      </c>
      <c r="X351" t="s">
        <v>3477</v>
      </c>
      <c r="Y351" t="s">
        <v>5319</v>
      </c>
      <c r="Z351" t="s">
        <v>99</v>
      </c>
    </row>
    <row r="352" spans="1:26">
      <c r="A352" t="s">
        <v>5320</v>
      </c>
      <c r="B352" t="s">
        <v>222</v>
      </c>
      <c r="C352">
        <v>2009</v>
      </c>
      <c r="D352" t="s">
        <v>3427</v>
      </c>
      <c r="E352" t="s">
        <v>3428</v>
      </c>
      <c r="F352" t="s">
        <v>3429</v>
      </c>
      <c r="G352" t="s">
        <v>3430</v>
      </c>
      <c r="H352" t="s">
        <v>99</v>
      </c>
      <c r="I352" t="s">
        <v>99</v>
      </c>
      <c r="J352" t="s">
        <v>3431</v>
      </c>
      <c r="K352" t="s">
        <v>615</v>
      </c>
      <c r="L352" s="13">
        <v>44887.363807870373</v>
      </c>
      <c r="M352" s="13">
        <v>44887.363807870373</v>
      </c>
      <c r="N352" s="13">
        <v>44886.598240740743</v>
      </c>
      <c r="O352" t="s">
        <v>3432</v>
      </c>
      <c r="P352" t="s">
        <v>99</v>
      </c>
      <c r="Q352" t="s">
        <v>5321</v>
      </c>
      <c r="R352" t="s">
        <v>99</v>
      </c>
      <c r="S352" t="s">
        <v>99</v>
      </c>
      <c r="T352" t="s">
        <v>1218</v>
      </c>
      <c r="U352" t="s">
        <v>133</v>
      </c>
      <c r="V352" t="s">
        <v>99</v>
      </c>
      <c r="W352" t="s">
        <v>4495</v>
      </c>
      <c r="X352" t="s">
        <v>3433</v>
      </c>
      <c r="Y352" t="s">
        <v>5322</v>
      </c>
      <c r="Z352" t="s">
        <v>99</v>
      </c>
    </row>
    <row r="353" spans="1:26">
      <c r="A353" t="s">
        <v>5323</v>
      </c>
      <c r="B353" t="s">
        <v>222</v>
      </c>
      <c r="C353">
        <v>2020</v>
      </c>
      <c r="D353" t="s">
        <v>3421</v>
      </c>
      <c r="E353" t="s">
        <v>3422</v>
      </c>
      <c r="F353" t="s">
        <v>3423</v>
      </c>
      <c r="G353" t="s">
        <v>3424</v>
      </c>
      <c r="H353" t="s">
        <v>99</v>
      </c>
      <c r="I353" t="s">
        <v>99</v>
      </c>
      <c r="J353" t="s">
        <v>3425</v>
      </c>
      <c r="K353" t="s">
        <v>176</v>
      </c>
      <c r="L353" s="13">
        <v>44887.363807870373</v>
      </c>
      <c r="M353" s="13">
        <v>44887.363807870373</v>
      </c>
      <c r="N353" s="13">
        <v>44886.598229166666</v>
      </c>
      <c r="O353" t="s">
        <v>646</v>
      </c>
      <c r="P353" t="s">
        <v>99</v>
      </c>
      <c r="Q353" t="s">
        <v>5324</v>
      </c>
      <c r="R353" t="s">
        <v>99</v>
      </c>
      <c r="S353" t="s">
        <v>5325</v>
      </c>
      <c r="T353" t="s">
        <v>1226</v>
      </c>
      <c r="U353" t="s">
        <v>1227</v>
      </c>
      <c r="V353" t="s">
        <v>4494</v>
      </c>
      <c r="W353" t="s">
        <v>4495</v>
      </c>
      <c r="X353" t="s">
        <v>3426</v>
      </c>
      <c r="Y353" t="s">
        <v>5326</v>
      </c>
      <c r="Z353" t="s">
        <v>99</v>
      </c>
    </row>
    <row r="354" spans="1:26">
      <c r="A354" t="s">
        <v>5327</v>
      </c>
      <c r="B354" t="s">
        <v>222</v>
      </c>
      <c r="C354">
        <v>2020</v>
      </c>
      <c r="D354" t="s">
        <v>3416</v>
      </c>
      <c r="E354" t="s">
        <v>3417</v>
      </c>
      <c r="F354" t="s">
        <v>1630</v>
      </c>
      <c r="G354" t="s">
        <v>1631</v>
      </c>
      <c r="H354" t="s">
        <v>99</v>
      </c>
      <c r="I354" t="s">
        <v>99</v>
      </c>
      <c r="J354" t="s">
        <v>3418</v>
      </c>
      <c r="K354" t="s">
        <v>176</v>
      </c>
      <c r="L354" s="13">
        <v>44887.363807870373</v>
      </c>
      <c r="M354" s="13">
        <v>44887.363807870373</v>
      </c>
      <c r="N354" s="13">
        <v>44886.598217592589</v>
      </c>
      <c r="O354" t="s">
        <v>3419</v>
      </c>
      <c r="P354" t="s">
        <v>99</v>
      </c>
      <c r="Q354" t="s">
        <v>5199</v>
      </c>
      <c r="R354" t="s">
        <v>99</v>
      </c>
      <c r="S354" t="s">
        <v>5328</v>
      </c>
      <c r="T354" t="s">
        <v>1226</v>
      </c>
      <c r="U354" t="s">
        <v>1227</v>
      </c>
      <c r="V354" t="s">
        <v>4494</v>
      </c>
      <c r="W354" t="s">
        <v>4495</v>
      </c>
      <c r="X354" t="s">
        <v>3420</v>
      </c>
      <c r="Y354" t="s">
        <v>5201</v>
      </c>
      <c r="Z354" t="s">
        <v>99</v>
      </c>
    </row>
    <row r="355" spans="1:26">
      <c r="A355" t="s">
        <v>5329</v>
      </c>
      <c r="B355" t="s">
        <v>135</v>
      </c>
      <c r="C355">
        <v>2021</v>
      </c>
      <c r="D355" t="s">
        <v>3408</v>
      </c>
      <c r="E355" t="s">
        <v>3409</v>
      </c>
      <c r="F355" t="s">
        <v>3410</v>
      </c>
      <c r="G355" t="s">
        <v>99</v>
      </c>
      <c r="H355" t="s">
        <v>3411</v>
      </c>
      <c r="I355" t="s">
        <v>3412</v>
      </c>
      <c r="J355" t="s">
        <v>3413</v>
      </c>
      <c r="K355" t="s">
        <v>3414</v>
      </c>
      <c r="L355" s="13">
        <v>44887.363807870373</v>
      </c>
      <c r="M355" s="13">
        <v>44887.363807870373</v>
      </c>
      <c r="N355" s="13">
        <v>44886.598217592589</v>
      </c>
      <c r="O355" t="s">
        <v>3415</v>
      </c>
      <c r="P355" t="s">
        <v>363</v>
      </c>
      <c r="Q355" t="s">
        <v>5330</v>
      </c>
      <c r="R355" t="s">
        <v>3410</v>
      </c>
      <c r="S355" t="s">
        <v>99</v>
      </c>
      <c r="T355" t="s">
        <v>99</v>
      </c>
      <c r="U355" t="s">
        <v>99</v>
      </c>
      <c r="V355" t="s">
        <v>4494</v>
      </c>
      <c r="W355" t="s">
        <v>4495</v>
      </c>
      <c r="X355" t="s">
        <v>99</v>
      </c>
      <c r="Y355" t="s">
        <v>99</v>
      </c>
      <c r="Z355" t="s">
        <v>99</v>
      </c>
    </row>
    <row r="356" spans="1:26">
      <c r="A356" t="s">
        <v>5331</v>
      </c>
      <c r="B356" t="s">
        <v>135</v>
      </c>
      <c r="C356">
        <v>2015</v>
      </c>
      <c r="D356" t="s">
        <v>3400</v>
      </c>
      <c r="E356" t="s">
        <v>3401</v>
      </c>
      <c r="F356" t="s">
        <v>3402</v>
      </c>
      <c r="G356" t="s">
        <v>99</v>
      </c>
      <c r="H356" t="s">
        <v>3403</v>
      </c>
      <c r="I356" t="s">
        <v>3404</v>
      </c>
      <c r="J356" t="s">
        <v>3405</v>
      </c>
      <c r="K356" t="s">
        <v>3406</v>
      </c>
      <c r="L356" s="13">
        <v>44887.363807870373</v>
      </c>
      <c r="M356" s="13">
        <v>44887.363807870373</v>
      </c>
      <c r="N356" s="13">
        <v>44886.59820601852</v>
      </c>
      <c r="O356" t="s">
        <v>3407</v>
      </c>
      <c r="P356" t="s">
        <v>182</v>
      </c>
      <c r="Q356" t="s">
        <v>5332</v>
      </c>
      <c r="R356" t="s">
        <v>5333</v>
      </c>
      <c r="S356" t="s">
        <v>99</v>
      </c>
      <c r="T356" t="s">
        <v>99</v>
      </c>
      <c r="U356" t="s">
        <v>99</v>
      </c>
      <c r="V356" t="s">
        <v>4494</v>
      </c>
      <c r="W356" t="s">
        <v>4495</v>
      </c>
      <c r="X356" t="s">
        <v>99</v>
      </c>
      <c r="Y356" t="s">
        <v>99</v>
      </c>
      <c r="Z356" t="s">
        <v>99</v>
      </c>
    </row>
    <row r="357" spans="1:26">
      <c r="A357" t="s">
        <v>5334</v>
      </c>
      <c r="B357" t="s">
        <v>222</v>
      </c>
      <c r="C357">
        <v>2018</v>
      </c>
      <c r="D357" t="s">
        <v>3394</v>
      </c>
      <c r="E357" t="s">
        <v>3395</v>
      </c>
      <c r="F357" t="s">
        <v>1244</v>
      </c>
      <c r="G357" t="s">
        <v>3396</v>
      </c>
      <c r="H357" t="s">
        <v>99</v>
      </c>
      <c r="I357" t="s">
        <v>99</v>
      </c>
      <c r="J357" t="s">
        <v>3397</v>
      </c>
      <c r="K357" t="s">
        <v>384</v>
      </c>
      <c r="L357" s="13">
        <v>44887.363807870373</v>
      </c>
      <c r="M357" s="13">
        <v>44887.363807870373</v>
      </c>
      <c r="N357" s="13">
        <v>44886.59820601852</v>
      </c>
      <c r="O357" t="s">
        <v>3398</v>
      </c>
      <c r="P357" t="s">
        <v>99</v>
      </c>
      <c r="Q357" t="s">
        <v>5335</v>
      </c>
      <c r="R357" t="s">
        <v>99</v>
      </c>
      <c r="S357" t="s">
        <v>5336</v>
      </c>
      <c r="T357" t="s">
        <v>1226</v>
      </c>
      <c r="U357" t="s">
        <v>1227</v>
      </c>
      <c r="V357" t="s">
        <v>99</v>
      </c>
      <c r="W357" t="s">
        <v>4495</v>
      </c>
      <c r="X357" t="s">
        <v>3399</v>
      </c>
      <c r="Y357" t="s">
        <v>5337</v>
      </c>
      <c r="Z357" t="s">
        <v>99</v>
      </c>
    </row>
    <row r="358" spans="1:26">
      <c r="A358" t="s">
        <v>5338</v>
      </c>
      <c r="B358" t="s">
        <v>222</v>
      </c>
      <c r="C358">
        <v>2016</v>
      </c>
      <c r="D358" t="s">
        <v>3104</v>
      </c>
      <c r="E358" t="s">
        <v>3389</v>
      </c>
      <c r="F358" t="s">
        <v>3149</v>
      </c>
      <c r="G358" t="s">
        <v>3390</v>
      </c>
      <c r="H358" t="s">
        <v>99</v>
      </c>
      <c r="I358" t="s">
        <v>99</v>
      </c>
      <c r="J358" t="s">
        <v>3391</v>
      </c>
      <c r="K358" t="s">
        <v>331</v>
      </c>
      <c r="L358" s="13">
        <v>44887.363807870373</v>
      </c>
      <c r="M358" s="13">
        <v>44887.363807870373</v>
      </c>
      <c r="N358" s="13">
        <v>44886.598194444443</v>
      </c>
      <c r="O358" t="s">
        <v>3392</v>
      </c>
      <c r="P358" t="s">
        <v>99</v>
      </c>
      <c r="Q358" t="s">
        <v>5339</v>
      </c>
      <c r="R358" t="s">
        <v>99</v>
      </c>
      <c r="S358" t="s">
        <v>99</v>
      </c>
      <c r="T358" t="s">
        <v>1226</v>
      </c>
      <c r="U358" t="s">
        <v>1227</v>
      </c>
      <c r="V358" t="s">
        <v>99</v>
      </c>
      <c r="W358" t="s">
        <v>4495</v>
      </c>
      <c r="X358" t="s">
        <v>3393</v>
      </c>
      <c r="Y358" t="s">
        <v>5340</v>
      </c>
      <c r="Z358" t="s">
        <v>99</v>
      </c>
    </row>
    <row r="359" spans="1:26">
      <c r="A359" t="s">
        <v>5341</v>
      </c>
      <c r="B359" t="s">
        <v>222</v>
      </c>
      <c r="C359">
        <v>2012</v>
      </c>
      <c r="D359" t="s">
        <v>3382</v>
      </c>
      <c r="E359" t="s">
        <v>3383</v>
      </c>
      <c r="F359" t="s">
        <v>3384</v>
      </c>
      <c r="G359" t="s">
        <v>3385</v>
      </c>
      <c r="H359" t="s">
        <v>99</v>
      </c>
      <c r="I359" t="s">
        <v>99</v>
      </c>
      <c r="J359" t="s">
        <v>3386</v>
      </c>
      <c r="K359" t="s">
        <v>351</v>
      </c>
      <c r="L359" s="13">
        <v>44887.363807870373</v>
      </c>
      <c r="M359" s="13">
        <v>44887.363807870373</v>
      </c>
      <c r="N359" s="13">
        <v>44886.598194444443</v>
      </c>
      <c r="O359" t="s">
        <v>3387</v>
      </c>
      <c r="P359" t="s">
        <v>99</v>
      </c>
      <c r="Q359" t="s">
        <v>5342</v>
      </c>
      <c r="R359" t="s">
        <v>99</v>
      </c>
      <c r="S359" t="s">
        <v>99</v>
      </c>
      <c r="T359" t="s">
        <v>1218</v>
      </c>
      <c r="U359" t="s">
        <v>133</v>
      </c>
      <c r="V359" t="s">
        <v>99</v>
      </c>
      <c r="W359" t="s">
        <v>4495</v>
      </c>
      <c r="X359" t="s">
        <v>3388</v>
      </c>
      <c r="Y359" t="s">
        <v>5343</v>
      </c>
      <c r="Z359" t="s">
        <v>4567</v>
      </c>
    </row>
    <row r="360" spans="1:26">
      <c r="A360" t="s">
        <v>5344</v>
      </c>
      <c r="B360" t="s">
        <v>222</v>
      </c>
      <c r="C360">
        <v>2022</v>
      </c>
      <c r="D360" t="s">
        <v>3375</v>
      </c>
      <c r="E360" t="s">
        <v>3376</v>
      </c>
      <c r="F360" t="s">
        <v>3377</v>
      </c>
      <c r="G360" t="s">
        <v>3378</v>
      </c>
      <c r="H360" t="s">
        <v>99</v>
      </c>
      <c r="I360" t="s">
        <v>99</v>
      </c>
      <c r="J360" t="s">
        <v>3379</v>
      </c>
      <c r="K360" t="s">
        <v>123</v>
      </c>
      <c r="L360" s="13">
        <v>44887.363807870373</v>
      </c>
      <c r="M360" s="13">
        <v>44887.363807870373</v>
      </c>
      <c r="N360" s="13">
        <v>44886.598194444443</v>
      </c>
      <c r="O360" t="s">
        <v>3380</v>
      </c>
      <c r="P360" t="s">
        <v>99</v>
      </c>
      <c r="Q360" t="s">
        <v>5345</v>
      </c>
      <c r="R360" t="s">
        <v>99</v>
      </c>
      <c r="S360" t="s">
        <v>99</v>
      </c>
      <c r="T360" t="s">
        <v>1226</v>
      </c>
      <c r="U360" t="s">
        <v>1227</v>
      </c>
      <c r="V360" t="s">
        <v>4494</v>
      </c>
      <c r="W360" t="s">
        <v>4495</v>
      </c>
      <c r="X360" t="s">
        <v>3381</v>
      </c>
      <c r="Y360" t="s">
        <v>5346</v>
      </c>
      <c r="Z360" t="s">
        <v>99</v>
      </c>
    </row>
    <row r="361" spans="1:26">
      <c r="A361" t="s">
        <v>5347</v>
      </c>
      <c r="B361" t="s">
        <v>222</v>
      </c>
      <c r="C361">
        <v>2018</v>
      </c>
      <c r="D361" t="s">
        <v>3368</v>
      </c>
      <c r="E361" t="s">
        <v>3369</v>
      </c>
      <c r="F361" t="s">
        <v>3370</v>
      </c>
      <c r="G361" t="s">
        <v>3371</v>
      </c>
      <c r="H361" t="s">
        <v>99</v>
      </c>
      <c r="I361" t="s">
        <v>99</v>
      </c>
      <c r="J361" t="s">
        <v>3372</v>
      </c>
      <c r="K361" t="s">
        <v>384</v>
      </c>
      <c r="L361" s="13">
        <v>44887.363807870373</v>
      </c>
      <c r="M361" s="13">
        <v>44887.363807870373</v>
      </c>
      <c r="N361" s="13">
        <v>44886.598194444443</v>
      </c>
      <c r="O361" t="s">
        <v>3373</v>
      </c>
      <c r="P361" t="s">
        <v>99</v>
      </c>
      <c r="Q361" t="s">
        <v>5348</v>
      </c>
      <c r="R361" t="s">
        <v>99</v>
      </c>
      <c r="S361" t="s">
        <v>99</v>
      </c>
      <c r="T361" t="s">
        <v>1226</v>
      </c>
      <c r="U361" t="s">
        <v>1227</v>
      </c>
      <c r="V361" t="s">
        <v>99</v>
      </c>
      <c r="W361" t="s">
        <v>4495</v>
      </c>
      <c r="X361" t="s">
        <v>3374</v>
      </c>
      <c r="Y361" t="s">
        <v>5349</v>
      </c>
      <c r="Z361" t="s">
        <v>99</v>
      </c>
    </row>
    <row r="362" spans="1:26">
      <c r="A362" t="s">
        <v>5350</v>
      </c>
      <c r="B362" t="s">
        <v>222</v>
      </c>
      <c r="C362">
        <v>2012</v>
      </c>
      <c r="D362" t="s">
        <v>3362</v>
      </c>
      <c r="E362" t="s">
        <v>3363</v>
      </c>
      <c r="F362" t="s">
        <v>2691</v>
      </c>
      <c r="G362" t="s">
        <v>3364</v>
      </c>
      <c r="H362" t="s">
        <v>99</v>
      </c>
      <c r="I362" t="s">
        <v>99</v>
      </c>
      <c r="J362" t="s">
        <v>3365</v>
      </c>
      <c r="K362" t="s">
        <v>351</v>
      </c>
      <c r="L362" s="13">
        <v>44887.363807870373</v>
      </c>
      <c r="M362" s="13">
        <v>44887.363807870373</v>
      </c>
      <c r="N362" s="13">
        <v>44886.598182870373</v>
      </c>
      <c r="O362" t="s">
        <v>3366</v>
      </c>
      <c r="P362" t="s">
        <v>99</v>
      </c>
      <c r="Q362" t="s">
        <v>5351</v>
      </c>
      <c r="R362" t="s">
        <v>99</v>
      </c>
      <c r="S362" t="s">
        <v>5352</v>
      </c>
      <c r="T362" t="s">
        <v>1218</v>
      </c>
      <c r="U362" t="s">
        <v>133</v>
      </c>
      <c r="V362" t="s">
        <v>99</v>
      </c>
      <c r="W362" t="s">
        <v>4495</v>
      </c>
      <c r="X362" t="s">
        <v>3367</v>
      </c>
      <c r="Y362" t="s">
        <v>5353</v>
      </c>
      <c r="Z362" t="s">
        <v>4567</v>
      </c>
    </row>
    <row r="363" spans="1:26">
      <c r="A363" t="s">
        <v>5354</v>
      </c>
      <c r="B363" t="s">
        <v>222</v>
      </c>
      <c r="C363">
        <v>2014</v>
      </c>
      <c r="D363" t="s">
        <v>3357</v>
      </c>
      <c r="E363" t="s">
        <v>3358</v>
      </c>
      <c r="F363" t="s">
        <v>2131</v>
      </c>
      <c r="G363" t="s">
        <v>2132</v>
      </c>
      <c r="H363" t="s">
        <v>99</v>
      </c>
      <c r="I363" t="s">
        <v>99</v>
      </c>
      <c r="J363" t="s">
        <v>3359</v>
      </c>
      <c r="K363" t="s">
        <v>400</v>
      </c>
      <c r="L363" s="13">
        <v>44887.363807870373</v>
      </c>
      <c r="M363" s="13">
        <v>44887.363807870373</v>
      </c>
      <c r="N363" s="13">
        <v>44886.598182870373</v>
      </c>
      <c r="O363" t="s">
        <v>3360</v>
      </c>
      <c r="P363" t="s">
        <v>99</v>
      </c>
      <c r="Q363" t="s">
        <v>5024</v>
      </c>
      <c r="R363" t="s">
        <v>99</v>
      </c>
      <c r="S363" t="s">
        <v>99</v>
      </c>
      <c r="T363" t="s">
        <v>1226</v>
      </c>
      <c r="U363" t="s">
        <v>1227</v>
      </c>
      <c r="V363" t="s">
        <v>99</v>
      </c>
      <c r="W363" t="s">
        <v>4495</v>
      </c>
      <c r="X363" t="s">
        <v>3361</v>
      </c>
      <c r="Y363" t="s">
        <v>5025</v>
      </c>
      <c r="Z363" t="s">
        <v>99</v>
      </c>
    </row>
    <row r="364" spans="1:26">
      <c r="A364" t="s">
        <v>5355</v>
      </c>
      <c r="B364" t="s">
        <v>222</v>
      </c>
      <c r="C364">
        <v>2015</v>
      </c>
      <c r="D364" t="s">
        <v>3352</v>
      </c>
      <c r="E364" t="s">
        <v>3353</v>
      </c>
      <c r="F364" t="s">
        <v>3335</v>
      </c>
      <c r="G364" t="s">
        <v>3336</v>
      </c>
      <c r="H364" t="s">
        <v>99</v>
      </c>
      <c r="I364" t="s">
        <v>99</v>
      </c>
      <c r="J364" t="s">
        <v>3354</v>
      </c>
      <c r="K364" t="s">
        <v>564</v>
      </c>
      <c r="L364" s="13">
        <v>44887.363807870373</v>
      </c>
      <c r="M364" s="13">
        <v>44887.363807870373</v>
      </c>
      <c r="N364" s="13">
        <v>44886.598182870373</v>
      </c>
      <c r="O364" t="s">
        <v>3355</v>
      </c>
      <c r="P364" t="s">
        <v>99</v>
      </c>
      <c r="Q364" t="s">
        <v>5313</v>
      </c>
      <c r="R364" t="s">
        <v>99</v>
      </c>
      <c r="S364" t="s">
        <v>99</v>
      </c>
      <c r="T364" t="s">
        <v>1226</v>
      </c>
      <c r="U364" t="s">
        <v>1227</v>
      </c>
      <c r="V364" t="s">
        <v>99</v>
      </c>
      <c r="W364" t="s">
        <v>4495</v>
      </c>
      <c r="X364" t="s">
        <v>3356</v>
      </c>
      <c r="Y364" t="s">
        <v>5315</v>
      </c>
      <c r="Z364" t="s">
        <v>99</v>
      </c>
    </row>
    <row r="365" spans="1:26">
      <c r="A365" t="s">
        <v>5356</v>
      </c>
      <c r="B365" t="s">
        <v>222</v>
      </c>
      <c r="C365">
        <v>2013</v>
      </c>
      <c r="D365" t="s">
        <v>3345</v>
      </c>
      <c r="E365" t="s">
        <v>3346</v>
      </c>
      <c r="F365" t="s">
        <v>3347</v>
      </c>
      <c r="G365" t="s">
        <v>3348</v>
      </c>
      <c r="H365" t="s">
        <v>99</v>
      </c>
      <c r="I365" t="s">
        <v>99</v>
      </c>
      <c r="J365" t="s">
        <v>3349</v>
      </c>
      <c r="K365" t="s">
        <v>139</v>
      </c>
      <c r="L365" s="13">
        <v>44887.363807870373</v>
      </c>
      <c r="M365" s="13">
        <v>44887.363807870373</v>
      </c>
      <c r="N365" s="13">
        <v>44886.598171296297</v>
      </c>
      <c r="O365" t="s">
        <v>3350</v>
      </c>
      <c r="P365" t="s">
        <v>99</v>
      </c>
      <c r="Q365" t="s">
        <v>5357</v>
      </c>
      <c r="R365" t="s">
        <v>99</v>
      </c>
      <c r="S365" t="s">
        <v>99</v>
      </c>
      <c r="T365" t="s">
        <v>1218</v>
      </c>
      <c r="U365" t="s">
        <v>133</v>
      </c>
      <c r="V365" t="s">
        <v>99</v>
      </c>
      <c r="W365" t="s">
        <v>4495</v>
      </c>
      <c r="X365" t="s">
        <v>3351</v>
      </c>
      <c r="Y365" t="s">
        <v>5358</v>
      </c>
      <c r="Z365" t="s">
        <v>99</v>
      </c>
    </row>
    <row r="366" spans="1:26">
      <c r="A366" t="s">
        <v>5359</v>
      </c>
      <c r="B366" t="s">
        <v>135</v>
      </c>
      <c r="C366">
        <v>2021</v>
      </c>
      <c r="D366" t="s">
        <v>3340</v>
      </c>
      <c r="E366" t="s">
        <v>3341</v>
      </c>
      <c r="F366" t="s">
        <v>1265</v>
      </c>
      <c r="G366" t="s">
        <v>99</v>
      </c>
      <c r="H366" t="s">
        <v>1266</v>
      </c>
      <c r="I366" t="s">
        <v>3342</v>
      </c>
      <c r="J366" t="s">
        <v>3343</v>
      </c>
      <c r="K366" t="s">
        <v>478</v>
      </c>
      <c r="L366" s="13">
        <v>44887.363807870373</v>
      </c>
      <c r="M366" s="13">
        <v>44887.363807870373</v>
      </c>
      <c r="N366" s="13">
        <v>44886.598171296297</v>
      </c>
      <c r="O366" t="s">
        <v>3344</v>
      </c>
      <c r="P366" t="s">
        <v>557</v>
      </c>
      <c r="Q366" t="s">
        <v>5360</v>
      </c>
      <c r="R366" t="s">
        <v>4512</v>
      </c>
      <c r="S366" t="s">
        <v>5361</v>
      </c>
      <c r="T366" t="s">
        <v>99</v>
      </c>
      <c r="U366" t="s">
        <v>99</v>
      </c>
      <c r="V366" t="s">
        <v>4494</v>
      </c>
      <c r="W366" t="s">
        <v>4495</v>
      </c>
      <c r="X366" t="s">
        <v>99</v>
      </c>
      <c r="Y366" t="s">
        <v>99</v>
      </c>
      <c r="Z366" t="s">
        <v>99</v>
      </c>
    </row>
    <row r="367" spans="1:26">
      <c r="A367" t="s">
        <v>5362</v>
      </c>
      <c r="B367" t="s">
        <v>222</v>
      </c>
      <c r="C367">
        <v>2014</v>
      </c>
      <c r="D367" t="s">
        <v>3326</v>
      </c>
      <c r="E367" t="s">
        <v>3327</v>
      </c>
      <c r="F367" t="s">
        <v>3328</v>
      </c>
      <c r="G367" t="s">
        <v>3329</v>
      </c>
      <c r="H367" t="s">
        <v>99</v>
      </c>
      <c r="I367" t="s">
        <v>99</v>
      </c>
      <c r="J367" t="s">
        <v>3330</v>
      </c>
      <c r="K367" t="s">
        <v>400</v>
      </c>
      <c r="L367" s="13">
        <v>44887.363807870373</v>
      </c>
      <c r="M367" s="13">
        <v>44887.363807870373</v>
      </c>
      <c r="N367" s="13">
        <v>44886.598171296297</v>
      </c>
      <c r="O367" t="s">
        <v>3331</v>
      </c>
      <c r="P367" t="s">
        <v>99</v>
      </c>
      <c r="Q367" t="s">
        <v>5363</v>
      </c>
      <c r="R367" t="s">
        <v>99</v>
      </c>
      <c r="S367" t="s">
        <v>99</v>
      </c>
      <c r="T367" t="s">
        <v>1226</v>
      </c>
      <c r="U367" t="s">
        <v>1227</v>
      </c>
      <c r="V367" t="s">
        <v>99</v>
      </c>
      <c r="W367" t="s">
        <v>4495</v>
      </c>
      <c r="X367" t="s">
        <v>3332</v>
      </c>
      <c r="Y367" t="s">
        <v>5364</v>
      </c>
      <c r="Z367" t="s">
        <v>99</v>
      </c>
    </row>
    <row r="368" spans="1:26">
      <c r="A368" t="s">
        <v>5365</v>
      </c>
      <c r="B368" t="s">
        <v>222</v>
      </c>
      <c r="C368">
        <v>2020</v>
      </c>
      <c r="D368" t="s">
        <v>3301</v>
      </c>
      <c r="E368" t="s">
        <v>3302</v>
      </c>
      <c r="F368" t="s">
        <v>3303</v>
      </c>
      <c r="G368" t="s">
        <v>3304</v>
      </c>
      <c r="H368" t="s">
        <v>99</v>
      </c>
      <c r="I368" t="s">
        <v>99</v>
      </c>
      <c r="J368" t="s">
        <v>3305</v>
      </c>
      <c r="K368" t="s">
        <v>176</v>
      </c>
      <c r="L368" s="13">
        <v>44887.363807870373</v>
      </c>
      <c r="M368" s="13">
        <v>44887.363807870373</v>
      </c>
      <c r="N368" s="13">
        <v>44886.59815972222</v>
      </c>
      <c r="O368" t="s">
        <v>3306</v>
      </c>
      <c r="P368" t="s">
        <v>99</v>
      </c>
      <c r="Q368" t="s">
        <v>5366</v>
      </c>
      <c r="R368" t="s">
        <v>99</v>
      </c>
      <c r="S368" t="s">
        <v>99</v>
      </c>
      <c r="T368" t="s">
        <v>1226</v>
      </c>
      <c r="U368" t="s">
        <v>1227</v>
      </c>
      <c r="V368" t="s">
        <v>4494</v>
      </c>
      <c r="W368" t="s">
        <v>4495</v>
      </c>
      <c r="X368" t="s">
        <v>3307</v>
      </c>
      <c r="Y368" t="s">
        <v>5367</v>
      </c>
      <c r="Z368" t="s">
        <v>99</v>
      </c>
    </row>
    <row r="369" spans="1:26">
      <c r="A369" t="s">
        <v>5368</v>
      </c>
      <c r="B369" t="s">
        <v>222</v>
      </c>
      <c r="C369">
        <v>2010</v>
      </c>
      <c r="D369" t="s">
        <v>3296</v>
      </c>
      <c r="E369" t="s">
        <v>3297</v>
      </c>
      <c r="F369" t="s">
        <v>3227</v>
      </c>
      <c r="G369" t="s">
        <v>3228</v>
      </c>
      <c r="H369" t="s">
        <v>99</v>
      </c>
      <c r="I369" t="s">
        <v>99</v>
      </c>
      <c r="J369" t="s">
        <v>3298</v>
      </c>
      <c r="K369" t="s">
        <v>130</v>
      </c>
      <c r="L369" s="13">
        <v>44887.363807870373</v>
      </c>
      <c r="M369" s="13">
        <v>44887.363807870373</v>
      </c>
      <c r="N369" s="13">
        <v>44886.59815972222</v>
      </c>
      <c r="O369" t="s">
        <v>3299</v>
      </c>
      <c r="P369" t="s">
        <v>99</v>
      </c>
      <c r="Q369" t="s">
        <v>5369</v>
      </c>
      <c r="R369" t="s">
        <v>99</v>
      </c>
      <c r="S369" t="s">
        <v>99</v>
      </c>
      <c r="T369" t="s">
        <v>1218</v>
      </c>
      <c r="U369" t="s">
        <v>133</v>
      </c>
      <c r="V369" t="s">
        <v>99</v>
      </c>
      <c r="W369" t="s">
        <v>4495</v>
      </c>
      <c r="X369" t="s">
        <v>3300</v>
      </c>
      <c r="Y369" t="s">
        <v>5370</v>
      </c>
      <c r="Z369" t="s">
        <v>99</v>
      </c>
    </row>
    <row r="370" spans="1:26">
      <c r="A370" t="s">
        <v>5371</v>
      </c>
      <c r="B370" t="s">
        <v>135</v>
      </c>
      <c r="C370">
        <v>2010</v>
      </c>
      <c r="D370" t="s">
        <v>3289</v>
      </c>
      <c r="E370" t="s">
        <v>3290</v>
      </c>
      <c r="F370" t="s">
        <v>1687</v>
      </c>
      <c r="G370" t="s">
        <v>99</v>
      </c>
      <c r="H370" t="s">
        <v>1688</v>
      </c>
      <c r="I370" t="s">
        <v>3291</v>
      </c>
      <c r="J370" t="s">
        <v>3292</v>
      </c>
      <c r="K370" t="s">
        <v>3293</v>
      </c>
      <c r="L370" s="13">
        <v>44887.363807870373</v>
      </c>
      <c r="M370" s="13">
        <v>44887.363807870373</v>
      </c>
      <c r="N370" s="13">
        <v>44886.59814814815</v>
      </c>
      <c r="O370" t="s">
        <v>3294</v>
      </c>
      <c r="P370" t="s">
        <v>3295</v>
      </c>
      <c r="Q370" t="s">
        <v>557</v>
      </c>
      <c r="R370" t="s">
        <v>4735</v>
      </c>
      <c r="S370" t="s">
        <v>99</v>
      </c>
      <c r="T370" t="s">
        <v>99</v>
      </c>
      <c r="U370" t="s">
        <v>99</v>
      </c>
      <c r="V370" t="s">
        <v>4494</v>
      </c>
      <c r="W370" t="s">
        <v>4495</v>
      </c>
      <c r="X370" t="s">
        <v>99</v>
      </c>
      <c r="Y370" t="s">
        <v>99</v>
      </c>
      <c r="Z370" t="s">
        <v>99</v>
      </c>
    </row>
    <row r="371" spans="1:26">
      <c r="A371" t="s">
        <v>5372</v>
      </c>
      <c r="B371" t="s">
        <v>222</v>
      </c>
      <c r="C371">
        <v>2015</v>
      </c>
      <c r="D371" t="s">
        <v>3333</v>
      </c>
      <c r="E371" t="s">
        <v>3334</v>
      </c>
      <c r="F371" t="s">
        <v>3335</v>
      </c>
      <c r="G371" t="s">
        <v>3336</v>
      </c>
      <c r="H371" t="s">
        <v>99</v>
      </c>
      <c r="I371" t="s">
        <v>99</v>
      </c>
      <c r="J371" t="s">
        <v>3337</v>
      </c>
      <c r="K371" t="s">
        <v>564</v>
      </c>
      <c r="L371" s="13">
        <v>44887.363807870373</v>
      </c>
      <c r="M371" s="13">
        <v>44887.363807870373</v>
      </c>
      <c r="N371" s="13">
        <v>44886.598171296297</v>
      </c>
      <c r="O371" t="s">
        <v>3338</v>
      </c>
      <c r="P371" t="s">
        <v>99</v>
      </c>
      <c r="Q371" t="s">
        <v>5313</v>
      </c>
      <c r="R371" t="s">
        <v>99</v>
      </c>
      <c r="S371" t="s">
        <v>99</v>
      </c>
      <c r="T371" t="s">
        <v>1226</v>
      </c>
      <c r="U371" t="s">
        <v>1227</v>
      </c>
      <c r="V371" t="s">
        <v>99</v>
      </c>
      <c r="W371" t="s">
        <v>4495</v>
      </c>
      <c r="X371" t="s">
        <v>3339</v>
      </c>
      <c r="Y371" t="s">
        <v>5315</v>
      </c>
      <c r="Z371" t="s">
        <v>99</v>
      </c>
    </row>
    <row r="372" spans="1:26">
      <c r="A372" t="s">
        <v>5373</v>
      </c>
      <c r="B372" t="s">
        <v>222</v>
      </c>
      <c r="C372">
        <v>2011</v>
      </c>
      <c r="D372" t="s">
        <v>3319</v>
      </c>
      <c r="E372" t="s">
        <v>3320</v>
      </c>
      <c r="F372" t="s">
        <v>3321</v>
      </c>
      <c r="G372" t="s">
        <v>3322</v>
      </c>
      <c r="H372" t="s">
        <v>99</v>
      </c>
      <c r="I372" t="s">
        <v>99</v>
      </c>
      <c r="J372" t="s">
        <v>3323</v>
      </c>
      <c r="K372" t="s">
        <v>102</v>
      </c>
      <c r="L372" s="13">
        <v>44887.363807870373</v>
      </c>
      <c r="M372" s="13">
        <v>44887.363807870373</v>
      </c>
      <c r="N372" s="13">
        <v>44886.598171296297</v>
      </c>
      <c r="O372" t="s">
        <v>3324</v>
      </c>
      <c r="P372" t="s">
        <v>99</v>
      </c>
      <c r="Q372" t="s">
        <v>5374</v>
      </c>
      <c r="R372" t="s">
        <v>99</v>
      </c>
      <c r="S372" t="s">
        <v>5375</v>
      </c>
      <c r="T372" t="s">
        <v>1218</v>
      </c>
      <c r="U372" t="s">
        <v>133</v>
      </c>
      <c r="V372" t="s">
        <v>99</v>
      </c>
      <c r="W372" t="s">
        <v>4495</v>
      </c>
      <c r="X372" t="s">
        <v>3325</v>
      </c>
      <c r="Y372" t="s">
        <v>5376</v>
      </c>
      <c r="Z372" t="s">
        <v>99</v>
      </c>
    </row>
    <row r="373" spans="1:26">
      <c r="A373" t="s">
        <v>5377</v>
      </c>
      <c r="B373" t="s">
        <v>135</v>
      </c>
      <c r="C373">
        <v>2014</v>
      </c>
      <c r="D373" t="s">
        <v>3314</v>
      </c>
      <c r="E373" t="s">
        <v>3315</v>
      </c>
      <c r="F373" t="s">
        <v>1687</v>
      </c>
      <c r="G373" t="s">
        <v>99</v>
      </c>
      <c r="H373" t="s">
        <v>1688</v>
      </c>
      <c r="I373" t="s">
        <v>3316</v>
      </c>
      <c r="J373" t="s">
        <v>3317</v>
      </c>
      <c r="K373" t="s">
        <v>2200</v>
      </c>
      <c r="L373" s="13">
        <v>44887.363807870373</v>
      </c>
      <c r="M373" s="13">
        <v>44887.363807870373</v>
      </c>
      <c r="N373" s="13">
        <v>44886.59815972222</v>
      </c>
      <c r="O373" t="s">
        <v>3318</v>
      </c>
      <c r="P373" t="s">
        <v>182</v>
      </c>
      <c r="Q373" t="s">
        <v>2668</v>
      </c>
      <c r="R373" t="s">
        <v>4735</v>
      </c>
      <c r="S373" t="s">
        <v>99</v>
      </c>
      <c r="T373" t="s">
        <v>99</v>
      </c>
      <c r="U373" t="s">
        <v>99</v>
      </c>
      <c r="V373" t="s">
        <v>4494</v>
      </c>
      <c r="W373" t="s">
        <v>4495</v>
      </c>
      <c r="X373" t="s">
        <v>99</v>
      </c>
      <c r="Y373" t="s">
        <v>99</v>
      </c>
      <c r="Z373" t="s">
        <v>99</v>
      </c>
    </row>
    <row r="374" spans="1:26">
      <c r="A374" t="s">
        <v>5378</v>
      </c>
      <c r="B374" t="s">
        <v>222</v>
      </c>
      <c r="C374">
        <v>2022</v>
      </c>
      <c r="D374" t="s">
        <v>3308</v>
      </c>
      <c r="E374" t="s">
        <v>3309</v>
      </c>
      <c r="F374" t="s">
        <v>3220</v>
      </c>
      <c r="G374" t="s">
        <v>3310</v>
      </c>
      <c r="H374" t="s">
        <v>99</v>
      </c>
      <c r="I374" t="s">
        <v>99</v>
      </c>
      <c r="J374" t="s">
        <v>3311</v>
      </c>
      <c r="K374" t="s">
        <v>123</v>
      </c>
      <c r="L374" s="13">
        <v>44887.363807870373</v>
      </c>
      <c r="M374" s="13">
        <v>44887.363807870373</v>
      </c>
      <c r="N374" s="13">
        <v>44886.59815972222</v>
      </c>
      <c r="O374" t="s">
        <v>3312</v>
      </c>
      <c r="P374" t="s">
        <v>99</v>
      </c>
      <c r="Q374" t="s">
        <v>5379</v>
      </c>
      <c r="R374" t="s">
        <v>99</v>
      </c>
      <c r="S374" t="s">
        <v>99</v>
      </c>
      <c r="T374" t="s">
        <v>1226</v>
      </c>
      <c r="U374" t="s">
        <v>1227</v>
      </c>
      <c r="V374" t="s">
        <v>4494</v>
      </c>
      <c r="W374" t="s">
        <v>4495</v>
      </c>
      <c r="X374" t="s">
        <v>3313</v>
      </c>
      <c r="Y374" t="s">
        <v>5380</v>
      </c>
      <c r="Z374" t="s">
        <v>99</v>
      </c>
    </row>
    <row r="375" spans="1:26">
      <c r="A375" t="s">
        <v>5381</v>
      </c>
      <c r="B375" t="s">
        <v>222</v>
      </c>
      <c r="C375">
        <v>2021</v>
      </c>
      <c r="D375" t="s">
        <v>3283</v>
      </c>
      <c r="E375" t="s">
        <v>3284</v>
      </c>
      <c r="F375" t="s">
        <v>3285</v>
      </c>
      <c r="G375" t="s">
        <v>3286</v>
      </c>
      <c r="H375" t="s">
        <v>99</v>
      </c>
      <c r="I375" t="s">
        <v>99</v>
      </c>
      <c r="J375" t="s">
        <v>3287</v>
      </c>
      <c r="K375" t="s">
        <v>113</v>
      </c>
      <c r="L375" s="13">
        <v>44887.363807870373</v>
      </c>
      <c r="M375" s="13">
        <v>44887.363807870373</v>
      </c>
      <c r="N375" s="13">
        <v>44886.59814814815</v>
      </c>
      <c r="O375" t="s">
        <v>2767</v>
      </c>
      <c r="P375" t="s">
        <v>99</v>
      </c>
      <c r="Q375" t="s">
        <v>5382</v>
      </c>
      <c r="R375" t="s">
        <v>99</v>
      </c>
      <c r="S375" t="s">
        <v>99</v>
      </c>
      <c r="T375" t="s">
        <v>1226</v>
      </c>
      <c r="U375" t="s">
        <v>1227</v>
      </c>
      <c r="V375" t="s">
        <v>4494</v>
      </c>
      <c r="W375" t="s">
        <v>4495</v>
      </c>
      <c r="X375" t="s">
        <v>3288</v>
      </c>
      <c r="Y375" t="s">
        <v>5383</v>
      </c>
      <c r="Z375" t="s">
        <v>99</v>
      </c>
    </row>
    <row r="376" spans="1:26">
      <c r="A376" t="s">
        <v>5384</v>
      </c>
      <c r="B376" t="s">
        <v>222</v>
      </c>
      <c r="C376">
        <v>2009</v>
      </c>
      <c r="D376" t="s">
        <v>3278</v>
      </c>
      <c r="E376" t="s">
        <v>3279</v>
      </c>
      <c r="F376" t="s">
        <v>2363</v>
      </c>
      <c r="G376" t="s">
        <v>2364</v>
      </c>
      <c r="H376" t="s">
        <v>99</v>
      </c>
      <c r="I376" t="s">
        <v>99</v>
      </c>
      <c r="J376" t="s">
        <v>3280</v>
      </c>
      <c r="K376" t="s">
        <v>615</v>
      </c>
      <c r="L376" s="13">
        <v>44887.363807870373</v>
      </c>
      <c r="M376" s="13">
        <v>44887.363807870373</v>
      </c>
      <c r="N376" s="13">
        <v>44886.59814814815</v>
      </c>
      <c r="O376" t="s">
        <v>3281</v>
      </c>
      <c r="P376" t="s">
        <v>99</v>
      </c>
      <c r="Q376" t="s">
        <v>99</v>
      </c>
      <c r="R376" t="s">
        <v>99</v>
      </c>
      <c r="S376" t="s">
        <v>99</v>
      </c>
      <c r="T376" t="s">
        <v>1218</v>
      </c>
      <c r="U376" t="s">
        <v>133</v>
      </c>
      <c r="V376" t="s">
        <v>4494</v>
      </c>
      <c r="W376" t="s">
        <v>4495</v>
      </c>
      <c r="X376" t="s">
        <v>3282</v>
      </c>
      <c r="Y376" t="s">
        <v>99</v>
      </c>
      <c r="Z376" t="s">
        <v>99</v>
      </c>
    </row>
    <row r="377" spans="1:26">
      <c r="A377" t="s">
        <v>5385</v>
      </c>
      <c r="B377" t="s">
        <v>222</v>
      </c>
      <c r="C377">
        <v>2013</v>
      </c>
      <c r="D377" t="s">
        <v>3271</v>
      </c>
      <c r="E377" t="s">
        <v>3272</v>
      </c>
      <c r="F377" t="s">
        <v>3273</v>
      </c>
      <c r="G377" t="s">
        <v>3274</v>
      </c>
      <c r="H377" t="s">
        <v>99</v>
      </c>
      <c r="I377" t="s">
        <v>99</v>
      </c>
      <c r="J377" t="s">
        <v>3275</v>
      </c>
      <c r="K377" t="s">
        <v>139</v>
      </c>
      <c r="L377" s="13">
        <v>44887.363807870373</v>
      </c>
      <c r="M377" s="13">
        <v>44887.363807870373</v>
      </c>
      <c r="N377" s="13">
        <v>44886.598136574074</v>
      </c>
      <c r="O377" t="s">
        <v>3276</v>
      </c>
      <c r="P377" t="s">
        <v>99</v>
      </c>
      <c r="Q377" t="s">
        <v>5386</v>
      </c>
      <c r="R377" t="s">
        <v>99</v>
      </c>
      <c r="S377" t="s">
        <v>99</v>
      </c>
      <c r="T377" t="s">
        <v>1218</v>
      </c>
      <c r="U377" t="s">
        <v>133</v>
      </c>
      <c r="V377" t="s">
        <v>99</v>
      </c>
      <c r="W377" t="s">
        <v>4495</v>
      </c>
      <c r="X377" t="s">
        <v>3277</v>
      </c>
      <c r="Y377" t="s">
        <v>5387</v>
      </c>
      <c r="Z377" t="s">
        <v>4534</v>
      </c>
    </row>
    <row r="378" spans="1:26">
      <c r="A378" t="s">
        <v>5388</v>
      </c>
      <c r="B378" t="s">
        <v>222</v>
      </c>
      <c r="C378">
        <v>2021</v>
      </c>
      <c r="D378" t="s">
        <v>3258</v>
      </c>
      <c r="E378" t="s">
        <v>3259</v>
      </c>
      <c r="F378" t="s">
        <v>2572</v>
      </c>
      <c r="G378" t="s">
        <v>3260</v>
      </c>
      <c r="H378" t="s">
        <v>99</v>
      </c>
      <c r="I378" t="s">
        <v>99</v>
      </c>
      <c r="J378" t="s">
        <v>3261</v>
      </c>
      <c r="K378" t="s">
        <v>113</v>
      </c>
      <c r="L378" s="13">
        <v>44887.363807870373</v>
      </c>
      <c r="M378" s="13">
        <v>44887.363807870373</v>
      </c>
      <c r="N378" s="13">
        <v>44886.598124999997</v>
      </c>
      <c r="O378" t="s">
        <v>3262</v>
      </c>
      <c r="P378" t="s">
        <v>99</v>
      </c>
      <c r="Q378" t="s">
        <v>5357</v>
      </c>
      <c r="R378" t="s">
        <v>99</v>
      </c>
      <c r="S378" t="s">
        <v>99</v>
      </c>
      <c r="T378" t="s">
        <v>1226</v>
      </c>
      <c r="U378" t="s">
        <v>1227</v>
      </c>
      <c r="V378" t="s">
        <v>4494</v>
      </c>
      <c r="W378" t="s">
        <v>4495</v>
      </c>
      <c r="X378" t="s">
        <v>3263</v>
      </c>
      <c r="Y378" t="s">
        <v>5389</v>
      </c>
      <c r="Z378" t="s">
        <v>99</v>
      </c>
    </row>
    <row r="379" spans="1:26">
      <c r="A379" t="s">
        <v>5390</v>
      </c>
      <c r="B379" t="s">
        <v>135</v>
      </c>
      <c r="C379">
        <v>2001</v>
      </c>
      <c r="D379" t="s">
        <v>3251</v>
      </c>
      <c r="E379" t="s">
        <v>3252</v>
      </c>
      <c r="F379" t="s">
        <v>2109</v>
      </c>
      <c r="G379" t="s">
        <v>99</v>
      </c>
      <c r="H379" t="s">
        <v>3253</v>
      </c>
      <c r="I379" t="s">
        <v>3254</v>
      </c>
      <c r="J379" t="s">
        <v>3255</v>
      </c>
      <c r="K379" t="s">
        <v>755</v>
      </c>
      <c r="L379" s="13">
        <v>44887.363807870373</v>
      </c>
      <c r="M379" s="13">
        <v>44887.363807870373</v>
      </c>
      <c r="N379" s="13">
        <v>44886.598113425927</v>
      </c>
      <c r="O379" t="s">
        <v>3256</v>
      </c>
      <c r="P379" t="s">
        <v>3257</v>
      </c>
      <c r="Q379" t="s">
        <v>601</v>
      </c>
      <c r="R379" t="s">
        <v>99</v>
      </c>
      <c r="S379" t="s">
        <v>99</v>
      </c>
      <c r="T379" t="s">
        <v>99</v>
      </c>
      <c r="U379" t="s">
        <v>99</v>
      </c>
      <c r="V379" t="s">
        <v>99</v>
      </c>
      <c r="W379" t="s">
        <v>4495</v>
      </c>
      <c r="X379" t="s">
        <v>99</v>
      </c>
      <c r="Y379" t="s">
        <v>99</v>
      </c>
      <c r="Z379" t="s">
        <v>99</v>
      </c>
    </row>
    <row r="380" spans="1:26">
      <c r="A380" t="s">
        <v>5391</v>
      </c>
      <c r="B380" t="s">
        <v>222</v>
      </c>
      <c r="C380">
        <v>2017</v>
      </c>
      <c r="D380" t="s">
        <v>3244</v>
      </c>
      <c r="E380" t="s">
        <v>3245</v>
      </c>
      <c r="F380" t="s">
        <v>3246</v>
      </c>
      <c r="G380" t="s">
        <v>3247</v>
      </c>
      <c r="H380" t="s">
        <v>99</v>
      </c>
      <c r="I380" t="s">
        <v>99</v>
      </c>
      <c r="J380" t="s">
        <v>3248</v>
      </c>
      <c r="K380" t="s">
        <v>156</v>
      </c>
      <c r="L380" s="13">
        <v>44887.363807870373</v>
      </c>
      <c r="M380" s="13">
        <v>44887.363807870373</v>
      </c>
      <c r="N380" s="13">
        <v>44886.598113425927</v>
      </c>
      <c r="O380" t="s">
        <v>3249</v>
      </c>
      <c r="P380" t="s">
        <v>99</v>
      </c>
      <c r="Q380" t="s">
        <v>5392</v>
      </c>
      <c r="R380" t="s">
        <v>99</v>
      </c>
      <c r="S380" t="s">
        <v>99</v>
      </c>
      <c r="T380" t="s">
        <v>1226</v>
      </c>
      <c r="U380" t="s">
        <v>1227</v>
      </c>
      <c r="V380" t="s">
        <v>99</v>
      </c>
      <c r="W380" t="s">
        <v>4495</v>
      </c>
      <c r="X380" t="s">
        <v>3250</v>
      </c>
      <c r="Y380" t="s">
        <v>5393</v>
      </c>
      <c r="Z380" t="s">
        <v>99</v>
      </c>
    </row>
    <row r="381" spans="1:26">
      <c r="A381" t="s">
        <v>5394</v>
      </c>
      <c r="B381" t="s">
        <v>135</v>
      </c>
      <c r="C381">
        <v>2012</v>
      </c>
      <c r="D381" t="s">
        <v>3238</v>
      </c>
      <c r="E381" t="s">
        <v>3239</v>
      </c>
      <c r="F381" t="s">
        <v>1687</v>
      </c>
      <c r="G381" t="s">
        <v>99</v>
      </c>
      <c r="H381" t="s">
        <v>1688</v>
      </c>
      <c r="I381" t="s">
        <v>3240</v>
      </c>
      <c r="J381" t="s">
        <v>3241</v>
      </c>
      <c r="K381" t="s">
        <v>3242</v>
      </c>
      <c r="L381" s="13">
        <v>44887.363807870373</v>
      </c>
      <c r="M381" s="13">
        <v>44887.363807870373</v>
      </c>
      <c r="N381" s="13">
        <v>44886.598113425927</v>
      </c>
      <c r="O381" t="s">
        <v>3243</v>
      </c>
      <c r="P381" t="s">
        <v>182</v>
      </c>
      <c r="Q381" t="s">
        <v>402</v>
      </c>
      <c r="R381" t="s">
        <v>4735</v>
      </c>
      <c r="S381" t="s">
        <v>99</v>
      </c>
      <c r="T381" t="s">
        <v>99</v>
      </c>
      <c r="U381" t="s">
        <v>99</v>
      </c>
      <c r="V381" t="s">
        <v>4494</v>
      </c>
      <c r="W381" t="s">
        <v>4495</v>
      </c>
      <c r="X381" t="s">
        <v>99</v>
      </c>
      <c r="Y381" t="s">
        <v>99</v>
      </c>
      <c r="Z381" t="s">
        <v>99</v>
      </c>
    </row>
    <row r="382" spans="1:26">
      <c r="A382" t="s">
        <v>5395</v>
      </c>
      <c r="B382" t="s">
        <v>135</v>
      </c>
      <c r="C382">
        <v>2021</v>
      </c>
      <c r="D382" t="s">
        <v>3232</v>
      </c>
      <c r="E382" t="s">
        <v>3233</v>
      </c>
      <c r="F382" t="s">
        <v>1876</v>
      </c>
      <c r="G382" t="s">
        <v>99</v>
      </c>
      <c r="H382" t="s">
        <v>1877</v>
      </c>
      <c r="I382" t="s">
        <v>3234</v>
      </c>
      <c r="J382" t="s">
        <v>3235</v>
      </c>
      <c r="K382" t="s">
        <v>3236</v>
      </c>
      <c r="L382" s="13">
        <v>44887.363807870373</v>
      </c>
      <c r="M382" s="13">
        <v>44887.363807870373</v>
      </c>
      <c r="N382" s="13">
        <v>44886.598113425927</v>
      </c>
      <c r="O382" t="s">
        <v>3237</v>
      </c>
      <c r="P382" t="s">
        <v>182</v>
      </c>
      <c r="Q382" t="s">
        <v>5396</v>
      </c>
      <c r="R382" t="s">
        <v>5397</v>
      </c>
      <c r="S382" t="s">
        <v>99</v>
      </c>
      <c r="T382" t="s">
        <v>99</v>
      </c>
      <c r="U382" t="s">
        <v>99</v>
      </c>
      <c r="V382" t="s">
        <v>4494</v>
      </c>
      <c r="W382" t="s">
        <v>4495</v>
      </c>
      <c r="X382" t="s">
        <v>99</v>
      </c>
      <c r="Y382" t="s">
        <v>99</v>
      </c>
      <c r="Z382" t="s">
        <v>99</v>
      </c>
    </row>
    <row r="383" spans="1:26">
      <c r="A383" t="s">
        <v>5398</v>
      </c>
      <c r="B383" t="s">
        <v>222</v>
      </c>
      <c r="C383">
        <v>2020</v>
      </c>
      <c r="D383" t="s">
        <v>3264</v>
      </c>
      <c r="E383" t="s">
        <v>3265</v>
      </c>
      <c r="F383" t="s">
        <v>3266</v>
      </c>
      <c r="G383" t="s">
        <v>3267</v>
      </c>
      <c r="H383" t="s">
        <v>99</v>
      </c>
      <c r="I383" t="s">
        <v>99</v>
      </c>
      <c r="J383" t="s">
        <v>3268</v>
      </c>
      <c r="K383" t="s">
        <v>176</v>
      </c>
      <c r="L383" s="13">
        <v>44887.363807870373</v>
      </c>
      <c r="M383" s="13">
        <v>44887.363807870373</v>
      </c>
      <c r="N383" s="13">
        <v>44886.598124999997</v>
      </c>
      <c r="O383" t="s">
        <v>3269</v>
      </c>
      <c r="P383" t="s">
        <v>99</v>
      </c>
      <c r="Q383" t="s">
        <v>5399</v>
      </c>
      <c r="R383" t="s">
        <v>99</v>
      </c>
      <c r="S383" t="s">
        <v>5400</v>
      </c>
      <c r="T383" t="s">
        <v>1226</v>
      </c>
      <c r="U383" t="s">
        <v>1227</v>
      </c>
      <c r="V383" t="s">
        <v>4494</v>
      </c>
      <c r="W383" t="s">
        <v>4495</v>
      </c>
      <c r="X383" t="s">
        <v>3270</v>
      </c>
      <c r="Y383" t="s">
        <v>5401</v>
      </c>
      <c r="Z383" t="s">
        <v>99</v>
      </c>
    </row>
    <row r="384" spans="1:26">
      <c r="A384" t="s">
        <v>5402</v>
      </c>
      <c r="B384" t="s">
        <v>222</v>
      </c>
      <c r="C384">
        <v>2021</v>
      </c>
      <c r="D384" t="s">
        <v>3218</v>
      </c>
      <c r="E384" t="s">
        <v>3219</v>
      </c>
      <c r="F384" t="s">
        <v>3220</v>
      </c>
      <c r="G384" t="s">
        <v>3221</v>
      </c>
      <c r="H384" t="s">
        <v>99</v>
      </c>
      <c r="I384" t="s">
        <v>99</v>
      </c>
      <c r="J384" t="s">
        <v>3222</v>
      </c>
      <c r="K384" t="s">
        <v>113</v>
      </c>
      <c r="L384" s="13">
        <v>44887.363807870373</v>
      </c>
      <c r="M384" s="13">
        <v>44887.363807870373</v>
      </c>
      <c r="N384" s="13">
        <v>44886.598101851851</v>
      </c>
      <c r="O384" t="s">
        <v>3223</v>
      </c>
      <c r="P384" t="s">
        <v>99</v>
      </c>
      <c r="Q384" t="s">
        <v>5403</v>
      </c>
      <c r="R384" t="s">
        <v>99</v>
      </c>
      <c r="S384" t="s">
        <v>99</v>
      </c>
      <c r="T384" t="s">
        <v>1226</v>
      </c>
      <c r="U384" t="s">
        <v>1227</v>
      </c>
      <c r="V384" t="s">
        <v>4494</v>
      </c>
      <c r="W384" t="s">
        <v>4495</v>
      </c>
      <c r="X384" t="s">
        <v>3224</v>
      </c>
      <c r="Y384" t="s">
        <v>5404</v>
      </c>
      <c r="Z384" t="s">
        <v>99</v>
      </c>
    </row>
    <row r="385" spans="1:26">
      <c r="A385" t="s">
        <v>5405</v>
      </c>
      <c r="B385" t="s">
        <v>135</v>
      </c>
      <c r="C385">
        <v>2018</v>
      </c>
      <c r="D385" t="s">
        <v>3211</v>
      </c>
      <c r="E385" t="s">
        <v>3212</v>
      </c>
      <c r="F385" t="s">
        <v>3213</v>
      </c>
      <c r="G385" t="s">
        <v>99</v>
      </c>
      <c r="H385" t="s">
        <v>3214</v>
      </c>
      <c r="I385" t="s">
        <v>3215</v>
      </c>
      <c r="J385" t="s">
        <v>3216</v>
      </c>
      <c r="K385" t="s">
        <v>1714</v>
      </c>
      <c r="L385" s="13">
        <v>44887.363807870373</v>
      </c>
      <c r="M385" s="13">
        <v>44887.363807870373</v>
      </c>
      <c r="N385" s="13">
        <v>44886.598090277781</v>
      </c>
      <c r="O385" t="s">
        <v>3217</v>
      </c>
      <c r="P385" t="s">
        <v>941</v>
      </c>
      <c r="Q385" t="s">
        <v>5406</v>
      </c>
      <c r="R385" t="s">
        <v>5407</v>
      </c>
      <c r="S385" t="s">
        <v>99</v>
      </c>
      <c r="T385" t="s">
        <v>99</v>
      </c>
      <c r="U385" t="s">
        <v>99</v>
      </c>
      <c r="V385" t="s">
        <v>4494</v>
      </c>
      <c r="W385" t="s">
        <v>4495</v>
      </c>
      <c r="X385" t="s">
        <v>99</v>
      </c>
      <c r="Y385" t="s">
        <v>99</v>
      </c>
      <c r="Z385" t="s">
        <v>99</v>
      </c>
    </row>
    <row r="386" spans="1:26">
      <c r="A386" t="s">
        <v>5408</v>
      </c>
      <c r="B386" t="s">
        <v>222</v>
      </c>
      <c r="C386">
        <v>2018</v>
      </c>
      <c r="D386" t="s">
        <v>3204</v>
      </c>
      <c r="E386" t="s">
        <v>3205</v>
      </c>
      <c r="F386" t="s">
        <v>3206</v>
      </c>
      <c r="G386" t="s">
        <v>3207</v>
      </c>
      <c r="H386" t="s">
        <v>99</v>
      </c>
      <c r="I386" t="s">
        <v>99</v>
      </c>
      <c r="J386" t="s">
        <v>3208</v>
      </c>
      <c r="K386" t="s">
        <v>384</v>
      </c>
      <c r="L386" s="13">
        <v>44887.363807870373</v>
      </c>
      <c r="M386" s="13">
        <v>44887.363807870373</v>
      </c>
      <c r="N386" s="13">
        <v>44886.598090277781</v>
      </c>
      <c r="O386" t="s">
        <v>3209</v>
      </c>
      <c r="P386" t="s">
        <v>99</v>
      </c>
      <c r="Q386" t="s">
        <v>5409</v>
      </c>
      <c r="R386" t="s">
        <v>99</v>
      </c>
      <c r="S386" t="s">
        <v>99</v>
      </c>
      <c r="T386" t="s">
        <v>1226</v>
      </c>
      <c r="U386" t="s">
        <v>1227</v>
      </c>
      <c r="V386" t="s">
        <v>99</v>
      </c>
      <c r="W386" t="s">
        <v>4495</v>
      </c>
      <c r="X386" t="s">
        <v>3210</v>
      </c>
      <c r="Y386" t="s">
        <v>5410</v>
      </c>
      <c r="Z386" t="s">
        <v>99</v>
      </c>
    </row>
    <row r="387" spans="1:26">
      <c r="A387" t="s">
        <v>5411</v>
      </c>
      <c r="B387" t="s">
        <v>222</v>
      </c>
      <c r="C387">
        <v>2010</v>
      </c>
      <c r="D387" t="s">
        <v>3192</v>
      </c>
      <c r="E387" t="s">
        <v>3193</v>
      </c>
      <c r="F387" t="s">
        <v>1665</v>
      </c>
      <c r="G387" t="s">
        <v>3194</v>
      </c>
      <c r="H387" t="s">
        <v>99</v>
      </c>
      <c r="I387" t="s">
        <v>99</v>
      </c>
      <c r="J387" t="s">
        <v>3195</v>
      </c>
      <c r="K387" t="s">
        <v>130</v>
      </c>
      <c r="L387" s="13">
        <v>44887.363807870373</v>
      </c>
      <c r="M387" s="13">
        <v>44887.363807870373</v>
      </c>
      <c r="N387" s="13">
        <v>44886.598090277781</v>
      </c>
      <c r="O387" t="s">
        <v>3196</v>
      </c>
      <c r="P387" t="s">
        <v>99</v>
      </c>
      <c r="Q387" t="s">
        <v>5412</v>
      </c>
      <c r="R387" t="s">
        <v>99</v>
      </c>
      <c r="S387" t="s">
        <v>99</v>
      </c>
      <c r="T387" t="s">
        <v>1218</v>
      </c>
      <c r="U387" t="s">
        <v>133</v>
      </c>
      <c r="V387" t="s">
        <v>99</v>
      </c>
      <c r="W387" t="s">
        <v>4495</v>
      </c>
      <c r="X387" t="s">
        <v>3197</v>
      </c>
      <c r="Y387" t="s">
        <v>5413</v>
      </c>
      <c r="Z387" t="s">
        <v>4567</v>
      </c>
    </row>
    <row r="388" spans="1:26">
      <c r="A388" t="s">
        <v>5414</v>
      </c>
      <c r="B388" t="s">
        <v>222</v>
      </c>
      <c r="C388">
        <v>2021</v>
      </c>
      <c r="D388" t="s">
        <v>3179</v>
      </c>
      <c r="E388" t="s">
        <v>3180</v>
      </c>
      <c r="F388" t="s">
        <v>3181</v>
      </c>
      <c r="G388" t="s">
        <v>3182</v>
      </c>
      <c r="H388" t="s">
        <v>99</v>
      </c>
      <c r="I388" t="s">
        <v>99</v>
      </c>
      <c r="J388" t="s">
        <v>3183</v>
      </c>
      <c r="K388" t="s">
        <v>113</v>
      </c>
      <c r="L388" s="13">
        <v>44887.363807870373</v>
      </c>
      <c r="M388" s="13">
        <v>44887.363807870373</v>
      </c>
      <c r="N388" s="13">
        <v>44886.598078703704</v>
      </c>
      <c r="O388" t="s">
        <v>3184</v>
      </c>
      <c r="P388" t="s">
        <v>99</v>
      </c>
      <c r="Q388" t="s">
        <v>99</v>
      </c>
      <c r="R388" t="s">
        <v>99</v>
      </c>
      <c r="S388" t="s">
        <v>5415</v>
      </c>
      <c r="T388" t="s">
        <v>1226</v>
      </c>
      <c r="U388" t="s">
        <v>1227</v>
      </c>
      <c r="V388" t="s">
        <v>4494</v>
      </c>
      <c r="W388" t="s">
        <v>4495</v>
      </c>
      <c r="X388" t="s">
        <v>3185</v>
      </c>
      <c r="Y388" t="s">
        <v>5416</v>
      </c>
      <c r="Z388" t="s">
        <v>99</v>
      </c>
    </row>
    <row r="389" spans="1:26">
      <c r="A389" t="s">
        <v>5417</v>
      </c>
      <c r="B389" t="s">
        <v>222</v>
      </c>
      <c r="C389">
        <v>2010</v>
      </c>
      <c r="D389" t="s">
        <v>3225</v>
      </c>
      <c r="E389" t="s">
        <v>3226</v>
      </c>
      <c r="F389" t="s">
        <v>3227</v>
      </c>
      <c r="G389" t="s">
        <v>3228</v>
      </c>
      <c r="H389" t="s">
        <v>99</v>
      </c>
      <c r="I389" t="s">
        <v>99</v>
      </c>
      <c r="J389" t="s">
        <v>3229</v>
      </c>
      <c r="K389" t="s">
        <v>130</v>
      </c>
      <c r="L389" s="13">
        <v>44887.363807870373</v>
      </c>
      <c r="M389" s="13">
        <v>44887.363807870373</v>
      </c>
      <c r="N389" s="13">
        <v>44886.598113425927</v>
      </c>
      <c r="O389" t="s">
        <v>3230</v>
      </c>
      <c r="P389" t="s">
        <v>99</v>
      </c>
      <c r="Q389" t="s">
        <v>5369</v>
      </c>
      <c r="R389" t="s">
        <v>99</v>
      </c>
      <c r="S389" t="s">
        <v>99</v>
      </c>
      <c r="T389" t="s">
        <v>1218</v>
      </c>
      <c r="U389" t="s">
        <v>133</v>
      </c>
      <c r="V389" t="s">
        <v>99</v>
      </c>
      <c r="W389" t="s">
        <v>4495</v>
      </c>
      <c r="X389" t="s">
        <v>3231</v>
      </c>
      <c r="Y389" t="s">
        <v>5370</v>
      </c>
      <c r="Z389" t="s">
        <v>99</v>
      </c>
    </row>
    <row r="390" spans="1:26">
      <c r="A390" t="s">
        <v>5418</v>
      </c>
      <c r="B390" t="s">
        <v>222</v>
      </c>
      <c r="C390">
        <v>2014</v>
      </c>
      <c r="D390" t="s">
        <v>3198</v>
      </c>
      <c r="E390" t="s">
        <v>3199</v>
      </c>
      <c r="F390" t="s">
        <v>2945</v>
      </c>
      <c r="G390" t="s">
        <v>3200</v>
      </c>
      <c r="H390" t="s">
        <v>99</v>
      </c>
      <c r="I390" t="s">
        <v>99</v>
      </c>
      <c r="J390" t="s">
        <v>3201</v>
      </c>
      <c r="K390" t="s">
        <v>400</v>
      </c>
      <c r="L390" s="13">
        <v>44887.363807870373</v>
      </c>
      <c r="M390" s="13">
        <v>44887.363807870373</v>
      </c>
      <c r="N390" s="13">
        <v>44886.598090277781</v>
      </c>
      <c r="O390" t="s">
        <v>3202</v>
      </c>
      <c r="P390" t="s">
        <v>99</v>
      </c>
      <c r="Q390" t="s">
        <v>5419</v>
      </c>
      <c r="R390" t="s">
        <v>99</v>
      </c>
      <c r="S390" t="s">
        <v>99</v>
      </c>
      <c r="T390" t="s">
        <v>1226</v>
      </c>
      <c r="U390" t="s">
        <v>1227</v>
      </c>
      <c r="V390" t="s">
        <v>99</v>
      </c>
      <c r="W390" t="s">
        <v>4495</v>
      </c>
      <c r="X390" t="s">
        <v>3203</v>
      </c>
      <c r="Y390" t="s">
        <v>5420</v>
      </c>
      <c r="Z390" t="s">
        <v>99</v>
      </c>
    </row>
    <row r="391" spans="1:26">
      <c r="A391" t="s">
        <v>5421</v>
      </c>
      <c r="B391" t="s">
        <v>135</v>
      </c>
      <c r="C391">
        <v>2020</v>
      </c>
      <c r="D391" t="s">
        <v>3186</v>
      </c>
      <c r="E391" t="s">
        <v>3187</v>
      </c>
      <c r="F391" t="s">
        <v>1725</v>
      </c>
      <c r="G391" t="s">
        <v>99</v>
      </c>
      <c r="H391" t="s">
        <v>1726</v>
      </c>
      <c r="I391" t="s">
        <v>3188</v>
      </c>
      <c r="J391" t="s">
        <v>3189</v>
      </c>
      <c r="K391" t="s">
        <v>3190</v>
      </c>
      <c r="L391" s="13">
        <v>44887.363807870373</v>
      </c>
      <c r="M391" s="13">
        <v>44887.363807870373</v>
      </c>
      <c r="N391" s="13">
        <v>44886.598078703704</v>
      </c>
      <c r="O391" t="s">
        <v>3191</v>
      </c>
      <c r="P391" t="s">
        <v>500</v>
      </c>
      <c r="Q391" t="s">
        <v>5422</v>
      </c>
      <c r="R391" t="s">
        <v>5423</v>
      </c>
      <c r="S391" t="s">
        <v>99</v>
      </c>
      <c r="T391" t="s">
        <v>99</v>
      </c>
      <c r="U391" t="s">
        <v>99</v>
      </c>
      <c r="V391" t="s">
        <v>4494</v>
      </c>
      <c r="W391" t="s">
        <v>4495</v>
      </c>
      <c r="X391" t="s">
        <v>99</v>
      </c>
      <c r="Y391" t="s">
        <v>99</v>
      </c>
      <c r="Z391" t="s">
        <v>99</v>
      </c>
    </row>
    <row r="392" spans="1:26">
      <c r="A392" t="s">
        <v>5424</v>
      </c>
      <c r="B392" t="s">
        <v>222</v>
      </c>
      <c r="C392">
        <v>2022</v>
      </c>
      <c r="D392" t="s">
        <v>3172</v>
      </c>
      <c r="E392" t="s">
        <v>3173</v>
      </c>
      <c r="F392" t="s">
        <v>3174</v>
      </c>
      <c r="G392" t="s">
        <v>3175</v>
      </c>
      <c r="H392" t="s">
        <v>99</v>
      </c>
      <c r="I392" t="s">
        <v>99</v>
      </c>
      <c r="J392" t="s">
        <v>3176</v>
      </c>
      <c r="K392" t="s">
        <v>123</v>
      </c>
      <c r="L392" s="13">
        <v>44887.363807870373</v>
      </c>
      <c r="M392" s="13">
        <v>44887.363807870373</v>
      </c>
      <c r="N392" s="13">
        <v>44886.598067129627</v>
      </c>
      <c r="O392" t="s">
        <v>3177</v>
      </c>
      <c r="P392" t="s">
        <v>99</v>
      </c>
      <c r="Q392" t="s">
        <v>5425</v>
      </c>
      <c r="R392" t="s">
        <v>99</v>
      </c>
      <c r="S392" t="s">
        <v>5426</v>
      </c>
      <c r="T392" t="s">
        <v>1226</v>
      </c>
      <c r="U392" t="s">
        <v>1227</v>
      </c>
      <c r="V392" t="s">
        <v>4494</v>
      </c>
      <c r="W392" t="s">
        <v>4495</v>
      </c>
      <c r="X392" t="s">
        <v>3178</v>
      </c>
      <c r="Y392" t="s">
        <v>5427</v>
      </c>
      <c r="Z392" t="s">
        <v>99</v>
      </c>
    </row>
    <row r="393" spans="1:26">
      <c r="A393" t="s">
        <v>5428</v>
      </c>
      <c r="B393" t="s">
        <v>222</v>
      </c>
      <c r="C393">
        <v>2012</v>
      </c>
      <c r="D393" t="s">
        <v>3166</v>
      </c>
      <c r="E393" t="s">
        <v>3167</v>
      </c>
      <c r="F393" t="s">
        <v>2945</v>
      </c>
      <c r="G393" t="s">
        <v>3168</v>
      </c>
      <c r="H393" t="s">
        <v>99</v>
      </c>
      <c r="I393" t="s">
        <v>99</v>
      </c>
      <c r="J393" t="s">
        <v>3169</v>
      </c>
      <c r="K393" t="s">
        <v>351</v>
      </c>
      <c r="L393" s="13">
        <v>44887.363807870373</v>
      </c>
      <c r="M393" s="13">
        <v>44887.363807870373</v>
      </c>
      <c r="N393" s="13">
        <v>44886.598067129627</v>
      </c>
      <c r="O393" t="s">
        <v>3170</v>
      </c>
      <c r="P393" t="s">
        <v>99</v>
      </c>
      <c r="Q393" t="s">
        <v>5429</v>
      </c>
      <c r="R393" t="s">
        <v>99</v>
      </c>
      <c r="S393" t="s">
        <v>99</v>
      </c>
      <c r="T393" t="s">
        <v>1218</v>
      </c>
      <c r="U393" t="s">
        <v>133</v>
      </c>
      <c r="V393" t="s">
        <v>99</v>
      </c>
      <c r="W393" t="s">
        <v>4495</v>
      </c>
      <c r="X393" t="s">
        <v>3171</v>
      </c>
      <c r="Y393" t="s">
        <v>5430</v>
      </c>
      <c r="Z393" t="s">
        <v>4567</v>
      </c>
    </row>
    <row r="394" spans="1:26">
      <c r="A394" t="s">
        <v>5431</v>
      </c>
      <c r="B394" t="s">
        <v>222</v>
      </c>
      <c r="C394">
        <v>2013</v>
      </c>
      <c r="D394" t="s">
        <v>3159</v>
      </c>
      <c r="E394" t="s">
        <v>3160</v>
      </c>
      <c r="F394" t="s">
        <v>3161</v>
      </c>
      <c r="G394" t="s">
        <v>3162</v>
      </c>
      <c r="H394" t="s">
        <v>99</v>
      </c>
      <c r="I394" t="s">
        <v>99</v>
      </c>
      <c r="J394" t="s">
        <v>3163</v>
      </c>
      <c r="K394" t="s">
        <v>139</v>
      </c>
      <c r="L394" s="13">
        <v>44887.363807870373</v>
      </c>
      <c r="M394" s="13">
        <v>44887.363807870373</v>
      </c>
      <c r="N394" s="13">
        <v>44886.598067129627</v>
      </c>
      <c r="O394" t="s">
        <v>3164</v>
      </c>
      <c r="P394" t="s">
        <v>99</v>
      </c>
      <c r="Q394" t="s">
        <v>5432</v>
      </c>
      <c r="R394" t="s">
        <v>99</v>
      </c>
      <c r="S394" t="s">
        <v>99</v>
      </c>
      <c r="T394" t="s">
        <v>1218</v>
      </c>
      <c r="U394" t="s">
        <v>133</v>
      </c>
      <c r="V394" t="s">
        <v>4494</v>
      </c>
      <c r="W394" t="s">
        <v>4495</v>
      </c>
      <c r="X394" t="s">
        <v>3165</v>
      </c>
      <c r="Y394" t="s">
        <v>5433</v>
      </c>
      <c r="Z394" t="s">
        <v>99</v>
      </c>
    </row>
    <row r="395" spans="1:26">
      <c r="A395" t="s">
        <v>5434</v>
      </c>
      <c r="B395" t="s">
        <v>222</v>
      </c>
      <c r="C395">
        <v>2016</v>
      </c>
      <c r="D395" t="s">
        <v>3154</v>
      </c>
      <c r="E395" t="s">
        <v>3155</v>
      </c>
      <c r="F395" t="s">
        <v>1244</v>
      </c>
      <c r="G395" t="s">
        <v>1245</v>
      </c>
      <c r="H395" t="s">
        <v>99</v>
      </c>
      <c r="I395" t="s">
        <v>99</v>
      </c>
      <c r="J395" t="s">
        <v>3156</v>
      </c>
      <c r="K395" t="s">
        <v>331</v>
      </c>
      <c r="L395" s="13">
        <v>44887.363807870373</v>
      </c>
      <c r="M395" s="13">
        <v>44887.363807870373</v>
      </c>
      <c r="N395" s="13">
        <v>44886.598067129627</v>
      </c>
      <c r="O395" t="s">
        <v>3157</v>
      </c>
      <c r="P395" t="s">
        <v>99</v>
      </c>
      <c r="Q395" t="s">
        <v>5224</v>
      </c>
      <c r="R395" t="s">
        <v>99</v>
      </c>
      <c r="S395" t="s">
        <v>99</v>
      </c>
      <c r="T395" t="s">
        <v>1226</v>
      </c>
      <c r="U395" t="s">
        <v>1227</v>
      </c>
      <c r="V395" t="s">
        <v>4494</v>
      </c>
      <c r="W395" t="s">
        <v>4495</v>
      </c>
      <c r="X395" t="s">
        <v>3158</v>
      </c>
      <c r="Y395" t="s">
        <v>5225</v>
      </c>
      <c r="Z395" t="s">
        <v>99</v>
      </c>
    </row>
    <row r="396" spans="1:26">
      <c r="A396" t="s">
        <v>5435</v>
      </c>
      <c r="B396" t="s">
        <v>222</v>
      </c>
      <c r="C396">
        <v>2020</v>
      </c>
      <c r="D396" t="s">
        <v>3147</v>
      </c>
      <c r="E396" t="s">
        <v>3148</v>
      </c>
      <c r="F396" t="s">
        <v>3149</v>
      </c>
      <c r="G396" t="s">
        <v>3150</v>
      </c>
      <c r="H396" t="s">
        <v>99</v>
      </c>
      <c r="I396" t="s">
        <v>99</v>
      </c>
      <c r="J396" t="s">
        <v>3151</v>
      </c>
      <c r="K396" t="s">
        <v>176</v>
      </c>
      <c r="L396" s="13">
        <v>44887.363807870373</v>
      </c>
      <c r="M396" s="13">
        <v>44887.363807870373</v>
      </c>
      <c r="N396" s="13">
        <v>44886.598055555558</v>
      </c>
      <c r="O396" t="s">
        <v>3152</v>
      </c>
      <c r="P396" t="s">
        <v>99</v>
      </c>
      <c r="Q396" t="s">
        <v>5436</v>
      </c>
      <c r="R396" t="s">
        <v>99</v>
      </c>
      <c r="S396" t="s">
        <v>5437</v>
      </c>
      <c r="T396" t="s">
        <v>1226</v>
      </c>
      <c r="U396" t="s">
        <v>1227</v>
      </c>
      <c r="V396" t="s">
        <v>4494</v>
      </c>
      <c r="W396" t="s">
        <v>4495</v>
      </c>
      <c r="X396" t="s">
        <v>3153</v>
      </c>
      <c r="Y396" t="s">
        <v>5438</v>
      </c>
      <c r="Z396" t="s">
        <v>99</v>
      </c>
    </row>
    <row r="397" spans="1:26">
      <c r="A397" t="s">
        <v>5439</v>
      </c>
      <c r="B397" t="s">
        <v>135</v>
      </c>
      <c r="C397">
        <v>2008</v>
      </c>
      <c r="D397" t="s">
        <v>3142</v>
      </c>
      <c r="E397" t="s">
        <v>3143</v>
      </c>
      <c r="F397" t="s">
        <v>1687</v>
      </c>
      <c r="G397" t="s">
        <v>99</v>
      </c>
      <c r="H397" t="s">
        <v>1688</v>
      </c>
      <c r="I397" t="s">
        <v>3144</v>
      </c>
      <c r="J397" t="s">
        <v>3145</v>
      </c>
      <c r="K397" t="s">
        <v>2325</v>
      </c>
      <c r="L397" s="13">
        <v>44887.363807870373</v>
      </c>
      <c r="M397" s="13">
        <v>44887.363807870373</v>
      </c>
      <c r="N397" s="13">
        <v>44886.598055555558</v>
      </c>
      <c r="O397" t="s">
        <v>3146</v>
      </c>
      <c r="P397" t="s">
        <v>288</v>
      </c>
      <c r="Q397" t="s">
        <v>363</v>
      </c>
      <c r="R397" t="s">
        <v>4735</v>
      </c>
      <c r="S397" t="s">
        <v>99</v>
      </c>
      <c r="T397" t="s">
        <v>99</v>
      </c>
      <c r="U397" t="s">
        <v>99</v>
      </c>
      <c r="V397" t="s">
        <v>4494</v>
      </c>
      <c r="W397" t="s">
        <v>4495</v>
      </c>
      <c r="X397" t="s">
        <v>99</v>
      </c>
      <c r="Y397" t="s">
        <v>99</v>
      </c>
      <c r="Z397" t="s">
        <v>99</v>
      </c>
    </row>
    <row r="398" spans="1:26">
      <c r="A398" t="s">
        <v>5440</v>
      </c>
      <c r="B398" t="s">
        <v>222</v>
      </c>
      <c r="C398">
        <v>2012</v>
      </c>
      <c r="D398" t="s">
        <v>3135</v>
      </c>
      <c r="E398" t="s">
        <v>3136</v>
      </c>
      <c r="F398" t="s">
        <v>3137</v>
      </c>
      <c r="G398" t="s">
        <v>3138</v>
      </c>
      <c r="H398" t="s">
        <v>99</v>
      </c>
      <c r="I398" t="s">
        <v>99</v>
      </c>
      <c r="J398" t="s">
        <v>3139</v>
      </c>
      <c r="K398" t="s">
        <v>351</v>
      </c>
      <c r="L398" s="13">
        <v>44887.363807870373</v>
      </c>
      <c r="M398" s="13">
        <v>44887.363807870373</v>
      </c>
      <c r="N398" s="13">
        <v>44886.598043981481</v>
      </c>
      <c r="O398" t="s">
        <v>3140</v>
      </c>
      <c r="P398" t="s">
        <v>99</v>
      </c>
      <c r="Q398" t="s">
        <v>5441</v>
      </c>
      <c r="R398" t="s">
        <v>99</v>
      </c>
      <c r="S398" t="s">
        <v>99</v>
      </c>
      <c r="T398" t="s">
        <v>1218</v>
      </c>
      <c r="U398" t="s">
        <v>133</v>
      </c>
      <c r="V398" t="s">
        <v>99</v>
      </c>
      <c r="W398" t="s">
        <v>4495</v>
      </c>
      <c r="X398" t="s">
        <v>3141</v>
      </c>
      <c r="Y398" t="s">
        <v>5442</v>
      </c>
      <c r="Z398" t="s">
        <v>4567</v>
      </c>
    </row>
    <row r="399" spans="1:26">
      <c r="A399" t="s">
        <v>5443</v>
      </c>
      <c r="B399" t="s">
        <v>222</v>
      </c>
      <c r="C399">
        <v>2009</v>
      </c>
      <c r="D399" t="s">
        <v>3130</v>
      </c>
      <c r="E399" t="s">
        <v>3131</v>
      </c>
      <c r="F399" t="s">
        <v>1466</v>
      </c>
      <c r="G399" t="s">
        <v>1467</v>
      </c>
      <c r="H399" t="s">
        <v>99</v>
      </c>
      <c r="I399" t="s">
        <v>99</v>
      </c>
      <c r="J399" t="s">
        <v>3132</v>
      </c>
      <c r="K399" t="s">
        <v>615</v>
      </c>
      <c r="L399" s="13">
        <v>44887.363807870373</v>
      </c>
      <c r="M399" s="13">
        <v>44887.363807870373</v>
      </c>
      <c r="N399" s="13">
        <v>44886.598043981481</v>
      </c>
      <c r="O399" t="s">
        <v>3133</v>
      </c>
      <c r="P399" t="s">
        <v>99</v>
      </c>
      <c r="Q399" t="s">
        <v>5444</v>
      </c>
      <c r="R399" t="s">
        <v>99</v>
      </c>
      <c r="S399" t="s">
        <v>99</v>
      </c>
      <c r="T399" t="s">
        <v>1218</v>
      </c>
      <c r="U399" t="s">
        <v>133</v>
      </c>
      <c r="V399" t="s">
        <v>99</v>
      </c>
      <c r="W399" t="s">
        <v>4495</v>
      </c>
      <c r="X399" t="s">
        <v>3134</v>
      </c>
      <c r="Y399" t="s">
        <v>5445</v>
      </c>
      <c r="Z399" t="s">
        <v>99</v>
      </c>
    </row>
    <row r="400" spans="1:26">
      <c r="A400" t="s">
        <v>5446</v>
      </c>
      <c r="B400" t="s">
        <v>222</v>
      </c>
      <c r="C400">
        <v>2011</v>
      </c>
      <c r="D400" t="s">
        <v>3125</v>
      </c>
      <c r="E400" t="s">
        <v>3126</v>
      </c>
      <c r="F400" t="s">
        <v>2335</v>
      </c>
      <c r="G400" t="s">
        <v>2336</v>
      </c>
      <c r="H400" t="s">
        <v>99</v>
      </c>
      <c r="I400" t="s">
        <v>99</v>
      </c>
      <c r="J400" t="s">
        <v>3127</v>
      </c>
      <c r="K400" t="s">
        <v>102</v>
      </c>
      <c r="L400" s="13">
        <v>44887.363807870373</v>
      </c>
      <c r="M400" s="13">
        <v>44887.363807870373</v>
      </c>
      <c r="N400" s="13">
        <v>44886.598032407404</v>
      </c>
      <c r="O400" t="s">
        <v>3128</v>
      </c>
      <c r="P400" t="s">
        <v>99</v>
      </c>
      <c r="Q400" t="s">
        <v>4766</v>
      </c>
      <c r="R400" t="s">
        <v>99</v>
      </c>
      <c r="S400" t="s">
        <v>99</v>
      </c>
      <c r="T400" t="s">
        <v>1226</v>
      </c>
      <c r="U400" t="s">
        <v>1227</v>
      </c>
      <c r="V400" t="s">
        <v>99</v>
      </c>
      <c r="W400" t="s">
        <v>4495</v>
      </c>
      <c r="X400" t="s">
        <v>3129</v>
      </c>
      <c r="Y400" t="s">
        <v>4768</v>
      </c>
      <c r="Z400" t="s">
        <v>99</v>
      </c>
    </row>
    <row r="401" spans="1:26">
      <c r="A401" t="s">
        <v>5447</v>
      </c>
      <c r="B401" t="s">
        <v>222</v>
      </c>
      <c r="C401">
        <v>2017</v>
      </c>
      <c r="D401" t="s">
        <v>3111</v>
      </c>
      <c r="E401" t="s">
        <v>3112</v>
      </c>
      <c r="F401" t="s">
        <v>3113</v>
      </c>
      <c r="G401" t="s">
        <v>3114</v>
      </c>
      <c r="H401" t="s">
        <v>99</v>
      </c>
      <c r="I401" t="s">
        <v>99</v>
      </c>
      <c r="J401" t="s">
        <v>3115</v>
      </c>
      <c r="K401" t="s">
        <v>156</v>
      </c>
      <c r="L401" s="13">
        <v>44887.363807870373</v>
      </c>
      <c r="M401" s="13">
        <v>44887.363807870373</v>
      </c>
      <c r="N401" s="13">
        <v>44886.598020833335</v>
      </c>
      <c r="O401" t="s">
        <v>3116</v>
      </c>
      <c r="P401" t="s">
        <v>99</v>
      </c>
      <c r="Q401" t="s">
        <v>5448</v>
      </c>
      <c r="R401" t="s">
        <v>99</v>
      </c>
      <c r="S401" t="s">
        <v>99</v>
      </c>
      <c r="T401" t="s">
        <v>1226</v>
      </c>
      <c r="U401" t="s">
        <v>1227</v>
      </c>
      <c r="V401" t="s">
        <v>99</v>
      </c>
      <c r="W401" t="s">
        <v>4495</v>
      </c>
      <c r="X401" t="s">
        <v>3117</v>
      </c>
      <c r="Y401" t="s">
        <v>5449</v>
      </c>
      <c r="Z401" t="s">
        <v>99</v>
      </c>
    </row>
    <row r="402" spans="1:26">
      <c r="A402" t="s">
        <v>5450</v>
      </c>
      <c r="B402" t="s">
        <v>222</v>
      </c>
      <c r="C402">
        <v>2012</v>
      </c>
      <c r="D402" t="s">
        <v>3097</v>
      </c>
      <c r="E402" t="s">
        <v>3098</v>
      </c>
      <c r="F402" t="s">
        <v>3099</v>
      </c>
      <c r="G402" t="s">
        <v>3100</v>
      </c>
      <c r="H402" t="s">
        <v>99</v>
      </c>
      <c r="I402" t="s">
        <v>99</v>
      </c>
      <c r="J402" t="s">
        <v>3101</v>
      </c>
      <c r="K402" t="s">
        <v>351</v>
      </c>
      <c r="L402" s="13">
        <v>44887.363807870373</v>
      </c>
      <c r="M402" s="13">
        <v>44887.363807870373</v>
      </c>
      <c r="N402" s="13">
        <v>44886.598020833335</v>
      </c>
      <c r="O402" t="s">
        <v>3102</v>
      </c>
      <c r="P402" t="s">
        <v>99</v>
      </c>
      <c r="Q402" t="s">
        <v>5451</v>
      </c>
      <c r="R402" t="s">
        <v>99</v>
      </c>
      <c r="S402" t="s">
        <v>99</v>
      </c>
      <c r="T402" t="s">
        <v>1218</v>
      </c>
      <c r="U402" t="s">
        <v>133</v>
      </c>
      <c r="V402" t="s">
        <v>99</v>
      </c>
      <c r="W402" t="s">
        <v>4495</v>
      </c>
      <c r="X402" t="s">
        <v>3103</v>
      </c>
      <c r="Y402" t="s">
        <v>5452</v>
      </c>
      <c r="Z402" t="s">
        <v>99</v>
      </c>
    </row>
    <row r="403" spans="1:26">
      <c r="A403" t="s">
        <v>5453</v>
      </c>
      <c r="B403" t="s">
        <v>222</v>
      </c>
      <c r="C403">
        <v>2015</v>
      </c>
      <c r="D403" t="s">
        <v>3090</v>
      </c>
      <c r="E403" t="s">
        <v>3091</v>
      </c>
      <c r="F403" t="s">
        <v>3092</v>
      </c>
      <c r="G403" t="s">
        <v>3093</v>
      </c>
      <c r="H403" t="s">
        <v>99</v>
      </c>
      <c r="I403" t="s">
        <v>99</v>
      </c>
      <c r="J403" t="s">
        <v>3094</v>
      </c>
      <c r="K403" t="s">
        <v>564</v>
      </c>
      <c r="L403" s="13">
        <v>44887.363807870373</v>
      </c>
      <c r="M403" s="13">
        <v>44887.363807870373</v>
      </c>
      <c r="N403" s="13">
        <v>44886.598009259258</v>
      </c>
      <c r="O403" t="s">
        <v>3095</v>
      </c>
      <c r="P403" t="s">
        <v>99</v>
      </c>
      <c r="Q403" t="s">
        <v>5454</v>
      </c>
      <c r="R403" t="s">
        <v>99</v>
      </c>
      <c r="S403" t="s">
        <v>99</v>
      </c>
      <c r="T403" t="s">
        <v>1226</v>
      </c>
      <c r="U403" t="s">
        <v>1227</v>
      </c>
      <c r="V403" t="s">
        <v>99</v>
      </c>
      <c r="W403" t="s">
        <v>4495</v>
      </c>
      <c r="X403" t="s">
        <v>3096</v>
      </c>
      <c r="Y403" t="s">
        <v>5455</v>
      </c>
      <c r="Z403" t="s">
        <v>99</v>
      </c>
    </row>
    <row r="404" spans="1:26">
      <c r="A404" t="s">
        <v>5456</v>
      </c>
      <c r="B404" t="s">
        <v>135</v>
      </c>
      <c r="C404">
        <v>2006</v>
      </c>
      <c r="D404" t="s">
        <v>3084</v>
      </c>
      <c r="E404" t="s">
        <v>3085</v>
      </c>
      <c r="F404" t="s">
        <v>1312</v>
      </c>
      <c r="G404" t="s">
        <v>99</v>
      </c>
      <c r="H404" t="s">
        <v>1313</v>
      </c>
      <c r="I404" t="s">
        <v>3086</v>
      </c>
      <c r="J404" t="s">
        <v>3087</v>
      </c>
      <c r="K404" t="s">
        <v>3088</v>
      </c>
      <c r="L404" s="13">
        <v>44887.363807870373</v>
      </c>
      <c r="M404" s="13">
        <v>44887.363807870373</v>
      </c>
      <c r="N404" s="13">
        <v>44886.598009259258</v>
      </c>
      <c r="O404" t="s">
        <v>3089</v>
      </c>
      <c r="P404" t="s">
        <v>363</v>
      </c>
      <c r="Q404" t="s">
        <v>5457</v>
      </c>
      <c r="R404" t="s">
        <v>4509</v>
      </c>
      <c r="S404" t="s">
        <v>5458</v>
      </c>
      <c r="T404" t="s">
        <v>99</v>
      </c>
      <c r="U404" t="s">
        <v>99</v>
      </c>
      <c r="V404" t="s">
        <v>4494</v>
      </c>
      <c r="W404" t="s">
        <v>4495</v>
      </c>
      <c r="X404" t="s">
        <v>99</v>
      </c>
      <c r="Y404" t="s">
        <v>99</v>
      </c>
      <c r="Z404" t="s">
        <v>99</v>
      </c>
    </row>
    <row r="405" spans="1:26">
      <c r="A405" t="s">
        <v>5459</v>
      </c>
      <c r="B405" t="s">
        <v>222</v>
      </c>
      <c r="C405">
        <v>2007</v>
      </c>
      <c r="D405" t="s">
        <v>3070</v>
      </c>
      <c r="E405" t="s">
        <v>3071</v>
      </c>
      <c r="F405" t="s">
        <v>3072</v>
      </c>
      <c r="G405" t="s">
        <v>3073</v>
      </c>
      <c r="H405" t="s">
        <v>99</v>
      </c>
      <c r="I405" t="s">
        <v>99</v>
      </c>
      <c r="J405" t="s">
        <v>3074</v>
      </c>
      <c r="K405" t="s">
        <v>666</v>
      </c>
      <c r="L405" s="13">
        <v>44887.363807870373</v>
      </c>
      <c r="M405" s="13">
        <v>44887.363807870373</v>
      </c>
      <c r="N405" s="13">
        <v>44886.598009259258</v>
      </c>
      <c r="O405" t="s">
        <v>3075</v>
      </c>
      <c r="P405" t="s">
        <v>99</v>
      </c>
      <c r="Q405" t="s">
        <v>5460</v>
      </c>
      <c r="R405" t="s">
        <v>99</v>
      </c>
      <c r="S405" t="s">
        <v>99</v>
      </c>
      <c r="T405" t="s">
        <v>1218</v>
      </c>
      <c r="U405" t="s">
        <v>133</v>
      </c>
      <c r="V405" t="s">
        <v>4494</v>
      </c>
      <c r="W405" t="s">
        <v>4495</v>
      </c>
      <c r="X405" t="s">
        <v>3076</v>
      </c>
      <c r="Y405" t="s">
        <v>5461</v>
      </c>
      <c r="Z405" t="s">
        <v>99</v>
      </c>
    </row>
    <row r="406" spans="1:26">
      <c r="A406" t="s">
        <v>5462</v>
      </c>
      <c r="B406" t="s">
        <v>222</v>
      </c>
      <c r="C406">
        <v>2018</v>
      </c>
      <c r="D406" t="s">
        <v>3063</v>
      </c>
      <c r="E406" t="s">
        <v>3064</v>
      </c>
      <c r="F406" t="s">
        <v>3065</v>
      </c>
      <c r="G406" t="s">
        <v>3066</v>
      </c>
      <c r="H406" t="s">
        <v>99</v>
      </c>
      <c r="I406" t="s">
        <v>99</v>
      </c>
      <c r="J406" t="s">
        <v>3067</v>
      </c>
      <c r="K406" t="s">
        <v>384</v>
      </c>
      <c r="L406" s="13">
        <v>44887.363807870373</v>
      </c>
      <c r="M406" s="13">
        <v>44887.363807870373</v>
      </c>
      <c r="N406" s="13">
        <v>44886.598009259258</v>
      </c>
      <c r="O406" t="s">
        <v>3068</v>
      </c>
      <c r="P406" t="s">
        <v>99</v>
      </c>
      <c r="Q406" t="s">
        <v>5463</v>
      </c>
      <c r="R406" t="s">
        <v>99</v>
      </c>
      <c r="S406" t="s">
        <v>5464</v>
      </c>
      <c r="T406" t="s">
        <v>1226</v>
      </c>
      <c r="U406" t="s">
        <v>1227</v>
      </c>
      <c r="V406" t="s">
        <v>99</v>
      </c>
      <c r="W406" t="s">
        <v>4495</v>
      </c>
      <c r="X406" t="s">
        <v>3069</v>
      </c>
      <c r="Y406" t="s">
        <v>5465</v>
      </c>
      <c r="Z406" t="s">
        <v>99</v>
      </c>
    </row>
    <row r="407" spans="1:26">
      <c r="A407" t="s">
        <v>5466</v>
      </c>
      <c r="B407" t="s">
        <v>222</v>
      </c>
      <c r="C407">
        <v>2003</v>
      </c>
      <c r="D407" t="s">
        <v>3118</v>
      </c>
      <c r="E407" t="s">
        <v>3119</v>
      </c>
      <c r="F407" t="s">
        <v>3120</v>
      </c>
      <c r="G407" t="s">
        <v>3121</v>
      </c>
      <c r="H407" t="s">
        <v>99</v>
      </c>
      <c r="I407" t="s">
        <v>99</v>
      </c>
      <c r="J407" t="s">
        <v>3122</v>
      </c>
      <c r="K407" t="s">
        <v>181</v>
      </c>
      <c r="L407" s="13">
        <v>44887.363807870373</v>
      </c>
      <c r="M407" s="13">
        <v>44887.363807870373</v>
      </c>
      <c r="N407" s="13">
        <v>44886.598020833335</v>
      </c>
      <c r="O407" t="s">
        <v>3123</v>
      </c>
      <c r="P407" t="s">
        <v>99</v>
      </c>
      <c r="Q407" t="s">
        <v>5467</v>
      </c>
      <c r="R407" t="s">
        <v>99</v>
      </c>
      <c r="S407" t="s">
        <v>99</v>
      </c>
      <c r="T407" t="s">
        <v>1218</v>
      </c>
      <c r="U407" t="s">
        <v>133</v>
      </c>
      <c r="V407" t="s">
        <v>99</v>
      </c>
      <c r="W407" t="s">
        <v>4495</v>
      </c>
      <c r="X407" t="s">
        <v>3124</v>
      </c>
      <c r="Y407" t="s">
        <v>5468</v>
      </c>
      <c r="Z407" t="s">
        <v>4525</v>
      </c>
    </row>
    <row r="408" spans="1:26">
      <c r="A408" t="s">
        <v>5469</v>
      </c>
      <c r="B408" t="s">
        <v>222</v>
      </c>
      <c r="C408">
        <v>2019</v>
      </c>
      <c r="D408" t="s">
        <v>3104</v>
      </c>
      <c r="E408" t="s">
        <v>3105</v>
      </c>
      <c r="F408" t="s">
        <v>3106</v>
      </c>
      <c r="G408" t="s">
        <v>3107</v>
      </c>
      <c r="H408" t="s">
        <v>99</v>
      </c>
      <c r="I408" t="s">
        <v>99</v>
      </c>
      <c r="J408" t="s">
        <v>3108</v>
      </c>
      <c r="K408" t="s">
        <v>271</v>
      </c>
      <c r="L408" s="13">
        <v>44887.363807870373</v>
      </c>
      <c r="M408" s="13">
        <v>44887.363807870373</v>
      </c>
      <c r="N408" s="13">
        <v>44886.598020833335</v>
      </c>
      <c r="O408" t="s">
        <v>3109</v>
      </c>
      <c r="P408" t="s">
        <v>99</v>
      </c>
      <c r="Q408" t="s">
        <v>5470</v>
      </c>
      <c r="R408" t="s">
        <v>99</v>
      </c>
      <c r="S408" t="s">
        <v>99</v>
      </c>
      <c r="T408" t="s">
        <v>1226</v>
      </c>
      <c r="U408" t="s">
        <v>1227</v>
      </c>
      <c r="V408" t="s">
        <v>4494</v>
      </c>
      <c r="W408" t="s">
        <v>4495</v>
      </c>
      <c r="X408" t="s">
        <v>3110</v>
      </c>
      <c r="Y408" t="s">
        <v>5471</v>
      </c>
      <c r="Z408" t="s">
        <v>99</v>
      </c>
    </row>
    <row r="409" spans="1:26">
      <c r="A409" t="s">
        <v>5472</v>
      </c>
      <c r="B409" t="s">
        <v>222</v>
      </c>
      <c r="C409">
        <v>2017</v>
      </c>
      <c r="D409" t="s">
        <v>3058</v>
      </c>
      <c r="E409" t="s">
        <v>3059</v>
      </c>
      <c r="F409" t="s">
        <v>2269</v>
      </c>
      <c r="G409" t="s">
        <v>2703</v>
      </c>
      <c r="H409" t="s">
        <v>99</v>
      </c>
      <c r="I409" t="s">
        <v>99</v>
      </c>
      <c r="J409" t="s">
        <v>3060</v>
      </c>
      <c r="K409" t="s">
        <v>156</v>
      </c>
      <c r="L409" s="13">
        <v>44887.363807870373</v>
      </c>
      <c r="M409" s="13">
        <v>44887.363807870373</v>
      </c>
      <c r="N409" s="13">
        <v>44886.598009259258</v>
      </c>
      <c r="O409" t="s">
        <v>3061</v>
      </c>
      <c r="P409" t="s">
        <v>99</v>
      </c>
      <c r="Q409" t="s">
        <v>4615</v>
      </c>
      <c r="R409" t="s">
        <v>99</v>
      </c>
      <c r="S409" t="s">
        <v>99</v>
      </c>
      <c r="T409" t="s">
        <v>1226</v>
      </c>
      <c r="U409" t="s">
        <v>1227</v>
      </c>
      <c r="V409" t="s">
        <v>4494</v>
      </c>
      <c r="W409" t="s">
        <v>4495</v>
      </c>
      <c r="X409" t="s">
        <v>3062</v>
      </c>
      <c r="Y409" t="s">
        <v>4616</v>
      </c>
      <c r="Z409" t="s">
        <v>99</v>
      </c>
    </row>
    <row r="410" spans="1:26">
      <c r="A410" t="s">
        <v>5473</v>
      </c>
      <c r="B410" t="s">
        <v>135</v>
      </c>
      <c r="C410">
        <v>2014</v>
      </c>
      <c r="D410" t="s">
        <v>3050</v>
      </c>
      <c r="E410" t="s">
        <v>3051</v>
      </c>
      <c r="F410" t="s">
        <v>3052</v>
      </c>
      <c r="G410" t="s">
        <v>99</v>
      </c>
      <c r="H410" t="s">
        <v>3053</v>
      </c>
      <c r="I410" t="s">
        <v>3054</v>
      </c>
      <c r="J410" t="s">
        <v>3055</v>
      </c>
      <c r="K410" t="s">
        <v>3056</v>
      </c>
      <c r="L410" s="13">
        <v>44887.363807870373</v>
      </c>
      <c r="M410" s="13">
        <v>44887.363807870373</v>
      </c>
      <c r="N410" s="13">
        <v>44886.597997685189</v>
      </c>
      <c r="O410" t="s">
        <v>3057</v>
      </c>
      <c r="P410" t="s">
        <v>182</v>
      </c>
      <c r="Q410" t="s">
        <v>3584</v>
      </c>
      <c r="R410" t="s">
        <v>3052</v>
      </c>
      <c r="S410" t="s">
        <v>99</v>
      </c>
      <c r="T410" t="s">
        <v>99</v>
      </c>
      <c r="U410" t="s">
        <v>99</v>
      </c>
      <c r="V410" t="s">
        <v>4494</v>
      </c>
      <c r="W410" t="s">
        <v>4495</v>
      </c>
      <c r="X410" t="s">
        <v>99</v>
      </c>
      <c r="Y410" t="s">
        <v>99</v>
      </c>
      <c r="Z410" t="s">
        <v>99</v>
      </c>
    </row>
    <row r="411" spans="1:26">
      <c r="A411" t="s">
        <v>5474</v>
      </c>
      <c r="B411" t="s">
        <v>222</v>
      </c>
      <c r="C411">
        <v>2005</v>
      </c>
      <c r="D411" t="s">
        <v>3031</v>
      </c>
      <c r="E411" t="s">
        <v>3032</v>
      </c>
      <c r="F411" t="s">
        <v>3033</v>
      </c>
      <c r="G411" t="s">
        <v>3034</v>
      </c>
      <c r="H411" t="s">
        <v>99</v>
      </c>
      <c r="I411" t="s">
        <v>99</v>
      </c>
      <c r="J411" t="s">
        <v>3035</v>
      </c>
      <c r="K411" t="s">
        <v>846</v>
      </c>
      <c r="L411" s="13">
        <v>44887.363807870373</v>
      </c>
      <c r="M411" s="13">
        <v>44887.363807870373</v>
      </c>
      <c r="N411" s="13">
        <v>44886.597986111112</v>
      </c>
      <c r="O411" t="s">
        <v>3036</v>
      </c>
      <c r="P411" t="s">
        <v>99</v>
      </c>
      <c r="Q411" t="s">
        <v>251</v>
      </c>
      <c r="R411" t="s">
        <v>99</v>
      </c>
      <c r="S411" t="s">
        <v>5475</v>
      </c>
      <c r="T411" t="s">
        <v>132</v>
      </c>
      <c r="U411" t="s">
        <v>2436</v>
      </c>
      <c r="V411" t="s">
        <v>4722</v>
      </c>
      <c r="W411" t="s">
        <v>4495</v>
      </c>
      <c r="X411" t="s">
        <v>3037</v>
      </c>
      <c r="Y411" t="s">
        <v>99</v>
      </c>
      <c r="Z411" t="s">
        <v>99</v>
      </c>
    </row>
    <row r="412" spans="1:26">
      <c r="A412" t="s">
        <v>5476</v>
      </c>
      <c r="B412" t="s">
        <v>222</v>
      </c>
      <c r="C412">
        <v>2022</v>
      </c>
      <c r="D412" t="s">
        <v>3020</v>
      </c>
      <c r="E412" t="s">
        <v>3021</v>
      </c>
      <c r="F412" t="s">
        <v>3022</v>
      </c>
      <c r="G412" t="s">
        <v>3023</v>
      </c>
      <c r="H412" t="s">
        <v>99</v>
      </c>
      <c r="I412" t="s">
        <v>99</v>
      </c>
      <c r="J412" t="s">
        <v>3024</v>
      </c>
      <c r="K412" t="s">
        <v>123</v>
      </c>
      <c r="L412" s="13">
        <v>44887.363807870373</v>
      </c>
      <c r="M412" s="13">
        <v>44887.363807870373</v>
      </c>
      <c r="N412" s="13">
        <v>44886.597974537035</v>
      </c>
      <c r="O412" t="s">
        <v>2887</v>
      </c>
      <c r="P412" t="s">
        <v>99</v>
      </c>
      <c r="Q412" t="s">
        <v>5477</v>
      </c>
      <c r="R412" t="s">
        <v>99</v>
      </c>
      <c r="S412" t="s">
        <v>5478</v>
      </c>
      <c r="T412" t="s">
        <v>3025</v>
      </c>
      <c r="U412" t="s">
        <v>1227</v>
      </c>
      <c r="V412" t="s">
        <v>4494</v>
      </c>
      <c r="W412" t="s">
        <v>4495</v>
      </c>
      <c r="X412" t="s">
        <v>3026</v>
      </c>
      <c r="Y412" t="s">
        <v>4601</v>
      </c>
      <c r="Z412" t="s">
        <v>99</v>
      </c>
    </row>
    <row r="413" spans="1:26">
      <c r="A413" t="s">
        <v>5479</v>
      </c>
      <c r="B413" t="s">
        <v>222</v>
      </c>
      <c r="C413">
        <v>2011</v>
      </c>
      <c r="D413" t="s">
        <v>3043</v>
      </c>
      <c r="E413" t="s">
        <v>3044</v>
      </c>
      <c r="F413" t="s">
        <v>3045</v>
      </c>
      <c r="G413" t="s">
        <v>3046</v>
      </c>
      <c r="H413" t="s">
        <v>99</v>
      </c>
      <c r="I413" t="s">
        <v>99</v>
      </c>
      <c r="J413" t="s">
        <v>3047</v>
      </c>
      <c r="K413" t="s">
        <v>102</v>
      </c>
      <c r="L413" s="13">
        <v>44887.363807870373</v>
      </c>
      <c r="M413" s="13">
        <v>44887.363807870373</v>
      </c>
      <c r="N413" s="13">
        <v>44886.597997685189</v>
      </c>
      <c r="O413" t="s">
        <v>3048</v>
      </c>
      <c r="P413" t="s">
        <v>99</v>
      </c>
      <c r="Q413" t="s">
        <v>4689</v>
      </c>
      <c r="R413" t="s">
        <v>99</v>
      </c>
      <c r="S413" t="s">
        <v>99</v>
      </c>
      <c r="T413" t="s">
        <v>1218</v>
      </c>
      <c r="U413" t="s">
        <v>133</v>
      </c>
      <c r="V413" t="s">
        <v>99</v>
      </c>
      <c r="W413" t="s">
        <v>4495</v>
      </c>
      <c r="X413" t="s">
        <v>3049</v>
      </c>
      <c r="Y413" t="s">
        <v>5480</v>
      </c>
      <c r="Z413" t="s">
        <v>5171</v>
      </c>
    </row>
    <row r="414" spans="1:26">
      <c r="A414" t="s">
        <v>5481</v>
      </c>
      <c r="B414" t="s">
        <v>222</v>
      </c>
      <c r="C414">
        <v>1991</v>
      </c>
      <c r="D414" t="s">
        <v>2860</v>
      </c>
      <c r="E414" t="s">
        <v>3027</v>
      </c>
      <c r="F414" t="s">
        <v>2862</v>
      </c>
      <c r="G414" t="s">
        <v>2863</v>
      </c>
      <c r="H414" t="s">
        <v>99</v>
      </c>
      <c r="I414" t="s">
        <v>99</v>
      </c>
      <c r="J414" t="s">
        <v>3028</v>
      </c>
      <c r="K414" t="s">
        <v>2050</v>
      </c>
      <c r="L414" s="13">
        <v>44887.363807870373</v>
      </c>
      <c r="M414" s="13">
        <v>44887.363807870373</v>
      </c>
      <c r="N414" s="13">
        <v>44886.597974537035</v>
      </c>
      <c r="O414" t="s">
        <v>3029</v>
      </c>
      <c r="P414" t="s">
        <v>99</v>
      </c>
      <c r="Q414" t="s">
        <v>99</v>
      </c>
      <c r="R414" t="s">
        <v>99</v>
      </c>
      <c r="S414" t="s">
        <v>37</v>
      </c>
      <c r="T414" t="s">
        <v>1331</v>
      </c>
      <c r="U414" t="s">
        <v>1332</v>
      </c>
      <c r="V414" t="s">
        <v>4494</v>
      </c>
      <c r="W414" t="s">
        <v>4495</v>
      </c>
      <c r="X414" t="s">
        <v>3030</v>
      </c>
      <c r="Y414" t="s">
        <v>99</v>
      </c>
      <c r="Z414" t="s">
        <v>99</v>
      </c>
    </row>
    <row r="415" spans="1:26">
      <c r="A415" t="s">
        <v>5482</v>
      </c>
      <c r="B415" t="s">
        <v>222</v>
      </c>
      <c r="C415">
        <v>2011</v>
      </c>
      <c r="D415" t="s">
        <v>3013</v>
      </c>
      <c r="E415" t="s">
        <v>3014</v>
      </c>
      <c r="F415" t="s">
        <v>3015</v>
      </c>
      <c r="G415" t="s">
        <v>3016</v>
      </c>
      <c r="H415" t="s">
        <v>99</v>
      </c>
      <c r="I415" t="s">
        <v>99</v>
      </c>
      <c r="J415" t="s">
        <v>3017</v>
      </c>
      <c r="K415" t="s">
        <v>102</v>
      </c>
      <c r="L415" s="13">
        <v>44887.363807870373</v>
      </c>
      <c r="M415" s="13">
        <v>44887.363807870373</v>
      </c>
      <c r="N415" s="13">
        <v>44886.597974537035</v>
      </c>
      <c r="O415" t="s">
        <v>3018</v>
      </c>
      <c r="P415" t="s">
        <v>99</v>
      </c>
      <c r="Q415" t="s">
        <v>5483</v>
      </c>
      <c r="R415" t="s">
        <v>99</v>
      </c>
      <c r="S415" t="s">
        <v>5484</v>
      </c>
      <c r="T415" t="s">
        <v>1218</v>
      </c>
      <c r="U415" t="s">
        <v>133</v>
      </c>
      <c r="V415" t="s">
        <v>99</v>
      </c>
      <c r="W415" t="s">
        <v>4495</v>
      </c>
      <c r="X415" t="s">
        <v>3019</v>
      </c>
      <c r="Y415" t="s">
        <v>5485</v>
      </c>
      <c r="Z415" t="s">
        <v>99</v>
      </c>
    </row>
    <row r="416" spans="1:26">
      <c r="A416" t="s">
        <v>5486</v>
      </c>
      <c r="B416" t="s">
        <v>222</v>
      </c>
      <c r="C416">
        <v>2008</v>
      </c>
      <c r="D416" t="s">
        <v>2985</v>
      </c>
      <c r="E416" t="s">
        <v>2986</v>
      </c>
      <c r="F416" t="s">
        <v>2987</v>
      </c>
      <c r="G416" t="s">
        <v>2988</v>
      </c>
      <c r="H416" t="s">
        <v>99</v>
      </c>
      <c r="I416" t="s">
        <v>99</v>
      </c>
      <c r="J416" t="s">
        <v>2989</v>
      </c>
      <c r="K416" t="s">
        <v>736</v>
      </c>
      <c r="L416" s="13">
        <v>44887.363807870373</v>
      </c>
      <c r="M416" s="13">
        <v>44887.363807870373</v>
      </c>
      <c r="N416" s="13">
        <v>44886.597997685189</v>
      </c>
      <c r="O416" t="s">
        <v>2990</v>
      </c>
      <c r="P416" t="s">
        <v>99</v>
      </c>
      <c r="Q416" t="s">
        <v>5487</v>
      </c>
      <c r="R416" t="s">
        <v>99</v>
      </c>
      <c r="S416" t="s">
        <v>99</v>
      </c>
      <c r="T416" t="s">
        <v>1218</v>
      </c>
      <c r="U416" t="s">
        <v>133</v>
      </c>
      <c r="V416" t="s">
        <v>99</v>
      </c>
      <c r="W416" t="s">
        <v>4495</v>
      </c>
      <c r="X416" t="s">
        <v>2991</v>
      </c>
      <c r="Y416" t="s">
        <v>5488</v>
      </c>
      <c r="Z416" t="s">
        <v>99</v>
      </c>
    </row>
    <row r="417" spans="1:26">
      <c r="A417" t="s">
        <v>5489</v>
      </c>
      <c r="B417" t="s">
        <v>222</v>
      </c>
      <c r="C417">
        <v>2015</v>
      </c>
      <c r="D417" t="s">
        <v>2964</v>
      </c>
      <c r="E417" t="s">
        <v>2965</v>
      </c>
      <c r="F417" t="s">
        <v>2966</v>
      </c>
      <c r="G417" t="s">
        <v>2967</v>
      </c>
      <c r="H417" t="s">
        <v>99</v>
      </c>
      <c r="I417" t="s">
        <v>99</v>
      </c>
      <c r="J417" t="s">
        <v>2968</v>
      </c>
      <c r="K417" t="s">
        <v>564</v>
      </c>
      <c r="L417" s="13">
        <v>44887.363807870373</v>
      </c>
      <c r="M417" s="13">
        <v>44887.363807870373</v>
      </c>
      <c r="N417" s="13">
        <v>44886.59814814815</v>
      </c>
      <c r="O417" t="s">
        <v>2969</v>
      </c>
      <c r="P417" t="s">
        <v>99</v>
      </c>
      <c r="Q417" t="s">
        <v>5490</v>
      </c>
      <c r="R417" t="s">
        <v>99</v>
      </c>
      <c r="S417" t="s">
        <v>99</v>
      </c>
      <c r="T417" t="s">
        <v>1226</v>
      </c>
      <c r="U417" t="s">
        <v>1227</v>
      </c>
      <c r="V417" t="s">
        <v>99</v>
      </c>
      <c r="W417" t="s">
        <v>4495</v>
      </c>
      <c r="X417" t="s">
        <v>2970</v>
      </c>
      <c r="Y417" t="s">
        <v>5491</v>
      </c>
      <c r="Z417" t="s">
        <v>99</v>
      </c>
    </row>
    <row r="418" spans="1:26">
      <c r="A418" t="s">
        <v>5492</v>
      </c>
      <c r="B418" t="s">
        <v>222</v>
      </c>
      <c r="C418">
        <v>2022</v>
      </c>
      <c r="D418" t="s">
        <v>3007</v>
      </c>
      <c r="E418" t="s">
        <v>3008</v>
      </c>
      <c r="F418" t="s">
        <v>2884</v>
      </c>
      <c r="G418" t="s">
        <v>3009</v>
      </c>
      <c r="H418" t="s">
        <v>99</v>
      </c>
      <c r="I418" t="s">
        <v>99</v>
      </c>
      <c r="J418" t="s">
        <v>3010</v>
      </c>
      <c r="K418" t="s">
        <v>123</v>
      </c>
      <c r="L418" s="13">
        <v>44887.363807870373</v>
      </c>
      <c r="M418" s="13">
        <v>44887.363807870373</v>
      </c>
      <c r="N418" s="13">
        <v>44886.597962962966</v>
      </c>
      <c r="O418" t="s">
        <v>3011</v>
      </c>
      <c r="P418" t="s">
        <v>99</v>
      </c>
      <c r="Q418" t="s">
        <v>5493</v>
      </c>
      <c r="R418" t="s">
        <v>99</v>
      </c>
      <c r="S418" t="s">
        <v>5494</v>
      </c>
      <c r="T418" t="s">
        <v>1226</v>
      </c>
      <c r="U418" t="s">
        <v>1227</v>
      </c>
      <c r="V418" t="s">
        <v>4494</v>
      </c>
      <c r="W418" t="s">
        <v>4495</v>
      </c>
      <c r="X418" t="s">
        <v>3012</v>
      </c>
      <c r="Y418" t="s">
        <v>5495</v>
      </c>
      <c r="Z418" t="s">
        <v>99</v>
      </c>
    </row>
    <row r="419" spans="1:26">
      <c r="A419" t="s">
        <v>5496</v>
      </c>
      <c r="B419" t="s">
        <v>222</v>
      </c>
      <c r="C419">
        <v>2022</v>
      </c>
      <c r="D419" t="s">
        <v>3000</v>
      </c>
      <c r="E419" t="s">
        <v>3001</v>
      </c>
      <c r="F419" t="s">
        <v>3002</v>
      </c>
      <c r="G419" t="s">
        <v>3003</v>
      </c>
      <c r="H419" t="s">
        <v>99</v>
      </c>
      <c r="I419" t="s">
        <v>99</v>
      </c>
      <c r="J419" t="s">
        <v>3004</v>
      </c>
      <c r="K419" t="s">
        <v>123</v>
      </c>
      <c r="L419" s="13">
        <v>44887.363807870373</v>
      </c>
      <c r="M419" s="13">
        <v>44887.363807870373</v>
      </c>
      <c r="N419" s="13">
        <v>44886.597962962966</v>
      </c>
      <c r="O419" t="s">
        <v>3005</v>
      </c>
      <c r="P419" t="s">
        <v>99</v>
      </c>
      <c r="Q419" t="s">
        <v>5497</v>
      </c>
      <c r="R419" t="s">
        <v>99</v>
      </c>
      <c r="S419" t="s">
        <v>99</v>
      </c>
      <c r="T419" t="s">
        <v>1362</v>
      </c>
      <c r="U419" t="s">
        <v>1363</v>
      </c>
      <c r="V419" t="s">
        <v>4494</v>
      </c>
      <c r="W419" t="s">
        <v>4495</v>
      </c>
      <c r="X419" t="s">
        <v>3006</v>
      </c>
      <c r="Y419" t="s">
        <v>5498</v>
      </c>
      <c r="Z419" t="s">
        <v>99</v>
      </c>
    </row>
    <row r="420" spans="1:26">
      <c r="A420" t="s">
        <v>5499</v>
      </c>
      <c r="B420" t="s">
        <v>135</v>
      </c>
      <c r="C420">
        <v>2010</v>
      </c>
      <c r="D420" t="s">
        <v>2992</v>
      </c>
      <c r="E420" t="s">
        <v>2993</v>
      </c>
      <c r="F420" t="s">
        <v>2994</v>
      </c>
      <c r="G420" t="s">
        <v>99</v>
      </c>
      <c r="H420" t="s">
        <v>2995</v>
      </c>
      <c r="I420" t="s">
        <v>2996</v>
      </c>
      <c r="J420" t="s">
        <v>2997</v>
      </c>
      <c r="K420" t="s">
        <v>2998</v>
      </c>
      <c r="L420" s="13">
        <v>44887.363807870373</v>
      </c>
      <c r="M420" s="13">
        <v>44887.363807870373</v>
      </c>
      <c r="N420" s="13">
        <v>44886.597997685189</v>
      </c>
      <c r="O420" t="s">
        <v>2999</v>
      </c>
      <c r="P420" t="s">
        <v>363</v>
      </c>
      <c r="Q420" t="s">
        <v>4501</v>
      </c>
      <c r="R420" t="s">
        <v>5500</v>
      </c>
      <c r="S420" t="s">
        <v>99</v>
      </c>
      <c r="T420" t="s">
        <v>99</v>
      </c>
      <c r="U420" t="s">
        <v>99</v>
      </c>
      <c r="V420" t="s">
        <v>4494</v>
      </c>
      <c r="W420" t="s">
        <v>4495</v>
      </c>
      <c r="X420" t="s">
        <v>99</v>
      </c>
      <c r="Y420" t="s">
        <v>99</v>
      </c>
      <c r="Z420" t="s">
        <v>99</v>
      </c>
    </row>
    <row r="421" spans="1:26">
      <c r="A421" t="s">
        <v>5501</v>
      </c>
      <c r="B421" t="s">
        <v>222</v>
      </c>
      <c r="C421">
        <v>2014</v>
      </c>
      <c r="D421" t="s">
        <v>2978</v>
      </c>
      <c r="E421" t="s">
        <v>2979</v>
      </c>
      <c r="F421" t="s">
        <v>2980</v>
      </c>
      <c r="G421" t="s">
        <v>2981</v>
      </c>
      <c r="H421" t="s">
        <v>99</v>
      </c>
      <c r="I421" t="s">
        <v>99</v>
      </c>
      <c r="J421" t="s">
        <v>2982</v>
      </c>
      <c r="K421" t="s">
        <v>400</v>
      </c>
      <c r="L421" s="13">
        <v>44887.363807870373</v>
      </c>
      <c r="M421" s="13">
        <v>44887.363807870373</v>
      </c>
      <c r="N421" s="13">
        <v>44886.598055555558</v>
      </c>
      <c r="O421" t="s">
        <v>2983</v>
      </c>
      <c r="P421" t="s">
        <v>99</v>
      </c>
      <c r="Q421" t="s">
        <v>5502</v>
      </c>
      <c r="R421" t="s">
        <v>99</v>
      </c>
      <c r="S421" t="s">
        <v>99</v>
      </c>
      <c r="T421" t="s">
        <v>1218</v>
      </c>
      <c r="U421" t="s">
        <v>133</v>
      </c>
      <c r="V421" t="s">
        <v>99</v>
      </c>
      <c r="W421" t="s">
        <v>4495</v>
      </c>
      <c r="X421" t="s">
        <v>2984</v>
      </c>
      <c r="Y421" t="s">
        <v>4601</v>
      </c>
      <c r="Z421" t="s">
        <v>99</v>
      </c>
    </row>
    <row r="422" spans="1:26">
      <c r="A422" t="s">
        <v>5503</v>
      </c>
      <c r="B422" t="s">
        <v>222</v>
      </c>
      <c r="C422">
        <v>2019</v>
      </c>
      <c r="D422" t="s">
        <v>2971</v>
      </c>
      <c r="E422" t="s">
        <v>2972</v>
      </c>
      <c r="F422" t="s">
        <v>2973</v>
      </c>
      <c r="G422" t="s">
        <v>2974</v>
      </c>
      <c r="H422" t="s">
        <v>99</v>
      </c>
      <c r="I422" t="s">
        <v>99</v>
      </c>
      <c r="J422" t="s">
        <v>2975</v>
      </c>
      <c r="K422" t="s">
        <v>271</v>
      </c>
      <c r="L422" s="13">
        <v>44887.363807870373</v>
      </c>
      <c r="M422" s="13">
        <v>44887.363807870373</v>
      </c>
      <c r="N422" s="13">
        <v>44886.598136574074</v>
      </c>
      <c r="O422" t="s">
        <v>2976</v>
      </c>
      <c r="P422" t="s">
        <v>99</v>
      </c>
      <c r="Q422" t="s">
        <v>5504</v>
      </c>
      <c r="R422" t="s">
        <v>99</v>
      </c>
      <c r="S422" t="s">
        <v>5505</v>
      </c>
      <c r="T422" t="s">
        <v>1226</v>
      </c>
      <c r="U422" t="s">
        <v>1227</v>
      </c>
      <c r="V422" t="s">
        <v>4494</v>
      </c>
      <c r="W422" t="s">
        <v>4495</v>
      </c>
      <c r="X422" t="s">
        <v>2977</v>
      </c>
      <c r="Y422" t="s">
        <v>5506</v>
      </c>
      <c r="Z422" t="s">
        <v>99</v>
      </c>
    </row>
    <row r="423" spans="1:26">
      <c r="A423" t="s">
        <v>5507</v>
      </c>
      <c r="B423" t="s">
        <v>222</v>
      </c>
      <c r="C423">
        <v>2011</v>
      </c>
      <c r="D423" t="s">
        <v>2950</v>
      </c>
      <c r="E423" t="s">
        <v>2951</v>
      </c>
      <c r="F423" t="s">
        <v>2952</v>
      </c>
      <c r="G423" t="s">
        <v>2953</v>
      </c>
      <c r="H423" t="s">
        <v>99</v>
      </c>
      <c r="I423" t="s">
        <v>99</v>
      </c>
      <c r="J423" t="s">
        <v>2954</v>
      </c>
      <c r="K423" t="s">
        <v>102</v>
      </c>
      <c r="L423" s="13">
        <v>44887.363807870373</v>
      </c>
      <c r="M423" s="13">
        <v>44887.363807870373</v>
      </c>
      <c r="N423" s="13">
        <v>44886.598171296297</v>
      </c>
      <c r="O423" t="s">
        <v>2955</v>
      </c>
      <c r="P423" t="s">
        <v>99</v>
      </c>
      <c r="Q423" t="s">
        <v>5508</v>
      </c>
      <c r="R423" t="s">
        <v>99</v>
      </c>
      <c r="S423" t="s">
        <v>99</v>
      </c>
      <c r="T423" t="s">
        <v>1218</v>
      </c>
      <c r="U423" t="s">
        <v>133</v>
      </c>
      <c r="V423" t="s">
        <v>4494</v>
      </c>
      <c r="W423" t="s">
        <v>4495</v>
      </c>
      <c r="X423" t="s">
        <v>2956</v>
      </c>
      <c r="Y423" t="s">
        <v>5509</v>
      </c>
      <c r="Z423" t="s">
        <v>99</v>
      </c>
    </row>
    <row r="424" spans="1:26">
      <c r="A424" t="s">
        <v>5510</v>
      </c>
      <c r="B424" t="s">
        <v>222</v>
      </c>
      <c r="C424">
        <v>2007</v>
      </c>
      <c r="D424" t="s">
        <v>1492</v>
      </c>
      <c r="E424" t="s">
        <v>1493</v>
      </c>
      <c r="F424" t="s">
        <v>1494</v>
      </c>
      <c r="G424" t="s">
        <v>1495</v>
      </c>
      <c r="H424" t="s">
        <v>99</v>
      </c>
      <c r="I424" t="s">
        <v>99</v>
      </c>
      <c r="J424" t="s">
        <v>1496</v>
      </c>
      <c r="K424" t="s">
        <v>666</v>
      </c>
      <c r="L424" s="13">
        <v>44887.363807870373</v>
      </c>
      <c r="M424" s="13">
        <v>44887.363807870373</v>
      </c>
      <c r="N424" s="13">
        <v>44886.598067129627</v>
      </c>
      <c r="O424" t="s">
        <v>1497</v>
      </c>
      <c r="P424" t="s">
        <v>99</v>
      </c>
      <c r="Q424" t="s">
        <v>5511</v>
      </c>
      <c r="R424" t="s">
        <v>99</v>
      </c>
      <c r="S424" t="s">
        <v>99</v>
      </c>
      <c r="T424" t="s">
        <v>1218</v>
      </c>
      <c r="U424" t="s">
        <v>133</v>
      </c>
      <c r="V424" t="s">
        <v>4494</v>
      </c>
      <c r="W424" t="s">
        <v>4495</v>
      </c>
      <c r="X424" t="s">
        <v>1498</v>
      </c>
      <c r="Y424" t="s">
        <v>5512</v>
      </c>
      <c r="Z424" t="s">
        <v>4567</v>
      </c>
    </row>
    <row r="425" spans="1:26">
      <c r="A425" t="s">
        <v>5513</v>
      </c>
      <c r="B425" t="s">
        <v>222</v>
      </c>
      <c r="C425">
        <v>2022</v>
      </c>
      <c r="D425" t="s">
        <v>1506</v>
      </c>
      <c r="E425" t="s">
        <v>1507</v>
      </c>
      <c r="F425" t="s">
        <v>1508</v>
      </c>
      <c r="G425" t="s">
        <v>1509</v>
      </c>
      <c r="H425" t="s">
        <v>99</v>
      </c>
      <c r="I425" t="s">
        <v>99</v>
      </c>
      <c r="J425" t="s">
        <v>1510</v>
      </c>
      <c r="K425" t="s">
        <v>123</v>
      </c>
      <c r="L425" s="13">
        <v>44887.363807870373</v>
      </c>
      <c r="M425" s="13">
        <v>44887.363807870373</v>
      </c>
      <c r="N425" s="13">
        <v>44886.598067129627</v>
      </c>
      <c r="O425" t="s">
        <v>1511</v>
      </c>
      <c r="P425" t="s">
        <v>99</v>
      </c>
      <c r="Q425" t="s">
        <v>5514</v>
      </c>
      <c r="R425" t="s">
        <v>99</v>
      </c>
      <c r="S425" t="s">
        <v>5515</v>
      </c>
      <c r="T425" t="s">
        <v>1226</v>
      </c>
      <c r="U425" t="s">
        <v>1227</v>
      </c>
      <c r="V425" t="s">
        <v>4494</v>
      </c>
      <c r="W425" t="s">
        <v>4495</v>
      </c>
      <c r="X425" t="s">
        <v>1512</v>
      </c>
      <c r="Y425" t="s">
        <v>5516</v>
      </c>
      <c r="Z425" t="s">
        <v>99</v>
      </c>
    </row>
    <row r="426" spans="1:26">
      <c r="A426" t="s">
        <v>5517</v>
      </c>
      <c r="B426" t="s">
        <v>222</v>
      </c>
      <c r="C426">
        <v>2021</v>
      </c>
      <c r="D426" t="s">
        <v>1456</v>
      </c>
      <c r="E426" t="s">
        <v>1457</v>
      </c>
      <c r="F426" t="s">
        <v>1458</v>
      </c>
      <c r="G426" t="s">
        <v>1459</v>
      </c>
      <c r="H426" t="s">
        <v>99</v>
      </c>
      <c r="I426" t="s">
        <v>99</v>
      </c>
      <c r="J426" t="s">
        <v>1460</v>
      </c>
      <c r="K426" t="s">
        <v>113</v>
      </c>
      <c r="L426" s="13">
        <v>44887.363807870373</v>
      </c>
      <c r="M426" s="13">
        <v>44887.363807870373</v>
      </c>
      <c r="N426" s="13">
        <v>44886.598043981481</v>
      </c>
      <c r="O426" t="s">
        <v>1461</v>
      </c>
      <c r="P426" t="s">
        <v>99</v>
      </c>
      <c r="Q426" t="s">
        <v>5518</v>
      </c>
      <c r="R426" t="s">
        <v>99</v>
      </c>
      <c r="S426" t="s">
        <v>99</v>
      </c>
      <c r="T426" t="s">
        <v>1226</v>
      </c>
      <c r="U426" t="s">
        <v>1227</v>
      </c>
      <c r="V426" t="s">
        <v>4494</v>
      </c>
      <c r="W426" t="s">
        <v>4495</v>
      </c>
      <c r="X426" t="s">
        <v>1462</v>
      </c>
      <c r="Y426" t="s">
        <v>5519</v>
      </c>
      <c r="Z426" t="s">
        <v>99</v>
      </c>
    </row>
    <row r="427" spans="1:26">
      <c r="A427" t="s">
        <v>5520</v>
      </c>
      <c r="B427" t="s">
        <v>222</v>
      </c>
      <c r="C427">
        <v>2011</v>
      </c>
      <c r="D427" t="s">
        <v>1444</v>
      </c>
      <c r="E427" t="s">
        <v>1445</v>
      </c>
      <c r="F427" t="s">
        <v>1446</v>
      </c>
      <c r="G427" t="s">
        <v>1447</v>
      </c>
      <c r="H427" t="s">
        <v>99</v>
      </c>
      <c r="I427" t="s">
        <v>99</v>
      </c>
      <c r="J427" t="s">
        <v>1448</v>
      </c>
      <c r="K427" t="s">
        <v>102</v>
      </c>
      <c r="L427" s="13">
        <v>44887.363807870373</v>
      </c>
      <c r="M427" s="13">
        <v>44887.363807870373</v>
      </c>
      <c r="N427" s="13">
        <v>44886.598032407404</v>
      </c>
      <c r="O427" t="s">
        <v>1449</v>
      </c>
      <c r="P427" t="s">
        <v>99</v>
      </c>
      <c r="Q427" t="s">
        <v>5521</v>
      </c>
      <c r="R427" t="s">
        <v>99</v>
      </c>
      <c r="S427" t="s">
        <v>99</v>
      </c>
      <c r="T427" t="s">
        <v>1218</v>
      </c>
      <c r="U427" t="s">
        <v>133</v>
      </c>
      <c r="V427" t="s">
        <v>99</v>
      </c>
      <c r="W427" t="s">
        <v>4495</v>
      </c>
      <c r="X427" t="s">
        <v>1450</v>
      </c>
      <c r="Y427" t="s">
        <v>5522</v>
      </c>
      <c r="Z427" t="s">
        <v>99</v>
      </c>
    </row>
    <row r="428" spans="1:26">
      <c r="A428" t="s">
        <v>5523</v>
      </c>
      <c r="B428" t="s">
        <v>222</v>
      </c>
      <c r="C428">
        <v>2010</v>
      </c>
      <c r="D428" t="s">
        <v>1437</v>
      </c>
      <c r="E428" t="s">
        <v>1438</v>
      </c>
      <c r="F428" t="s">
        <v>1439</v>
      </c>
      <c r="G428" t="s">
        <v>1440</v>
      </c>
      <c r="H428" t="s">
        <v>99</v>
      </c>
      <c r="I428" t="s">
        <v>99</v>
      </c>
      <c r="J428" t="s">
        <v>1441</v>
      </c>
      <c r="K428" t="s">
        <v>130</v>
      </c>
      <c r="L428" s="13">
        <v>44887.363807870373</v>
      </c>
      <c r="M428" s="13">
        <v>44887.363807870373</v>
      </c>
      <c r="N428" s="13">
        <v>44886.598032407404</v>
      </c>
      <c r="O428" t="s">
        <v>1442</v>
      </c>
      <c r="P428" t="s">
        <v>99</v>
      </c>
      <c r="Q428" t="s">
        <v>557</v>
      </c>
      <c r="R428" t="s">
        <v>99</v>
      </c>
      <c r="S428" t="s">
        <v>99</v>
      </c>
      <c r="T428" t="s">
        <v>1218</v>
      </c>
      <c r="U428" t="s">
        <v>133</v>
      </c>
      <c r="V428" t="s">
        <v>4494</v>
      </c>
      <c r="W428" t="s">
        <v>4495</v>
      </c>
      <c r="X428" t="s">
        <v>1443</v>
      </c>
      <c r="Y428" t="s">
        <v>5524</v>
      </c>
      <c r="Z428" t="s">
        <v>5525</v>
      </c>
    </row>
    <row r="429" spans="1:26">
      <c r="A429" t="s">
        <v>5526</v>
      </c>
      <c r="B429" t="s">
        <v>222</v>
      </c>
      <c r="C429">
        <v>2015</v>
      </c>
      <c r="D429" t="s">
        <v>1430</v>
      </c>
      <c r="E429" t="s">
        <v>1431</v>
      </c>
      <c r="F429" t="s">
        <v>1432</v>
      </c>
      <c r="G429" t="s">
        <v>1433</v>
      </c>
      <c r="H429" t="s">
        <v>99</v>
      </c>
      <c r="I429" t="s">
        <v>99</v>
      </c>
      <c r="J429" t="s">
        <v>1434</v>
      </c>
      <c r="K429" t="s">
        <v>564</v>
      </c>
      <c r="L429" s="13">
        <v>44887.363807870373</v>
      </c>
      <c r="M429" s="13">
        <v>44887.363807870373</v>
      </c>
      <c r="N429" s="13">
        <v>44886.598032407404</v>
      </c>
      <c r="O429" t="s">
        <v>1435</v>
      </c>
      <c r="P429" t="s">
        <v>99</v>
      </c>
      <c r="Q429" t="s">
        <v>99</v>
      </c>
      <c r="R429" t="s">
        <v>99</v>
      </c>
      <c r="S429" t="s">
        <v>99</v>
      </c>
      <c r="T429" t="s">
        <v>1362</v>
      </c>
      <c r="U429" t="s">
        <v>1363</v>
      </c>
      <c r="V429" t="s">
        <v>4494</v>
      </c>
      <c r="W429" t="s">
        <v>4495</v>
      </c>
      <c r="X429" t="s">
        <v>1436</v>
      </c>
      <c r="Y429" t="s">
        <v>5527</v>
      </c>
      <c r="Z429" t="s">
        <v>99</v>
      </c>
    </row>
    <row r="430" spans="1:26">
      <c r="A430" t="s">
        <v>5528</v>
      </c>
      <c r="B430" t="s">
        <v>222</v>
      </c>
      <c r="C430">
        <v>2009</v>
      </c>
      <c r="D430" t="s">
        <v>1423</v>
      </c>
      <c r="E430" t="s">
        <v>1424</v>
      </c>
      <c r="F430" t="s">
        <v>1425</v>
      </c>
      <c r="G430" t="s">
        <v>1426</v>
      </c>
      <c r="H430" t="s">
        <v>99</v>
      </c>
      <c r="I430" t="s">
        <v>99</v>
      </c>
      <c r="J430" t="s">
        <v>1427</v>
      </c>
      <c r="K430" t="s">
        <v>615</v>
      </c>
      <c r="L430" s="13">
        <v>44887.363807870373</v>
      </c>
      <c r="M430" s="13">
        <v>44887.363807870373</v>
      </c>
      <c r="N430" s="13">
        <v>44886.598032407404</v>
      </c>
      <c r="O430" t="s">
        <v>1428</v>
      </c>
      <c r="P430" t="s">
        <v>99</v>
      </c>
      <c r="Q430" t="s">
        <v>5529</v>
      </c>
      <c r="R430" t="s">
        <v>99</v>
      </c>
      <c r="S430" t="s">
        <v>99</v>
      </c>
      <c r="T430" t="s">
        <v>1218</v>
      </c>
      <c r="U430" t="s">
        <v>133</v>
      </c>
      <c r="V430" t="s">
        <v>99</v>
      </c>
      <c r="W430" t="s">
        <v>4495</v>
      </c>
      <c r="X430" t="s">
        <v>1429</v>
      </c>
      <c r="Y430" t="s">
        <v>5530</v>
      </c>
      <c r="Z430" t="s">
        <v>99</v>
      </c>
    </row>
    <row r="431" spans="1:26">
      <c r="A431" t="s">
        <v>5531</v>
      </c>
      <c r="B431" t="s">
        <v>222</v>
      </c>
      <c r="C431">
        <v>1995</v>
      </c>
      <c r="D431" t="s">
        <v>1402</v>
      </c>
      <c r="E431" t="s">
        <v>1403</v>
      </c>
      <c r="F431" t="s">
        <v>1404</v>
      </c>
      <c r="G431" t="s">
        <v>1405</v>
      </c>
      <c r="H431" t="s">
        <v>99</v>
      </c>
      <c r="I431" t="s">
        <v>99</v>
      </c>
      <c r="J431" t="s">
        <v>1406</v>
      </c>
      <c r="K431" t="s">
        <v>165</v>
      </c>
      <c r="L431" s="13">
        <v>44887.363807870373</v>
      </c>
      <c r="M431" s="13">
        <v>44887.363807870373</v>
      </c>
      <c r="N431" s="13">
        <v>44886.598020833335</v>
      </c>
      <c r="O431" t="s">
        <v>1407</v>
      </c>
      <c r="P431" t="s">
        <v>99</v>
      </c>
      <c r="Q431" t="s">
        <v>99</v>
      </c>
      <c r="R431" t="s">
        <v>99</v>
      </c>
      <c r="S431" t="s">
        <v>99</v>
      </c>
      <c r="T431" t="s">
        <v>1218</v>
      </c>
      <c r="U431" t="s">
        <v>133</v>
      </c>
      <c r="V431" t="s">
        <v>4494</v>
      </c>
      <c r="W431" t="s">
        <v>4495</v>
      </c>
      <c r="X431" t="s">
        <v>1408</v>
      </c>
      <c r="Y431" t="s">
        <v>5532</v>
      </c>
      <c r="Z431" t="s">
        <v>99</v>
      </c>
    </row>
    <row r="432" spans="1:26">
      <c r="A432" t="s">
        <v>5533</v>
      </c>
      <c r="B432" t="s">
        <v>222</v>
      </c>
      <c r="C432">
        <v>2019</v>
      </c>
      <c r="D432" t="s">
        <v>1471</v>
      </c>
      <c r="E432" t="s">
        <v>1472</v>
      </c>
      <c r="F432" t="s">
        <v>1473</v>
      </c>
      <c r="G432" t="s">
        <v>1474</v>
      </c>
      <c r="H432" t="s">
        <v>99</v>
      </c>
      <c r="I432" t="s">
        <v>99</v>
      </c>
      <c r="J432" t="s">
        <v>1475</v>
      </c>
      <c r="K432" t="s">
        <v>271</v>
      </c>
      <c r="L432" s="13">
        <v>44887.363807870373</v>
      </c>
      <c r="M432" s="13">
        <v>44887.363807870373</v>
      </c>
      <c r="N432" s="13">
        <v>44886.598055555558</v>
      </c>
      <c r="O432" t="s">
        <v>1476</v>
      </c>
      <c r="P432" t="s">
        <v>99</v>
      </c>
      <c r="Q432" t="s">
        <v>5534</v>
      </c>
      <c r="R432" t="s">
        <v>99</v>
      </c>
      <c r="S432" t="s">
        <v>5535</v>
      </c>
      <c r="T432" t="s">
        <v>1226</v>
      </c>
      <c r="U432" t="s">
        <v>1227</v>
      </c>
      <c r="V432" t="s">
        <v>4494</v>
      </c>
      <c r="W432" t="s">
        <v>4495</v>
      </c>
      <c r="X432" t="s">
        <v>1477</v>
      </c>
      <c r="Y432" t="s">
        <v>5536</v>
      </c>
      <c r="Z432" t="s">
        <v>99</v>
      </c>
    </row>
    <row r="433" spans="1:26">
      <c r="A433" t="s">
        <v>5537</v>
      </c>
      <c r="B433" t="s">
        <v>135</v>
      </c>
      <c r="C433">
        <v>2022</v>
      </c>
      <c r="D433" t="s">
        <v>1451</v>
      </c>
      <c r="E433" t="s">
        <v>1452</v>
      </c>
      <c r="F433" t="s">
        <v>1265</v>
      </c>
      <c r="G433" t="s">
        <v>99</v>
      </c>
      <c r="H433" t="s">
        <v>1266</v>
      </c>
      <c r="I433" t="s">
        <v>1453</v>
      </c>
      <c r="J433" t="s">
        <v>1454</v>
      </c>
      <c r="K433" t="s">
        <v>1308</v>
      </c>
      <c r="L433" s="13">
        <v>44887.363807870373</v>
      </c>
      <c r="M433" s="13">
        <v>44887.363807870373</v>
      </c>
      <c r="N433" s="13">
        <v>44886.598043981481</v>
      </c>
      <c r="O433" t="s">
        <v>1455</v>
      </c>
      <c r="P433" t="s">
        <v>288</v>
      </c>
      <c r="Q433" t="s">
        <v>4511</v>
      </c>
      <c r="R433" t="s">
        <v>4512</v>
      </c>
      <c r="S433" t="s">
        <v>99</v>
      </c>
      <c r="T433" t="s">
        <v>99</v>
      </c>
      <c r="U433" t="s">
        <v>99</v>
      </c>
      <c r="V433" t="s">
        <v>4494</v>
      </c>
      <c r="W433" t="s">
        <v>4495</v>
      </c>
      <c r="X433" t="s">
        <v>99</v>
      </c>
      <c r="Y433" t="s">
        <v>99</v>
      </c>
      <c r="Z433" t="s">
        <v>99</v>
      </c>
    </row>
    <row r="434" spans="1:26">
      <c r="A434" t="s">
        <v>5538</v>
      </c>
      <c r="B434" t="s">
        <v>135</v>
      </c>
      <c r="C434">
        <v>2018</v>
      </c>
      <c r="D434" t="s">
        <v>1409</v>
      </c>
      <c r="E434" t="s">
        <v>1410</v>
      </c>
      <c r="F434" t="s">
        <v>1312</v>
      </c>
      <c r="G434" t="s">
        <v>99</v>
      </c>
      <c r="H434" t="s">
        <v>1313</v>
      </c>
      <c r="I434" t="s">
        <v>1411</v>
      </c>
      <c r="J434" t="s">
        <v>1412</v>
      </c>
      <c r="K434" t="s">
        <v>1413</v>
      </c>
      <c r="L434" s="13">
        <v>44887.363807870373</v>
      </c>
      <c r="M434" s="13">
        <v>44887.363807870373</v>
      </c>
      <c r="N434" s="13">
        <v>44886.598020833335</v>
      </c>
      <c r="O434" t="s">
        <v>1414</v>
      </c>
      <c r="P434" t="s">
        <v>182</v>
      </c>
      <c r="Q434" t="s">
        <v>4557</v>
      </c>
      <c r="R434" t="s">
        <v>4509</v>
      </c>
      <c r="S434" t="s">
        <v>99</v>
      </c>
      <c r="T434" t="s">
        <v>99</v>
      </c>
      <c r="U434" t="s">
        <v>99</v>
      </c>
      <c r="V434" t="s">
        <v>4494</v>
      </c>
      <c r="W434" t="s">
        <v>4495</v>
      </c>
      <c r="X434" t="s">
        <v>99</v>
      </c>
      <c r="Y434" t="s">
        <v>99</v>
      </c>
      <c r="Z434" t="s">
        <v>99</v>
      </c>
    </row>
    <row r="435" spans="1:26">
      <c r="A435" t="s">
        <v>5539</v>
      </c>
      <c r="B435" t="s">
        <v>222</v>
      </c>
      <c r="C435">
        <v>2013</v>
      </c>
      <c r="D435" t="s">
        <v>1379</v>
      </c>
      <c r="E435" t="s">
        <v>1380</v>
      </c>
      <c r="F435" t="s">
        <v>1381</v>
      </c>
      <c r="G435" t="s">
        <v>1382</v>
      </c>
      <c r="H435" t="s">
        <v>99</v>
      </c>
      <c r="I435" t="s">
        <v>99</v>
      </c>
      <c r="J435" t="s">
        <v>1383</v>
      </c>
      <c r="K435" t="s">
        <v>139</v>
      </c>
      <c r="L435" s="13">
        <v>44887.363807870373</v>
      </c>
      <c r="M435" s="13">
        <v>44887.363807870373</v>
      </c>
      <c r="N435" s="13">
        <v>44886.598009259258</v>
      </c>
      <c r="O435" t="s">
        <v>1384</v>
      </c>
      <c r="P435" t="s">
        <v>99</v>
      </c>
      <c r="Q435" t="s">
        <v>99</v>
      </c>
      <c r="R435" t="s">
        <v>99</v>
      </c>
      <c r="S435" t="s">
        <v>99</v>
      </c>
      <c r="T435" t="s">
        <v>1385</v>
      </c>
      <c r="U435" t="s">
        <v>1386</v>
      </c>
      <c r="V435" t="s">
        <v>4722</v>
      </c>
      <c r="W435" t="s">
        <v>4495</v>
      </c>
      <c r="X435" t="s">
        <v>1387</v>
      </c>
      <c r="Y435" t="s">
        <v>99</v>
      </c>
      <c r="Z435" t="s">
        <v>99</v>
      </c>
    </row>
    <row r="436" spans="1:26">
      <c r="A436" t="s">
        <v>5540</v>
      </c>
      <c r="B436" t="s">
        <v>222</v>
      </c>
      <c r="C436">
        <v>2014</v>
      </c>
      <c r="D436" t="s">
        <v>1372</v>
      </c>
      <c r="E436" t="s">
        <v>1373</v>
      </c>
      <c r="F436" t="s">
        <v>1374</v>
      </c>
      <c r="G436" t="s">
        <v>1375</v>
      </c>
      <c r="H436" t="s">
        <v>99</v>
      </c>
      <c r="I436" t="s">
        <v>99</v>
      </c>
      <c r="J436" t="s">
        <v>1376</v>
      </c>
      <c r="K436" t="s">
        <v>400</v>
      </c>
      <c r="L436" s="13">
        <v>44887.363807870373</v>
      </c>
      <c r="M436" s="13">
        <v>44887.363807870373</v>
      </c>
      <c r="N436" s="13">
        <v>44886.598009259258</v>
      </c>
      <c r="O436" t="s">
        <v>1377</v>
      </c>
      <c r="P436" t="s">
        <v>99</v>
      </c>
      <c r="Q436" t="s">
        <v>5541</v>
      </c>
      <c r="R436" t="s">
        <v>99</v>
      </c>
      <c r="S436" t="s">
        <v>99</v>
      </c>
      <c r="T436" t="s">
        <v>1226</v>
      </c>
      <c r="U436" t="s">
        <v>1227</v>
      </c>
      <c r="V436" t="s">
        <v>99</v>
      </c>
      <c r="W436" t="s">
        <v>4495</v>
      </c>
      <c r="X436" t="s">
        <v>1378</v>
      </c>
      <c r="Y436" t="s">
        <v>5542</v>
      </c>
      <c r="Z436" t="s">
        <v>4567</v>
      </c>
    </row>
    <row r="437" spans="1:26">
      <c r="A437" t="s">
        <v>5543</v>
      </c>
      <c r="B437" t="s">
        <v>222</v>
      </c>
      <c r="C437">
        <v>2018</v>
      </c>
      <c r="D437" t="s">
        <v>1365</v>
      </c>
      <c r="E437" t="s">
        <v>1366</v>
      </c>
      <c r="F437" t="s">
        <v>1367</v>
      </c>
      <c r="G437" t="s">
        <v>1368</v>
      </c>
      <c r="H437" t="s">
        <v>99</v>
      </c>
      <c r="I437" t="s">
        <v>99</v>
      </c>
      <c r="J437" t="s">
        <v>1369</v>
      </c>
      <c r="K437" t="s">
        <v>384</v>
      </c>
      <c r="L437" s="13">
        <v>44887.363807870373</v>
      </c>
      <c r="M437" s="13">
        <v>44887.363807870373</v>
      </c>
      <c r="N437" s="13">
        <v>44886.597997685189</v>
      </c>
      <c r="O437" t="s">
        <v>1370</v>
      </c>
      <c r="P437" t="s">
        <v>99</v>
      </c>
      <c r="Q437" t="s">
        <v>5544</v>
      </c>
      <c r="R437" t="s">
        <v>99</v>
      </c>
      <c r="S437" t="s">
        <v>5545</v>
      </c>
      <c r="T437" t="s">
        <v>1226</v>
      </c>
      <c r="U437" t="s">
        <v>1227</v>
      </c>
      <c r="V437" t="s">
        <v>99</v>
      </c>
      <c r="W437" t="s">
        <v>4495</v>
      </c>
      <c r="X437" t="s">
        <v>1371</v>
      </c>
      <c r="Y437" t="s">
        <v>5546</v>
      </c>
      <c r="Z437" t="s">
        <v>99</v>
      </c>
    </row>
    <row r="438" spans="1:26">
      <c r="A438" t="s">
        <v>5547</v>
      </c>
      <c r="B438" t="s">
        <v>222</v>
      </c>
      <c r="C438">
        <v>2022</v>
      </c>
      <c r="D438" t="s">
        <v>1356</v>
      </c>
      <c r="E438" t="s">
        <v>1357</v>
      </c>
      <c r="F438" t="s">
        <v>1358</v>
      </c>
      <c r="G438" t="s">
        <v>1359</v>
      </c>
      <c r="H438" t="s">
        <v>99</v>
      </c>
      <c r="I438" t="s">
        <v>99</v>
      </c>
      <c r="J438" t="s">
        <v>1360</v>
      </c>
      <c r="K438" t="s">
        <v>123</v>
      </c>
      <c r="L438" s="13">
        <v>44887.363807870373</v>
      </c>
      <c r="M438" s="13">
        <v>44887.363807870373</v>
      </c>
      <c r="N438" s="13">
        <v>44886.597997685189</v>
      </c>
      <c r="O438" t="s">
        <v>1361</v>
      </c>
      <c r="P438" t="s">
        <v>99</v>
      </c>
      <c r="Q438" t="s">
        <v>5548</v>
      </c>
      <c r="R438" t="s">
        <v>99</v>
      </c>
      <c r="S438" t="s">
        <v>99</v>
      </c>
      <c r="T438" t="s">
        <v>1362</v>
      </c>
      <c r="U438" t="s">
        <v>1363</v>
      </c>
      <c r="V438" t="s">
        <v>4494</v>
      </c>
      <c r="W438" t="s">
        <v>4495</v>
      </c>
      <c r="X438" t="s">
        <v>1364</v>
      </c>
      <c r="Y438" t="s">
        <v>5549</v>
      </c>
      <c r="Z438" t="s">
        <v>99</v>
      </c>
    </row>
    <row r="439" spans="1:26">
      <c r="A439" t="s">
        <v>5550</v>
      </c>
      <c r="B439" t="s">
        <v>222</v>
      </c>
      <c r="C439">
        <v>2010</v>
      </c>
      <c r="D439" t="s">
        <v>1349</v>
      </c>
      <c r="E439" t="s">
        <v>1350</v>
      </c>
      <c r="F439" t="s">
        <v>1351</v>
      </c>
      <c r="G439" t="s">
        <v>1352</v>
      </c>
      <c r="H439" t="s">
        <v>99</v>
      </c>
      <c r="I439" t="s">
        <v>99</v>
      </c>
      <c r="J439" t="s">
        <v>1353</v>
      </c>
      <c r="K439" t="s">
        <v>130</v>
      </c>
      <c r="L439" s="13">
        <v>44887.363807870373</v>
      </c>
      <c r="M439" s="13">
        <v>44887.363807870373</v>
      </c>
      <c r="N439" s="13">
        <v>44886.597986111112</v>
      </c>
      <c r="O439" t="s">
        <v>1354</v>
      </c>
      <c r="P439" t="s">
        <v>99</v>
      </c>
      <c r="Q439" t="s">
        <v>5551</v>
      </c>
      <c r="R439" t="s">
        <v>99</v>
      </c>
      <c r="S439" t="s">
        <v>99</v>
      </c>
      <c r="T439" t="s">
        <v>1218</v>
      </c>
      <c r="U439" t="s">
        <v>133</v>
      </c>
      <c r="V439" t="s">
        <v>4494</v>
      </c>
      <c r="W439" t="s">
        <v>4495</v>
      </c>
      <c r="X439" t="s">
        <v>1355</v>
      </c>
      <c r="Y439" t="s">
        <v>5552</v>
      </c>
      <c r="Z439" t="s">
        <v>99</v>
      </c>
    </row>
    <row r="440" spans="1:26">
      <c r="A440" t="s">
        <v>5553</v>
      </c>
      <c r="B440" t="s">
        <v>222</v>
      </c>
      <c r="C440">
        <v>2020</v>
      </c>
      <c r="D440" t="s">
        <v>1342</v>
      </c>
      <c r="E440" t="s">
        <v>1343</v>
      </c>
      <c r="F440" t="s">
        <v>1344</v>
      </c>
      <c r="G440" t="s">
        <v>1345</v>
      </c>
      <c r="H440" t="s">
        <v>99</v>
      </c>
      <c r="I440" t="s">
        <v>99</v>
      </c>
      <c r="J440" t="s">
        <v>1346</v>
      </c>
      <c r="K440" t="s">
        <v>176</v>
      </c>
      <c r="L440" s="13">
        <v>44887.363807870373</v>
      </c>
      <c r="M440" s="13">
        <v>44887.363807870373</v>
      </c>
      <c r="N440" s="13">
        <v>44886.597986111112</v>
      </c>
      <c r="O440" t="s">
        <v>1347</v>
      </c>
      <c r="P440" t="s">
        <v>99</v>
      </c>
      <c r="Q440" t="s">
        <v>2216</v>
      </c>
      <c r="R440" t="s">
        <v>99</v>
      </c>
      <c r="S440" t="s">
        <v>99</v>
      </c>
      <c r="T440" t="s">
        <v>1226</v>
      </c>
      <c r="U440" t="s">
        <v>1227</v>
      </c>
      <c r="V440" t="s">
        <v>4494</v>
      </c>
      <c r="W440" t="s">
        <v>4495</v>
      </c>
      <c r="X440" t="s">
        <v>1348</v>
      </c>
      <c r="Y440" t="s">
        <v>5554</v>
      </c>
      <c r="Z440" t="s">
        <v>99</v>
      </c>
    </row>
    <row r="441" spans="1:26">
      <c r="A441" t="s">
        <v>5555</v>
      </c>
      <c r="B441" t="s">
        <v>135</v>
      </c>
      <c r="C441">
        <v>2017</v>
      </c>
      <c r="D441" t="s">
        <v>1334</v>
      </c>
      <c r="E441" t="s">
        <v>1335</v>
      </c>
      <c r="F441" t="s">
        <v>1336</v>
      </c>
      <c r="G441" t="s">
        <v>99</v>
      </c>
      <c r="H441" t="s">
        <v>1337</v>
      </c>
      <c r="I441" t="s">
        <v>1338</v>
      </c>
      <c r="J441" t="s">
        <v>1339</v>
      </c>
      <c r="K441" t="s">
        <v>1340</v>
      </c>
      <c r="L441" s="13">
        <v>44887.363807870373</v>
      </c>
      <c r="M441" s="13">
        <v>44887.363807870373</v>
      </c>
      <c r="N441" s="13">
        <v>44886.597986111112</v>
      </c>
      <c r="O441" t="s">
        <v>1341</v>
      </c>
      <c r="P441" t="s">
        <v>500</v>
      </c>
      <c r="Q441" t="s">
        <v>4584</v>
      </c>
      <c r="R441" t="s">
        <v>4635</v>
      </c>
      <c r="S441" t="s">
        <v>99</v>
      </c>
      <c r="T441" t="s">
        <v>99</v>
      </c>
      <c r="U441" t="s">
        <v>99</v>
      </c>
      <c r="V441" t="s">
        <v>4494</v>
      </c>
      <c r="W441" t="s">
        <v>4495</v>
      </c>
      <c r="X441" t="s">
        <v>99</v>
      </c>
      <c r="Y441" t="s">
        <v>99</v>
      </c>
      <c r="Z441" t="s">
        <v>99</v>
      </c>
    </row>
    <row r="442" spans="1:26">
      <c r="A442" t="s">
        <v>5556</v>
      </c>
      <c r="B442" t="s">
        <v>222</v>
      </c>
      <c r="C442">
        <v>2013</v>
      </c>
      <c r="D442" t="s">
        <v>1388</v>
      </c>
      <c r="E442" t="s">
        <v>1389</v>
      </c>
      <c r="F442" t="s">
        <v>1390</v>
      </c>
      <c r="G442" t="s">
        <v>1391</v>
      </c>
      <c r="H442" t="s">
        <v>99</v>
      </c>
      <c r="I442" t="s">
        <v>99</v>
      </c>
      <c r="J442" t="s">
        <v>1392</v>
      </c>
      <c r="K442" t="s">
        <v>139</v>
      </c>
      <c r="L442" s="13">
        <v>44887.363807870373</v>
      </c>
      <c r="M442" s="13">
        <v>44887.363807870373</v>
      </c>
      <c r="N442" s="13">
        <v>44886.598009259258</v>
      </c>
      <c r="O442" t="s">
        <v>1393</v>
      </c>
      <c r="P442" t="s">
        <v>99</v>
      </c>
      <c r="Q442" t="s">
        <v>5557</v>
      </c>
      <c r="R442" t="s">
        <v>99</v>
      </c>
      <c r="S442" t="s">
        <v>99</v>
      </c>
      <c r="T442" t="s">
        <v>1218</v>
      </c>
      <c r="U442" t="s">
        <v>133</v>
      </c>
      <c r="V442" t="s">
        <v>99</v>
      </c>
      <c r="W442" t="s">
        <v>4495</v>
      </c>
      <c r="X442" t="s">
        <v>1394</v>
      </c>
      <c r="Y442" t="s">
        <v>5558</v>
      </c>
      <c r="Z442" t="s">
        <v>4567</v>
      </c>
    </row>
    <row r="443" spans="1:26">
      <c r="A443" t="s">
        <v>5559</v>
      </c>
      <c r="B443" t="s">
        <v>222</v>
      </c>
      <c r="C443">
        <v>2001</v>
      </c>
      <c r="D443" t="s">
        <v>1325</v>
      </c>
      <c r="E443" t="s">
        <v>1326</v>
      </c>
      <c r="F443" t="s">
        <v>1327</v>
      </c>
      <c r="G443" t="s">
        <v>1328</v>
      </c>
      <c r="H443" t="s">
        <v>99</v>
      </c>
      <c r="I443" t="s">
        <v>99</v>
      </c>
      <c r="J443" t="s">
        <v>1329</v>
      </c>
      <c r="K443" t="s">
        <v>755</v>
      </c>
      <c r="L443" s="13">
        <v>44887.363807870373</v>
      </c>
      <c r="M443" s="13">
        <v>44887.363807870373</v>
      </c>
      <c r="N443" s="13">
        <v>44886.597986111112</v>
      </c>
      <c r="O443" t="s">
        <v>1330</v>
      </c>
      <c r="P443" t="s">
        <v>99</v>
      </c>
      <c r="Q443" t="s">
        <v>99</v>
      </c>
      <c r="R443" t="s">
        <v>99</v>
      </c>
      <c r="S443" t="s">
        <v>99</v>
      </c>
      <c r="T443" t="s">
        <v>1331</v>
      </c>
      <c r="U443" t="s">
        <v>1332</v>
      </c>
      <c r="V443" t="s">
        <v>99</v>
      </c>
      <c r="W443" t="s">
        <v>4495</v>
      </c>
      <c r="X443" t="s">
        <v>1333</v>
      </c>
      <c r="Y443" t="s">
        <v>99</v>
      </c>
      <c r="Z443" t="s">
        <v>99</v>
      </c>
    </row>
    <row r="444" spans="1:26">
      <c r="A444" t="s">
        <v>5560</v>
      </c>
      <c r="B444" t="s">
        <v>135</v>
      </c>
      <c r="C444">
        <v>2020</v>
      </c>
      <c r="D444" t="s">
        <v>1291</v>
      </c>
      <c r="E444" t="s">
        <v>1292</v>
      </c>
      <c r="F444" t="s">
        <v>1265</v>
      </c>
      <c r="G444" t="s">
        <v>99</v>
      </c>
      <c r="H444" t="s">
        <v>1266</v>
      </c>
      <c r="I444" t="s">
        <v>1293</v>
      </c>
      <c r="J444" t="s">
        <v>1294</v>
      </c>
      <c r="K444" t="s">
        <v>1295</v>
      </c>
      <c r="L444" s="13">
        <v>44887.363807870373</v>
      </c>
      <c r="M444" s="13">
        <v>44887.363807870373</v>
      </c>
      <c r="N444" s="13">
        <v>44886.597951388889</v>
      </c>
      <c r="O444" t="s">
        <v>1296</v>
      </c>
      <c r="P444" t="s">
        <v>182</v>
      </c>
      <c r="Q444" t="s">
        <v>3584</v>
      </c>
      <c r="R444" t="s">
        <v>4512</v>
      </c>
      <c r="S444" t="s">
        <v>5561</v>
      </c>
      <c r="T444" t="s">
        <v>99</v>
      </c>
      <c r="U444" t="s">
        <v>99</v>
      </c>
      <c r="V444" t="s">
        <v>4494</v>
      </c>
      <c r="W444" t="s">
        <v>4495</v>
      </c>
      <c r="X444" t="s">
        <v>99</v>
      </c>
      <c r="Y444" t="s">
        <v>99</v>
      </c>
      <c r="Z444" t="s">
        <v>99</v>
      </c>
    </row>
    <row r="445" spans="1:26">
      <c r="A445" t="s">
        <v>5562</v>
      </c>
      <c r="B445" t="s">
        <v>222</v>
      </c>
      <c r="C445">
        <v>2011</v>
      </c>
      <c r="D445" t="s">
        <v>1318</v>
      </c>
      <c r="E445" t="s">
        <v>1319</v>
      </c>
      <c r="F445" t="s">
        <v>1320</v>
      </c>
      <c r="G445" t="s">
        <v>1321</v>
      </c>
      <c r="H445" t="s">
        <v>99</v>
      </c>
      <c r="I445" t="s">
        <v>99</v>
      </c>
      <c r="J445" t="s">
        <v>1322</v>
      </c>
      <c r="K445" t="s">
        <v>102</v>
      </c>
      <c r="L445" s="13">
        <v>44887.363807870373</v>
      </c>
      <c r="M445" s="13">
        <v>44887.363807870373</v>
      </c>
      <c r="N445" s="13">
        <v>44886.597986111112</v>
      </c>
      <c r="O445" t="s">
        <v>1323</v>
      </c>
      <c r="P445" t="s">
        <v>99</v>
      </c>
      <c r="Q445" t="s">
        <v>5563</v>
      </c>
      <c r="R445" t="s">
        <v>99</v>
      </c>
      <c r="S445" t="s">
        <v>99</v>
      </c>
      <c r="T445" t="s">
        <v>1218</v>
      </c>
      <c r="U445" t="s">
        <v>133</v>
      </c>
      <c r="V445" t="s">
        <v>99</v>
      </c>
      <c r="W445" t="s">
        <v>4495</v>
      </c>
      <c r="X445" t="s">
        <v>1324</v>
      </c>
      <c r="Y445" t="s">
        <v>5564</v>
      </c>
      <c r="Z445" t="s">
        <v>5171</v>
      </c>
    </row>
    <row r="446" spans="1:26">
      <c r="A446" t="s">
        <v>5565</v>
      </c>
      <c r="B446" t="s">
        <v>135</v>
      </c>
      <c r="C446">
        <v>2008</v>
      </c>
      <c r="D446" t="s">
        <v>1310</v>
      </c>
      <c r="E446" t="s">
        <v>1311</v>
      </c>
      <c r="F446" t="s">
        <v>1312</v>
      </c>
      <c r="G446" t="s">
        <v>99</v>
      </c>
      <c r="H446" t="s">
        <v>1313</v>
      </c>
      <c r="I446" t="s">
        <v>1314</v>
      </c>
      <c r="J446" t="s">
        <v>1315</v>
      </c>
      <c r="K446" t="s">
        <v>1316</v>
      </c>
      <c r="L446" s="13">
        <v>44887.363807870373</v>
      </c>
      <c r="M446" s="13">
        <v>44887.363807870373</v>
      </c>
      <c r="N446" s="13">
        <v>44886.597974537035</v>
      </c>
      <c r="O446" t="s">
        <v>1317</v>
      </c>
      <c r="P446" t="s">
        <v>363</v>
      </c>
      <c r="Q446" t="s">
        <v>5566</v>
      </c>
      <c r="R446" t="s">
        <v>4509</v>
      </c>
      <c r="S446" t="s">
        <v>99</v>
      </c>
      <c r="T446" t="s">
        <v>99</v>
      </c>
      <c r="U446" t="s">
        <v>99</v>
      </c>
      <c r="V446" t="s">
        <v>4494</v>
      </c>
      <c r="W446" t="s">
        <v>4495</v>
      </c>
      <c r="X446" t="s">
        <v>99</v>
      </c>
      <c r="Y446" t="s">
        <v>99</v>
      </c>
      <c r="Z446" t="s">
        <v>99</v>
      </c>
    </row>
    <row r="447" spans="1:26">
      <c r="A447" t="s">
        <v>5567</v>
      </c>
      <c r="B447" t="s">
        <v>222</v>
      </c>
      <c r="C447">
        <v>2022</v>
      </c>
      <c r="D447" t="s">
        <v>1297</v>
      </c>
      <c r="E447" t="s">
        <v>1298</v>
      </c>
      <c r="F447" t="s">
        <v>1299</v>
      </c>
      <c r="G447" t="s">
        <v>1300</v>
      </c>
      <c r="H447" t="s">
        <v>99</v>
      </c>
      <c r="I447" t="s">
        <v>99</v>
      </c>
      <c r="J447" t="s">
        <v>1301</v>
      </c>
      <c r="K447" t="s">
        <v>123</v>
      </c>
      <c r="L447" s="13">
        <v>44887.363807870373</v>
      </c>
      <c r="M447" s="13">
        <v>44887.363807870373</v>
      </c>
      <c r="N447" s="13">
        <v>44886.597974537035</v>
      </c>
      <c r="O447" t="s">
        <v>1302</v>
      </c>
      <c r="P447" t="s">
        <v>99</v>
      </c>
      <c r="Q447" t="s">
        <v>5568</v>
      </c>
      <c r="R447" t="s">
        <v>99</v>
      </c>
      <c r="S447" t="s">
        <v>99</v>
      </c>
      <c r="T447" t="s">
        <v>1226</v>
      </c>
      <c r="U447" t="s">
        <v>1227</v>
      </c>
      <c r="V447" t="s">
        <v>4494</v>
      </c>
      <c r="W447" t="s">
        <v>4495</v>
      </c>
      <c r="X447" t="s">
        <v>1303</v>
      </c>
      <c r="Y447" t="s">
        <v>5569</v>
      </c>
      <c r="Z447" t="s">
        <v>99</v>
      </c>
    </row>
    <row r="448" spans="1:26">
      <c r="A448" t="s">
        <v>5570</v>
      </c>
      <c r="B448" t="s">
        <v>222</v>
      </c>
      <c r="C448">
        <v>2017</v>
      </c>
      <c r="D448" t="s">
        <v>1284</v>
      </c>
      <c r="E448" t="s">
        <v>1285</v>
      </c>
      <c r="F448" t="s">
        <v>1286</v>
      </c>
      <c r="G448" t="s">
        <v>1287</v>
      </c>
      <c r="H448" t="s">
        <v>99</v>
      </c>
      <c r="I448" t="s">
        <v>99</v>
      </c>
      <c r="J448" t="s">
        <v>1288</v>
      </c>
      <c r="K448" t="s">
        <v>156</v>
      </c>
      <c r="L448" s="13">
        <v>44887.363807870373</v>
      </c>
      <c r="M448" s="13">
        <v>44887.363807870373</v>
      </c>
      <c r="N448" s="13">
        <v>44886.597951388889</v>
      </c>
      <c r="O448" t="s">
        <v>1289</v>
      </c>
      <c r="P448" t="s">
        <v>99</v>
      </c>
      <c r="Q448" t="s">
        <v>5571</v>
      </c>
      <c r="R448" t="s">
        <v>99</v>
      </c>
      <c r="S448" t="s">
        <v>99</v>
      </c>
      <c r="T448" t="s">
        <v>1226</v>
      </c>
      <c r="U448" t="s">
        <v>1227</v>
      </c>
      <c r="V448" t="s">
        <v>99</v>
      </c>
      <c r="W448" t="s">
        <v>4495</v>
      </c>
      <c r="X448" t="s">
        <v>1290</v>
      </c>
      <c r="Y448" t="s">
        <v>5572</v>
      </c>
      <c r="Z448" t="s">
        <v>99</v>
      </c>
    </row>
    <row r="449" spans="1:26">
      <c r="A449" t="s">
        <v>5573</v>
      </c>
      <c r="B449" t="s">
        <v>222</v>
      </c>
      <c r="C449">
        <v>2021</v>
      </c>
      <c r="D449" t="s">
        <v>1277</v>
      </c>
      <c r="E449" t="s">
        <v>1278</v>
      </c>
      <c r="F449" t="s">
        <v>1279</v>
      </c>
      <c r="G449" t="s">
        <v>1280</v>
      </c>
      <c r="H449" t="s">
        <v>99</v>
      </c>
      <c r="I449" t="s">
        <v>99</v>
      </c>
      <c r="J449" t="s">
        <v>1281</v>
      </c>
      <c r="K449" t="s">
        <v>113</v>
      </c>
      <c r="L449" s="13">
        <v>44887.363807870373</v>
      </c>
      <c r="M449" s="13">
        <v>44887.363807870373</v>
      </c>
      <c r="N449" s="13">
        <v>44886.597962962966</v>
      </c>
      <c r="O449" t="s">
        <v>1282</v>
      </c>
      <c r="P449" t="s">
        <v>99</v>
      </c>
      <c r="Q449" t="s">
        <v>4661</v>
      </c>
      <c r="R449" t="s">
        <v>99</v>
      </c>
      <c r="S449" t="s">
        <v>5574</v>
      </c>
      <c r="T449" t="s">
        <v>1226</v>
      </c>
      <c r="U449" t="s">
        <v>1227</v>
      </c>
      <c r="V449" t="s">
        <v>4494</v>
      </c>
      <c r="W449" t="s">
        <v>4495</v>
      </c>
      <c r="X449" t="s">
        <v>1283</v>
      </c>
      <c r="Y449" t="s">
        <v>4662</v>
      </c>
      <c r="Z449" t="s">
        <v>99</v>
      </c>
    </row>
    <row r="450" spans="1:26">
      <c r="A450" t="s">
        <v>5575</v>
      </c>
      <c r="B450" t="s">
        <v>222</v>
      </c>
      <c r="C450">
        <v>2005</v>
      </c>
      <c r="D450" t="s">
        <v>1270</v>
      </c>
      <c r="E450" t="s">
        <v>1271</v>
      </c>
      <c r="F450" t="s">
        <v>1272</v>
      </c>
      <c r="G450" t="s">
        <v>1273</v>
      </c>
      <c r="H450" t="s">
        <v>99</v>
      </c>
      <c r="I450" t="s">
        <v>99</v>
      </c>
      <c r="J450" t="s">
        <v>1274</v>
      </c>
      <c r="K450" t="s">
        <v>846</v>
      </c>
      <c r="L450" s="13">
        <v>44887.363807870373</v>
      </c>
      <c r="M450" s="13">
        <v>44887.363807870373</v>
      </c>
      <c r="N450" s="13">
        <v>44886.597962962966</v>
      </c>
      <c r="O450" t="s">
        <v>1275</v>
      </c>
      <c r="P450" t="s">
        <v>99</v>
      </c>
      <c r="Q450" t="s">
        <v>5098</v>
      </c>
      <c r="R450" t="s">
        <v>99</v>
      </c>
      <c r="S450" t="s">
        <v>99</v>
      </c>
      <c r="T450" t="s">
        <v>1218</v>
      </c>
      <c r="U450" t="s">
        <v>133</v>
      </c>
      <c r="V450" t="s">
        <v>99</v>
      </c>
      <c r="W450" t="s">
        <v>4495</v>
      </c>
      <c r="X450" t="s">
        <v>1276</v>
      </c>
      <c r="Y450" t="s">
        <v>5099</v>
      </c>
      <c r="Z450" t="s">
        <v>4555</v>
      </c>
    </row>
    <row r="451" spans="1:26">
      <c r="A451" t="s">
        <v>5576</v>
      </c>
      <c r="B451" t="s">
        <v>135</v>
      </c>
      <c r="C451">
        <v>2021</v>
      </c>
      <c r="D451" t="s">
        <v>1263</v>
      </c>
      <c r="E451" t="s">
        <v>1264</v>
      </c>
      <c r="F451" t="s">
        <v>1265</v>
      </c>
      <c r="G451" t="s">
        <v>99</v>
      </c>
      <c r="H451" t="s">
        <v>1266</v>
      </c>
      <c r="I451" t="s">
        <v>1267</v>
      </c>
      <c r="J451" t="s">
        <v>1268</v>
      </c>
      <c r="K451" t="s">
        <v>478</v>
      </c>
      <c r="L451" s="13">
        <v>44887.363807870373</v>
      </c>
      <c r="M451" s="13">
        <v>44887.363807870373</v>
      </c>
      <c r="N451" s="13">
        <v>44886.597962962966</v>
      </c>
      <c r="O451" t="s">
        <v>1269</v>
      </c>
      <c r="P451" t="s">
        <v>557</v>
      </c>
      <c r="Q451" t="s">
        <v>5360</v>
      </c>
      <c r="R451" t="s">
        <v>4512</v>
      </c>
      <c r="S451" t="s">
        <v>99</v>
      </c>
      <c r="T451" t="s">
        <v>99</v>
      </c>
      <c r="U451" t="s">
        <v>99</v>
      </c>
      <c r="V451" t="s">
        <v>4494</v>
      </c>
      <c r="W451" t="s">
        <v>4495</v>
      </c>
      <c r="X451" t="s">
        <v>99</v>
      </c>
      <c r="Y451" t="s">
        <v>99</v>
      </c>
      <c r="Z451" t="s">
        <v>99</v>
      </c>
    </row>
    <row r="452" spans="1:26">
      <c r="A452" t="s">
        <v>5577</v>
      </c>
      <c r="B452" t="s">
        <v>222</v>
      </c>
      <c r="C452">
        <v>2014</v>
      </c>
      <c r="D452" t="s">
        <v>1256</v>
      </c>
      <c r="E452" t="s">
        <v>1257</v>
      </c>
      <c r="F452" t="s">
        <v>1258</v>
      </c>
      <c r="G452" t="s">
        <v>1259</v>
      </c>
      <c r="H452" t="s">
        <v>99</v>
      </c>
      <c r="I452" t="s">
        <v>99</v>
      </c>
      <c r="J452" t="s">
        <v>1260</v>
      </c>
      <c r="K452" t="s">
        <v>400</v>
      </c>
      <c r="L452" s="13">
        <v>44887.363807870373</v>
      </c>
      <c r="M452" s="13">
        <v>44887.363807870373</v>
      </c>
      <c r="N452" s="13">
        <v>44886.597962962966</v>
      </c>
      <c r="O452" t="s">
        <v>1261</v>
      </c>
      <c r="P452" t="s">
        <v>99</v>
      </c>
      <c r="Q452" t="s">
        <v>5578</v>
      </c>
      <c r="R452" t="s">
        <v>99</v>
      </c>
      <c r="S452" t="s">
        <v>99</v>
      </c>
      <c r="T452" t="s">
        <v>1226</v>
      </c>
      <c r="U452" t="s">
        <v>1227</v>
      </c>
      <c r="V452" t="s">
        <v>99</v>
      </c>
      <c r="W452" t="s">
        <v>4495</v>
      </c>
      <c r="X452" t="s">
        <v>1262</v>
      </c>
      <c r="Y452" t="s">
        <v>5579</v>
      </c>
      <c r="Z452" t="s">
        <v>99</v>
      </c>
    </row>
    <row r="453" spans="1:26">
      <c r="A453" t="s">
        <v>5580</v>
      </c>
      <c r="B453" t="s">
        <v>222</v>
      </c>
      <c r="C453">
        <v>2009</v>
      </c>
      <c r="D453" t="s">
        <v>1249</v>
      </c>
      <c r="E453" t="s">
        <v>1250</v>
      </c>
      <c r="F453" t="s">
        <v>1251</v>
      </c>
      <c r="G453" t="s">
        <v>1252</v>
      </c>
      <c r="H453" t="s">
        <v>99</v>
      </c>
      <c r="I453" t="s">
        <v>99</v>
      </c>
      <c r="J453" t="s">
        <v>1253</v>
      </c>
      <c r="K453" t="s">
        <v>615</v>
      </c>
      <c r="L453" s="13">
        <v>44887.363807870373</v>
      </c>
      <c r="M453" s="13">
        <v>44887.363807870373</v>
      </c>
      <c r="N453" s="13">
        <v>44886.597962962966</v>
      </c>
      <c r="O453" t="s">
        <v>1254</v>
      </c>
      <c r="P453" t="s">
        <v>99</v>
      </c>
      <c r="Q453" t="s">
        <v>5277</v>
      </c>
      <c r="R453" t="s">
        <v>99</v>
      </c>
      <c r="S453" t="s">
        <v>99</v>
      </c>
      <c r="T453" t="s">
        <v>1218</v>
      </c>
      <c r="U453" t="s">
        <v>133</v>
      </c>
      <c r="V453" t="s">
        <v>99</v>
      </c>
      <c r="W453" t="s">
        <v>4495</v>
      </c>
      <c r="X453" t="s">
        <v>1255</v>
      </c>
      <c r="Y453" t="s">
        <v>5581</v>
      </c>
      <c r="Z453" t="s">
        <v>99</v>
      </c>
    </row>
    <row r="454" spans="1:26">
      <c r="A454" t="s">
        <v>5582</v>
      </c>
      <c r="B454" t="s">
        <v>222</v>
      </c>
      <c r="C454">
        <v>2016</v>
      </c>
      <c r="D454" t="s">
        <v>1242</v>
      </c>
      <c r="E454" t="s">
        <v>1243</v>
      </c>
      <c r="F454" t="s">
        <v>1244</v>
      </c>
      <c r="G454" t="s">
        <v>1245</v>
      </c>
      <c r="H454" t="s">
        <v>99</v>
      </c>
      <c r="I454" t="s">
        <v>99</v>
      </c>
      <c r="J454" t="s">
        <v>1246</v>
      </c>
      <c r="K454" t="s">
        <v>331</v>
      </c>
      <c r="L454" s="13">
        <v>44887.363807870373</v>
      </c>
      <c r="M454" s="13">
        <v>44887.363807870373</v>
      </c>
      <c r="N454" s="13">
        <v>44886.597951388889</v>
      </c>
      <c r="O454" t="s">
        <v>1247</v>
      </c>
      <c r="P454" t="s">
        <v>99</v>
      </c>
      <c r="Q454" t="s">
        <v>5224</v>
      </c>
      <c r="R454" t="s">
        <v>99</v>
      </c>
      <c r="S454" t="s">
        <v>99</v>
      </c>
      <c r="T454" t="s">
        <v>1226</v>
      </c>
      <c r="U454" t="s">
        <v>1227</v>
      </c>
      <c r="V454" t="s">
        <v>99</v>
      </c>
      <c r="W454" t="s">
        <v>4495</v>
      </c>
      <c r="X454" t="s">
        <v>1248</v>
      </c>
      <c r="Y454" t="s">
        <v>5225</v>
      </c>
      <c r="Z454" t="s">
        <v>99</v>
      </c>
    </row>
    <row r="455" spans="1:26">
      <c r="A455" t="s">
        <v>5583</v>
      </c>
      <c r="B455" t="s">
        <v>222</v>
      </c>
      <c r="C455">
        <v>2009</v>
      </c>
      <c r="D455" t="s">
        <v>1235</v>
      </c>
      <c r="E455" t="s">
        <v>1236</v>
      </c>
      <c r="F455" t="s">
        <v>1237</v>
      </c>
      <c r="G455" t="s">
        <v>1238</v>
      </c>
      <c r="H455" t="s">
        <v>99</v>
      </c>
      <c r="I455" t="s">
        <v>99</v>
      </c>
      <c r="J455" t="s">
        <v>1239</v>
      </c>
      <c r="K455" t="s">
        <v>615</v>
      </c>
      <c r="L455" s="13">
        <v>44887.363807870373</v>
      </c>
      <c r="M455" s="13">
        <v>44887.363807870373</v>
      </c>
      <c r="N455" s="13">
        <v>44886.597951388889</v>
      </c>
      <c r="O455" t="s">
        <v>1240</v>
      </c>
      <c r="P455" t="s">
        <v>99</v>
      </c>
      <c r="Q455" t="s">
        <v>5584</v>
      </c>
      <c r="R455" t="s">
        <v>99</v>
      </c>
      <c r="S455" t="s">
        <v>5585</v>
      </c>
      <c r="T455" t="s">
        <v>1218</v>
      </c>
      <c r="U455" t="s">
        <v>133</v>
      </c>
      <c r="V455" t="s">
        <v>99</v>
      </c>
      <c r="W455" t="s">
        <v>4495</v>
      </c>
      <c r="X455" t="s">
        <v>1241</v>
      </c>
      <c r="Y455" t="s">
        <v>5586</v>
      </c>
      <c r="Z455" t="s">
        <v>4567</v>
      </c>
    </row>
    <row r="456" spans="1:26">
      <c r="A456" t="s">
        <v>5587</v>
      </c>
      <c r="B456" t="s">
        <v>222</v>
      </c>
      <c r="C456">
        <v>2009</v>
      </c>
      <c r="D456" t="s">
        <v>1212</v>
      </c>
      <c r="E456" t="s">
        <v>1213</v>
      </c>
      <c r="F456" t="s">
        <v>1214</v>
      </c>
      <c r="G456" t="s">
        <v>1215</v>
      </c>
      <c r="H456" t="s">
        <v>99</v>
      </c>
      <c r="I456" t="s">
        <v>99</v>
      </c>
      <c r="J456" t="s">
        <v>1216</v>
      </c>
      <c r="K456" t="s">
        <v>615</v>
      </c>
      <c r="L456" s="13">
        <v>44887.363807870373</v>
      </c>
      <c r="M456" s="13">
        <v>44887.363807870373</v>
      </c>
      <c r="N456" s="13">
        <v>44886.597951388889</v>
      </c>
      <c r="O456" t="s">
        <v>1217</v>
      </c>
      <c r="P456" t="s">
        <v>99</v>
      </c>
      <c r="Q456" t="s">
        <v>5588</v>
      </c>
      <c r="R456" t="s">
        <v>99</v>
      </c>
      <c r="S456" t="s">
        <v>99</v>
      </c>
      <c r="T456" t="s">
        <v>1218</v>
      </c>
      <c r="U456" t="s">
        <v>133</v>
      </c>
      <c r="V456" t="s">
        <v>4494</v>
      </c>
      <c r="W456" t="s">
        <v>4495</v>
      </c>
      <c r="X456" t="s">
        <v>1219</v>
      </c>
      <c r="Y456" t="s">
        <v>5512</v>
      </c>
      <c r="Z456" t="s">
        <v>99</v>
      </c>
    </row>
    <row r="457" spans="1:26">
      <c r="A457" t="s">
        <v>5589</v>
      </c>
      <c r="B457" t="s">
        <v>135</v>
      </c>
      <c r="C457">
        <v>2016</v>
      </c>
      <c r="D457" t="s">
        <v>1207</v>
      </c>
      <c r="E457" t="s">
        <v>1208</v>
      </c>
      <c r="F457" t="s">
        <v>1209</v>
      </c>
      <c r="G457" t="s">
        <v>99</v>
      </c>
      <c r="H457" t="s">
        <v>99</v>
      </c>
      <c r="I457" t="s">
        <v>1210</v>
      </c>
      <c r="J457" t="s">
        <v>99</v>
      </c>
      <c r="K457" t="s">
        <v>331</v>
      </c>
      <c r="L457" s="13">
        <v>44887.363807870373</v>
      </c>
      <c r="M457" s="13">
        <v>44887.363807870373</v>
      </c>
      <c r="N457" s="13"/>
      <c r="O457" t="s">
        <v>1211</v>
      </c>
      <c r="P457" t="s">
        <v>870</v>
      </c>
      <c r="Q457" t="s">
        <v>5590</v>
      </c>
      <c r="R457" t="s">
        <v>99</v>
      </c>
      <c r="S457" t="s">
        <v>99</v>
      </c>
      <c r="T457" t="s">
        <v>99</v>
      </c>
      <c r="U457" t="s">
        <v>99</v>
      </c>
      <c r="V457" t="s">
        <v>99</v>
      </c>
      <c r="W457" t="s">
        <v>99</v>
      </c>
      <c r="X457" t="s">
        <v>99</v>
      </c>
      <c r="Y457" t="s">
        <v>99</v>
      </c>
      <c r="Z457" t="s">
        <v>99</v>
      </c>
    </row>
    <row r="458" spans="1:26">
      <c r="A458" t="s">
        <v>5591</v>
      </c>
      <c r="B458" t="s">
        <v>94</v>
      </c>
      <c r="C458">
        <v>2015</v>
      </c>
      <c r="D458" t="s">
        <v>1202</v>
      </c>
      <c r="E458" t="s">
        <v>1203</v>
      </c>
      <c r="F458" t="s">
        <v>1204</v>
      </c>
      <c r="G458" t="s">
        <v>99</v>
      </c>
      <c r="H458" t="s">
        <v>99</v>
      </c>
      <c r="I458" t="s">
        <v>1205</v>
      </c>
      <c r="J458" t="s">
        <v>99</v>
      </c>
      <c r="K458" t="s">
        <v>564</v>
      </c>
      <c r="L458" s="13">
        <v>44887.363807870373</v>
      </c>
      <c r="M458" s="13">
        <v>44887.363807870373</v>
      </c>
      <c r="N458" s="13"/>
      <c r="O458" t="s">
        <v>1206</v>
      </c>
      <c r="P458" t="s">
        <v>99</v>
      </c>
      <c r="Q458" t="s">
        <v>99</v>
      </c>
      <c r="R458" t="s">
        <v>99</v>
      </c>
      <c r="S458" t="s">
        <v>99</v>
      </c>
      <c r="T458" t="s">
        <v>99</v>
      </c>
      <c r="U458" t="s">
        <v>99</v>
      </c>
      <c r="V458" t="s">
        <v>99</v>
      </c>
      <c r="W458" t="s">
        <v>99</v>
      </c>
      <c r="X458" t="s">
        <v>99</v>
      </c>
      <c r="Y458" t="s">
        <v>99</v>
      </c>
      <c r="Z458" t="s">
        <v>99</v>
      </c>
    </row>
    <row r="459" spans="1:26">
      <c r="A459" t="s">
        <v>5592</v>
      </c>
      <c r="B459" t="s">
        <v>94</v>
      </c>
      <c r="C459">
        <v>2016</v>
      </c>
      <c r="D459" t="s">
        <v>1198</v>
      </c>
      <c r="E459" t="s">
        <v>1199</v>
      </c>
      <c r="F459" t="s">
        <v>1200</v>
      </c>
      <c r="G459" t="s">
        <v>99</v>
      </c>
      <c r="H459" t="s">
        <v>99</v>
      </c>
      <c r="I459" t="s">
        <v>1201</v>
      </c>
      <c r="J459" t="s">
        <v>99</v>
      </c>
      <c r="K459" t="s">
        <v>331</v>
      </c>
      <c r="L459" s="13">
        <v>44887.363807870373</v>
      </c>
      <c r="M459" s="13">
        <v>44887.363807870373</v>
      </c>
      <c r="N459" s="13"/>
      <c r="O459" t="s">
        <v>998</v>
      </c>
      <c r="P459" t="s">
        <v>99</v>
      </c>
      <c r="Q459" t="s">
        <v>99</v>
      </c>
      <c r="R459" t="s">
        <v>99</v>
      </c>
      <c r="S459" t="s">
        <v>99</v>
      </c>
      <c r="T459" t="s">
        <v>99</v>
      </c>
      <c r="U459" t="s">
        <v>99</v>
      </c>
      <c r="V459" t="s">
        <v>99</v>
      </c>
      <c r="W459" t="s">
        <v>99</v>
      </c>
      <c r="X459" t="s">
        <v>99</v>
      </c>
      <c r="Y459" t="s">
        <v>99</v>
      </c>
      <c r="Z459" t="s">
        <v>99</v>
      </c>
    </row>
    <row r="460" spans="1:26">
      <c r="A460" t="s">
        <v>5593</v>
      </c>
      <c r="B460" t="s">
        <v>135</v>
      </c>
      <c r="C460">
        <v>2019</v>
      </c>
      <c r="D460" t="s">
        <v>1190</v>
      </c>
      <c r="E460" t="s">
        <v>1191</v>
      </c>
      <c r="F460" t="s">
        <v>675</v>
      </c>
      <c r="G460" t="s">
        <v>99</v>
      </c>
      <c r="H460" t="s">
        <v>99</v>
      </c>
      <c r="I460" t="s">
        <v>1192</v>
      </c>
      <c r="J460" t="s">
        <v>99</v>
      </c>
      <c r="K460" t="s">
        <v>271</v>
      </c>
      <c r="L460" s="13">
        <v>44887.363807870373</v>
      </c>
      <c r="M460" s="13">
        <v>44887.363807870373</v>
      </c>
      <c r="N460" s="13"/>
      <c r="O460" t="s">
        <v>1193</v>
      </c>
      <c r="P460" t="s">
        <v>99</v>
      </c>
      <c r="Q460" t="s">
        <v>2216</v>
      </c>
      <c r="R460" t="s">
        <v>99</v>
      </c>
      <c r="S460" t="s">
        <v>99</v>
      </c>
      <c r="T460" t="s">
        <v>99</v>
      </c>
      <c r="U460" t="s">
        <v>99</v>
      </c>
      <c r="V460" t="s">
        <v>99</v>
      </c>
      <c r="W460" t="s">
        <v>99</v>
      </c>
      <c r="X460" t="s">
        <v>99</v>
      </c>
      <c r="Y460" t="s">
        <v>99</v>
      </c>
      <c r="Z460" t="s">
        <v>99</v>
      </c>
    </row>
    <row r="461" spans="1:26">
      <c r="A461" t="s">
        <v>5594</v>
      </c>
      <c r="B461" t="s">
        <v>222</v>
      </c>
      <c r="C461">
        <v>2018</v>
      </c>
      <c r="D461" t="s">
        <v>1220</v>
      </c>
      <c r="E461" t="s">
        <v>1221</v>
      </c>
      <c r="F461" t="s">
        <v>1222</v>
      </c>
      <c r="G461" t="s">
        <v>1223</v>
      </c>
      <c r="H461" t="s">
        <v>99</v>
      </c>
      <c r="I461" t="s">
        <v>99</v>
      </c>
      <c r="J461" t="s">
        <v>1224</v>
      </c>
      <c r="K461" t="s">
        <v>384</v>
      </c>
      <c r="L461" s="13">
        <v>44887.363807870373</v>
      </c>
      <c r="M461" s="13">
        <v>44887.363807870373</v>
      </c>
      <c r="N461" s="13">
        <v>44886.597951388889</v>
      </c>
      <c r="O461" t="s">
        <v>1225</v>
      </c>
      <c r="P461" t="s">
        <v>99</v>
      </c>
      <c r="Q461" t="s">
        <v>5595</v>
      </c>
      <c r="R461" t="s">
        <v>99</v>
      </c>
      <c r="S461" t="s">
        <v>99</v>
      </c>
      <c r="T461" t="s">
        <v>1226</v>
      </c>
      <c r="U461" t="s">
        <v>1227</v>
      </c>
      <c r="V461" t="s">
        <v>99</v>
      </c>
      <c r="W461" t="s">
        <v>4495</v>
      </c>
      <c r="X461" t="s">
        <v>1228</v>
      </c>
      <c r="Y461" t="s">
        <v>5596</v>
      </c>
      <c r="Z461" t="s">
        <v>99</v>
      </c>
    </row>
    <row r="462" spans="1:26">
      <c r="A462" t="s">
        <v>5597</v>
      </c>
      <c r="B462" t="s">
        <v>94</v>
      </c>
      <c r="C462">
        <v>2021</v>
      </c>
      <c r="D462" t="s">
        <v>1194</v>
      </c>
      <c r="E462" t="s">
        <v>1195</v>
      </c>
      <c r="F462" t="s">
        <v>644</v>
      </c>
      <c r="G462" t="s">
        <v>99</v>
      </c>
      <c r="H462" t="s">
        <v>99</v>
      </c>
      <c r="I462" t="s">
        <v>1196</v>
      </c>
      <c r="J462" t="s">
        <v>99</v>
      </c>
      <c r="K462" t="s">
        <v>113</v>
      </c>
      <c r="L462" s="13">
        <v>44887.363807870373</v>
      </c>
      <c r="M462" s="13">
        <v>44887.363807870373</v>
      </c>
      <c r="N462" s="13"/>
      <c r="O462" t="s">
        <v>1197</v>
      </c>
      <c r="P462" t="s">
        <v>99</v>
      </c>
      <c r="Q462" t="s">
        <v>99</v>
      </c>
      <c r="R462" t="s">
        <v>99</v>
      </c>
      <c r="S462" t="s">
        <v>99</v>
      </c>
      <c r="T462" t="s">
        <v>99</v>
      </c>
      <c r="U462" t="s">
        <v>99</v>
      </c>
      <c r="V462" t="s">
        <v>99</v>
      </c>
      <c r="W462" t="s">
        <v>99</v>
      </c>
      <c r="X462" t="s">
        <v>99</v>
      </c>
      <c r="Y462" t="s">
        <v>99</v>
      </c>
      <c r="Z462" t="s">
        <v>99</v>
      </c>
    </row>
    <row r="463" spans="1:26">
      <c r="A463" t="s">
        <v>5598</v>
      </c>
      <c r="B463" t="s">
        <v>94</v>
      </c>
      <c r="C463">
        <v>2017</v>
      </c>
      <c r="D463" t="s">
        <v>1186</v>
      </c>
      <c r="E463" t="s">
        <v>1187</v>
      </c>
      <c r="F463" t="s">
        <v>1188</v>
      </c>
      <c r="G463" t="s">
        <v>99</v>
      </c>
      <c r="H463" t="s">
        <v>99</v>
      </c>
      <c r="I463" t="s">
        <v>1189</v>
      </c>
      <c r="J463" t="s">
        <v>99</v>
      </c>
      <c r="K463" t="s">
        <v>156</v>
      </c>
      <c r="L463" s="13">
        <v>44887.363807870373</v>
      </c>
      <c r="M463" s="13">
        <v>44887.363807870373</v>
      </c>
      <c r="N463" s="13"/>
      <c r="O463" t="s">
        <v>682</v>
      </c>
      <c r="P463" t="s">
        <v>99</v>
      </c>
      <c r="Q463" t="s">
        <v>99</v>
      </c>
      <c r="R463" t="s">
        <v>99</v>
      </c>
      <c r="S463" t="s">
        <v>99</v>
      </c>
      <c r="T463" t="s">
        <v>99</v>
      </c>
      <c r="U463" t="s">
        <v>99</v>
      </c>
      <c r="V463" t="s">
        <v>99</v>
      </c>
      <c r="W463" t="s">
        <v>99</v>
      </c>
      <c r="X463" t="s">
        <v>99</v>
      </c>
      <c r="Y463" t="s">
        <v>99</v>
      </c>
      <c r="Z463" t="s">
        <v>99</v>
      </c>
    </row>
    <row r="464" spans="1:26">
      <c r="A464" t="s">
        <v>5599</v>
      </c>
      <c r="B464" t="s">
        <v>94</v>
      </c>
      <c r="C464">
        <v>2004</v>
      </c>
      <c r="D464" t="s">
        <v>1176</v>
      </c>
      <c r="E464" t="s">
        <v>1177</v>
      </c>
      <c r="F464" t="s">
        <v>1178</v>
      </c>
      <c r="G464" t="s">
        <v>99</v>
      </c>
      <c r="H464" t="s">
        <v>99</v>
      </c>
      <c r="I464" t="s">
        <v>1179</v>
      </c>
      <c r="J464" t="s">
        <v>99</v>
      </c>
      <c r="K464" t="s">
        <v>1180</v>
      </c>
      <c r="L464" s="13">
        <v>44887.363807870373</v>
      </c>
      <c r="M464" s="13">
        <v>44887.363807870373</v>
      </c>
      <c r="N464" s="13"/>
      <c r="O464" t="s">
        <v>1181</v>
      </c>
      <c r="P464" t="s">
        <v>99</v>
      </c>
      <c r="Q464" t="s">
        <v>99</v>
      </c>
      <c r="R464" t="s">
        <v>99</v>
      </c>
      <c r="S464" t="s">
        <v>99</v>
      </c>
      <c r="T464" t="s">
        <v>99</v>
      </c>
      <c r="U464" t="s">
        <v>99</v>
      </c>
      <c r="V464" t="s">
        <v>99</v>
      </c>
      <c r="W464" t="s">
        <v>99</v>
      </c>
      <c r="X464" t="s">
        <v>99</v>
      </c>
      <c r="Y464" t="s">
        <v>99</v>
      </c>
      <c r="Z464" t="s">
        <v>99</v>
      </c>
    </row>
    <row r="465" spans="1:26">
      <c r="A465" t="s">
        <v>5600</v>
      </c>
      <c r="B465" t="s">
        <v>94</v>
      </c>
      <c r="C465">
        <v>2013</v>
      </c>
      <c r="D465" t="s">
        <v>99</v>
      </c>
      <c r="E465" t="s">
        <v>1160</v>
      </c>
      <c r="F465" t="s">
        <v>1161</v>
      </c>
      <c r="G465" t="s">
        <v>99</v>
      </c>
      <c r="H465" t="s">
        <v>99</v>
      </c>
      <c r="I465" t="s">
        <v>1162</v>
      </c>
      <c r="J465" t="s">
        <v>99</v>
      </c>
      <c r="K465" t="s">
        <v>139</v>
      </c>
      <c r="L465" s="13">
        <v>44887.363807870373</v>
      </c>
      <c r="M465" s="13">
        <v>44887.363807870373</v>
      </c>
      <c r="N465" s="13"/>
      <c r="O465" t="s">
        <v>1073</v>
      </c>
      <c r="P465" t="s">
        <v>99</v>
      </c>
      <c r="Q465" t="s">
        <v>99</v>
      </c>
      <c r="R465" t="s">
        <v>99</v>
      </c>
      <c r="S465" t="s">
        <v>99</v>
      </c>
      <c r="T465" t="s">
        <v>99</v>
      </c>
      <c r="U465" t="s">
        <v>99</v>
      </c>
      <c r="V465" t="s">
        <v>99</v>
      </c>
      <c r="W465" t="s">
        <v>99</v>
      </c>
      <c r="X465" t="s">
        <v>99</v>
      </c>
      <c r="Y465" t="s">
        <v>99</v>
      </c>
      <c r="Z465" t="s">
        <v>99</v>
      </c>
    </row>
    <row r="466" spans="1:26">
      <c r="A466" t="s">
        <v>5601</v>
      </c>
      <c r="B466" t="s">
        <v>94</v>
      </c>
      <c r="C466">
        <v>2007</v>
      </c>
      <c r="D466" t="s">
        <v>1150</v>
      </c>
      <c r="E466" t="s">
        <v>1151</v>
      </c>
      <c r="F466" t="s">
        <v>1152</v>
      </c>
      <c r="G466" t="s">
        <v>99</v>
      </c>
      <c r="H466" t="s">
        <v>99</v>
      </c>
      <c r="I466" t="s">
        <v>1153</v>
      </c>
      <c r="J466" t="s">
        <v>99</v>
      </c>
      <c r="K466" t="s">
        <v>666</v>
      </c>
      <c r="L466" s="13">
        <v>44887.363807870373</v>
      </c>
      <c r="M466" s="13">
        <v>44887.363807870373</v>
      </c>
      <c r="N466" s="13"/>
      <c r="O466" t="s">
        <v>1154</v>
      </c>
      <c r="P466" t="s">
        <v>99</v>
      </c>
      <c r="Q466" t="s">
        <v>99</v>
      </c>
      <c r="R466" t="s">
        <v>99</v>
      </c>
      <c r="S466" t="s">
        <v>99</v>
      </c>
      <c r="T466" t="s">
        <v>99</v>
      </c>
      <c r="U466" t="s">
        <v>99</v>
      </c>
      <c r="V466" t="s">
        <v>99</v>
      </c>
      <c r="W466" t="s">
        <v>99</v>
      </c>
      <c r="X466" t="s">
        <v>99</v>
      </c>
      <c r="Y466" t="s">
        <v>99</v>
      </c>
      <c r="Z466" t="s">
        <v>99</v>
      </c>
    </row>
    <row r="467" spans="1:26">
      <c r="A467" t="s">
        <v>5602</v>
      </c>
      <c r="B467" t="s">
        <v>706</v>
      </c>
      <c r="C467">
        <v>2021</v>
      </c>
      <c r="D467" t="s">
        <v>707</v>
      </c>
      <c r="E467" t="s">
        <v>99</v>
      </c>
      <c r="F467" t="s">
        <v>99</v>
      </c>
      <c r="G467" t="s">
        <v>99</v>
      </c>
      <c r="H467" t="s">
        <v>99</v>
      </c>
      <c r="I467" t="s">
        <v>99</v>
      </c>
      <c r="J467" t="s">
        <v>99</v>
      </c>
      <c r="K467" t="s">
        <v>113</v>
      </c>
      <c r="L467" s="13">
        <v>44887.363807870373</v>
      </c>
      <c r="M467" s="13">
        <v>44887.363807870373</v>
      </c>
      <c r="N467" s="13"/>
      <c r="O467" t="s">
        <v>99</v>
      </c>
      <c r="P467" t="s">
        <v>99</v>
      </c>
      <c r="Q467" t="s">
        <v>99</v>
      </c>
      <c r="R467" t="s">
        <v>99</v>
      </c>
      <c r="S467" t="s">
        <v>99</v>
      </c>
      <c r="T467" t="s">
        <v>99</v>
      </c>
      <c r="U467" t="s">
        <v>99</v>
      </c>
      <c r="V467" t="s">
        <v>99</v>
      </c>
      <c r="W467" t="s">
        <v>99</v>
      </c>
      <c r="X467" t="s">
        <v>708</v>
      </c>
      <c r="Y467" t="s">
        <v>99</v>
      </c>
      <c r="Z467" t="s">
        <v>99</v>
      </c>
    </row>
    <row r="468" spans="1:26">
      <c r="A468" t="s">
        <v>5603</v>
      </c>
      <c r="B468" t="s">
        <v>94</v>
      </c>
      <c r="C468">
        <v>2020</v>
      </c>
      <c r="D468" t="s">
        <v>1136</v>
      </c>
      <c r="E468" t="s">
        <v>1137</v>
      </c>
      <c r="F468" t="s">
        <v>1138</v>
      </c>
      <c r="G468" t="s">
        <v>99</v>
      </c>
      <c r="H468" t="s">
        <v>99</v>
      </c>
      <c r="I468" t="s">
        <v>1139</v>
      </c>
      <c r="J468" t="s">
        <v>99</v>
      </c>
      <c r="K468" t="s">
        <v>176</v>
      </c>
      <c r="L468" s="13">
        <v>44887.363807870373</v>
      </c>
      <c r="M468" s="13">
        <v>44887.363807870373</v>
      </c>
      <c r="N468" s="13"/>
      <c r="O468" t="s">
        <v>1140</v>
      </c>
      <c r="P468" t="s">
        <v>99</v>
      </c>
      <c r="Q468" t="s">
        <v>99</v>
      </c>
      <c r="R468" t="s">
        <v>99</v>
      </c>
      <c r="S468" t="s">
        <v>99</v>
      </c>
      <c r="T468" t="s">
        <v>99</v>
      </c>
      <c r="U468" t="s">
        <v>99</v>
      </c>
      <c r="V468" t="s">
        <v>99</v>
      </c>
      <c r="W468" t="s">
        <v>99</v>
      </c>
      <c r="X468" t="s">
        <v>99</v>
      </c>
      <c r="Y468" t="s">
        <v>99</v>
      </c>
      <c r="Z468" t="s">
        <v>99</v>
      </c>
    </row>
    <row r="469" spans="1:26">
      <c r="A469" t="s">
        <v>5604</v>
      </c>
      <c r="B469" t="s">
        <v>94</v>
      </c>
      <c r="C469">
        <v>2016</v>
      </c>
      <c r="D469" t="s">
        <v>1182</v>
      </c>
      <c r="E469" t="s">
        <v>1183</v>
      </c>
      <c r="F469" t="s">
        <v>1184</v>
      </c>
      <c r="G469" t="s">
        <v>99</v>
      </c>
      <c r="H469" t="s">
        <v>99</v>
      </c>
      <c r="I469" t="s">
        <v>1185</v>
      </c>
      <c r="J469" t="s">
        <v>99</v>
      </c>
      <c r="K469" t="s">
        <v>331</v>
      </c>
      <c r="L469" s="13">
        <v>44887.363807870373</v>
      </c>
      <c r="M469" s="13">
        <v>44887.363807870373</v>
      </c>
      <c r="N469" s="13"/>
      <c r="O469" t="s">
        <v>682</v>
      </c>
      <c r="P469" t="s">
        <v>99</v>
      </c>
      <c r="Q469" t="s">
        <v>99</v>
      </c>
      <c r="R469" t="s">
        <v>99</v>
      </c>
      <c r="S469" t="s">
        <v>99</v>
      </c>
      <c r="T469" t="s">
        <v>99</v>
      </c>
      <c r="U469" t="s">
        <v>99</v>
      </c>
      <c r="V469" t="s">
        <v>99</v>
      </c>
      <c r="W469" t="s">
        <v>99</v>
      </c>
      <c r="X469" t="s">
        <v>99</v>
      </c>
      <c r="Y469" t="s">
        <v>99</v>
      </c>
      <c r="Z469" t="s">
        <v>99</v>
      </c>
    </row>
    <row r="470" spans="1:26">
      <c r="A470" t="s">
        <v>5605</v>
      </c>
      <c r="B470" t="s">
        <v>94</v>
      </c>
      <c r="C470">
        <v>2007</v>
      </c>
      <c r="D470" t="s">
        <v>1168</v>
      </c>
      <c r="E470" t="s">
        <v>1169</v>
      </c>
      <c r="F470" t="s">
        <v>1170</v>
      </c>
      <c r="G470" t="s">
        <v>99</v>
      </c>
      <c r="H470" t="s">
        <v>99</v>
      </c>
      <c r="I470" t="s">
        <v>1171</v>
      </c>
      <c r="J470" t="s">
        <v>99</v>
      </c>
      <c r="K470" t="s">
        <v>666</v>
      </c>
      <c r="L470" s="13">
        <v>44887.363807870373</v>
      </c>
      <c r="M470" s="13">
        <v>44887.363807870373</v>
      </c>
      <c r="N470" s="13"/>
      <c r="O470" t="s">
        <v>1145</v>
      </c>
      <c r="P470" t="s">
        <v>99</v>
      </c>
      <c r="Q470" t="s">
        <v>99</v>
      </c>
      <c r="R470" t="s">
        <v>99</v>
      </c>
      <c r="S470" t="s">
        <v>99</v>
      </c>
      <c r="T470" t="s">
        <v>99</v>
      </c>
      <c r="U470" t="s">
        <v>99</v>
      </c>
      <c r="V470" t="s">
        <v>99</v>
      </c>
      <c r="W470" t="s">
        <v>99</v>
      </c>
      <c r="X470" t="s">
        <v>99</v>
      </c>
      <c r="Y470" t="s">
        <v>99</v>
      </c>
      <c r="Z470" t="s">
        <v>99</v>
      </c>
    </row>
    <row r="471" spans="1:26">
      <c r="A471" t="s">
        <v>5606</v>
      </c>
      <c r="B471" t="s">
        <v>94</v>
      </c>
      <c r="C471">
        <v>2017</v>
      </c>
      <c r="D471" t="s">
        <v>1141</v>
      </c>
      <c r="E471" t="s">
        <v>1142</v>
      </c>
      <c r="F471" t="s">
        <v>1143</v>
      </c>
      <c r="G471" t="s">
        <v>99</v>
      </c>
      <c r="H471" t="s">
        <v>99</v>
      </c>
      <c r="I471" t="s">
        <v>1144</v>
      </c>
      <c r="J471" t="s">
        <v>99</v>
      </c>
      <c r="K471" t="s">
        <v>156</v>
      </c>
      <c r="L471" s="13">
        <v>44887.363807870373</v>
      </c>
      <c r="M471" s="13">
        <v>44887.363807870373</v>
      </c>
      <c r="N471" s="13"/>
      <c r="O471" t="s">
        <v>1145</v>
      </c>
      <c r="P471" t="s">
        <v>99</v>
      </c>
      <c r="Q471" t="s">
        <v>99</v>
      </c>
      <c r="R471" t="s">
        <v>99</v>
      </c>
      <c r="S471" t="s">
        <v>99</v>
      </c>
      <c r="T471" t="s">
        <v>99</v>
      </c>
      <c r="U471" t="s">
        <v>99</v>
      </c>
      <c r="V471" t="s">
        <v>99</v>
      </c>
      <c r="W471" t="s">
        <v>99</v>
      </c>
      <c r="X471" t="s">
        <v>99</v>
      </c>
      <c r="Y471" t="s">
        <v>99</v>
      </c>
      <c r="Z471" t="s">
        <v>99</v>
      </c>
    </row>
    <row r="472" spans="1:26">
      <c r="A472" t="s">
        <v>5607</v>
      </c>
      <c r="B472" t="s">
        <v>135</v>
      </c>
      <c r="C472">
        <v>2021</v>
      </c>
      <c r="D472" t="s">
        <v>1132</v>
      </c>
      <c r="E472" t="s">
        <v>1133</v>
      </c>
      <c r="F472" t="s">
        <v>675</v>
      </c>
      <c r="G472" t="s">
        <v>99</v>
      </c>
      <c r="H472" t="s">
        <v>99</v>
      </c>
      <c r="I472" t="s">
        <v>1134</v>
      </c>
      <c r="J472" t="s">
        <v>99</v>
      </c>
      <c r="K472" t="s">
        <v>113</v>
      </c>
      <c r="L472" s="13">
        <v>44887.363807870373</v>
      </c>
      <c r="M472" s="13">
        <v>44887.363807870373</v>
      </c>
      <c r="N472" s="13"/>
      <c r="O472" t="s">
        <v>1135</v>
      </c>
      <c r="P472" t="s">
        <v>99</v>
      </c>
      <c r="Q472" t="s">
        <v>870</v>
      </c>
      <c r="R472" t="s">
        <v>99</v>
      </c>
      <c r="S472" t="s">
        <v>99</v>
      </c>
      <c r="T472" t="s">
        <v>99</v>
      </c>
      <c r="U472" t="s">
        <v>99</v>
      </c>
      <c r="V472" t="s">
        <v>99</v>
      </c>
      <c r="W472" t="s">
        <v>99</v>
      </c>
      <c r="X472" t="s">
        <v>99</v>
      </c>
      <c r="Y472" t="s">
        <v>99</v>
      </c>
      <c r="Z472" t="s">
        <v>99</v>
      </c>
    </row>
    <row r="473" spans="1:26">
      <c r="A473" t="s">
        <v>5608</v>
      </c>
      <c r="B473" t="s">
        <v>94</v>
      </c>
      <c r="C473">
        <v>2022</v>
      </c>
      <c r="D473" t="s">
        <v>1119</v>
      </c>
      <c r="E473" t="s">
        <v>1120</v>
      </c>
      <c r="F473" t="s">
        <v>878</v>
      </c>
      <c r="G473" t="s">
        <v>99</v>
      </c>
      <c r="H473" t="s">
        <v>99</v>
      </c>
      <c r="I473" t="s">
        <v>1121</v>
      </c>
      <c r="J473" t="s">
        <v>99</v>
      </c>
      <c r="K473" t="s">
        <v>123</v>
      </c>
      <c r="L473" s="13">
        <v>44887.363807870373</v>
      </c>
      <c r="M473" s="13">
        <v>44887.363807870373</v>
      </c>
      <c r="N473" s="13"/>
      <c r="O473" t="s">
        <v>1122</v>
      </c>
      <c r="P473" t="s">
        <v>99</v>
      </c>
      <c r="Q473" t="s">
        <v>99</v>
      </c>
      <c r="R473" t="s">
        <v>99</v>
      </c>
      <c r="S473" t="s">
        <v>99</v>
      </c>
      <c r="T473" t="s">
        <v>99</v>
      </c>
      <c r="U473" t="s">
        <v>99</v>
      </c>
      <c r="V473" t="s">
        <v>99</v>
      </c>
      <c r="W473" t="s">
        <v>99</v>
      </c>
      <c r="X473" t="s">
        <v>99</v>
      </c>
      <c r="Y473" t="s">
        <v>99</v>
      </c>
      <c r="Z473" t="s">
        <v>99</v>
      </c>
    </row>
    <row r="474" spans="1:26">
      <c r="A474" t="s">
        <v>5609</v>
      </c>
      <c r="B474" t="s">
        <v>94</v>
      </c>
      <c r="C474">
        <v>2017</v>
      </c>
      <c r="D474" t="s">
        <v>1082</v>
      </c>
      <c r="E474" t="s">
        <v>1116</v>
      </c>
      <c r="F474" t="s">
        <v>1084</v>
      </c>
      <c r="G474" t="s">
        <v>99</v>
      </c>
      <c r="H474" t="s">
        <v>99</v>
      </c>
      <c r="I474" t="s">
        <v>1117</v>
      </c>
      <c r="J474" t="s">
        <v>99</v>
      </c>
      <c r="K474" t="s">
        <v>156</v>
      </c>
      <c r="L474" s="13">
        <v>44887.363807870373</v>
      </c>
      <c r="M474" s="13">
        <v>44887.363807870373</v>
      </c>
      <c r="N474" s="13"/>
      <c r="O474" t="s">
        <v>1118</v>
      </c>
      <c r="P474" t="s">
        <v>99</v>
      </c>
      <c r="Q474" t="s">
        <v>99</v>
      </c>
      <c r="R474" t="s">
        <v>99</v>
      </c>
      <c r="S474" t="s">
        <v>99</v>
      </c>
      <c r="T474" t="s">
        <v>99</v>
      </c>
      <c r="U474" t="s">
        <v>99</v>
      </c>
      <c r="V474" t="s">
        <v>99</v>
      </c>
      <c r="W474" t="s">
        <v>99</v>
      </c>
      <c r="X474" t="s">
        <v>99</v>
      </c>
      <c r="Y474" t="s">
        <v>99</v>
      </c>
      <c r="Z474" t="s">
        <v>99</v>
      </c>
    </row>
    <row r="475" spans="1:26">
      <c r="A475" t="s">
        <v>5610</v>
      </c>
      <c r="B475" t="s">
        <v>94</v>
      </c>
      <c r="C475">
        <v>2021</v>
      </c>
      <c r="D475" t="s">
        <v>1111</v>
      </c>
      <c r="E475" t="s">
        <v>1112</v>
      </c>
      <c r="F475" t="s">
        <v>1113</v>
      </c>
      <c r="G475" t="s">
        <v>99</v>
      </c>
      <c r="H475" t="s">
        <v>99</v>
      </c>
      <c r="I475" t="s">
        <v>1114</v>
      </c>
      <c r="J475" t="s">
        <v>99</v>
      </c>
      <c r="K475" t="s">
        <v>113</v>
      </c>
      <c r="L475" s="13">
        <v>44887.363807870373</v>
      </c>
      <c r="M475" s="13">
        <v>44887.363807870373</v>
      </c>
      <c r="N475" s="13"/>
      <c r="O475" t="s">
        <v>1115</v>
      </c>
      <c r="P475" t="s">
        <v>99</v>
      </c>
      <c r="Q475" t="s">
        <v>113</v>
      </c>
      <c r="R475" t="s">
        <v>99</v>
      </c>
      <c r="S475" t="s">
        <v>99</v>
      </c>
      <c r="T475" t="s">
        <v>99</v>
      </c>
      <c r="U475" t="s">
        <v>99</v>
      </c>
      <c r="V475" t="s">
        <v>99</v>
      </c>
      <c r="W475" t="s">
        <v>99</v>
      </c>
      <c r="X475" t="s">
        <v>99</v>
      </c>
      <c r="Y475" t="s">
        <v>99</v>
      </c>
      <c r="Z475" t="s">
        <v>99</v>
      </c>
    </row>
    <row r="476" spans="1:26">
      <c r="A476" t="s">
        <v>5611</v>
      </c>
      <c r="B476" t="s">
        <v>94</v>
      </c>
      <c r="C476">
        <v>2022</v>
      </c>
      <c r="D476" t="s">
        <v>1107</v>
      </c>
      <c r="E476" t="s">
        <v>1108</v>
      </c>
      <c r="F476" t="s">
        <v>1109</v>
      </c>
      <c r="G476" t="s">
        <v>99</v>
      </c>
      <c r="H476" t="s">
        <v>99</v>
      </c>
      <c r="I476" t="s">
        <v>1110</v>
      </c>
      <c r="J476" t="s">
        <v>99</v>
      </c>
      <c r="K476" t="s">
        <v>123</v>
      </c>
      <c r="L476" s="13">
        <v>44887.363807870373</v>
      </c>
      <c r="M476" s="13">
        <v>44887.363807870373</v>
      </c>
      <c r="N476" s="13"/>
      <c r="O476" t="s">
        <v>1073</v>
      </c>
      <c r="P476" t="s">
        <v>99</v>
      </c>
      <c r="Q476" t="s">
        <v>99</v>
      </c>
      <c r="R476" t="s">
        <v>99</v>
      </c>
      <c r="S476" t="s">
        <v>99</v>
      </c>
      <c r="T476" t="s">
        <v>99</v>
      </c>
      <c r="U476" t="s">
        <v>99</v>
      </c>
      <c r="V476" t="s">
        <v>99</v>
      </c>
      <c r="W476" t="s">
        <v>99</v>
      </c>
      <c r="X476" t="s">
        <v>99</v>
      </c>
      <c r="Y476" t="s">
        <v>99</v>
      </c>
      <c r="Z476" t="s">
        <v>99</v>
      </c>
    </row>
    <row r="477" spans="1:26">
      <c r="A477" t="s">
        <v>5612</v>
      </c>
      <c r="B477" t="s">
        <v>94</v>
      </c>
      <c r="C477">
        <v>2021</v>
      </c>
      <c r="D477" t="s">
        <v>1102</v>
      </c>
      <c r="E477" t="s">
        <v>1103</v>
      </c>
      <c r="F477" t="s">
        <v>1104</v>
      </c>
      <c r="G477" t="s">
        <v>99</v>
      </c>
      <c r="H477" t="s">
        <v>99</v>
      </c>
      <c r="I477" t="s">
        <v>1105</v>
      </c>
      <c r="J477" t="s">
        <v>99</v>
      </c>
      <c r="K477" t="s">
        <v>113</v>
      </c>
      <c r="L477" s="13">
        <v>44887.363807870373</v>
      </c>
      <c r="M477" s="13">
        <v>44887.363807870373</v>
      </c>
      <c r="N477" s="13"/>
      <c r="O477" t="s">
        <v>1106</v>
      </c>
      <c r="P477" t="s">
        <v>99</v>
      </c>
      <c r="Q477" t="s">
        <v>99</v>
      </c>
      <c r="R477" t="s">
        <v>99</v>
      </c>
      <c r="S477" t="s">
        <v>99</v>
      </c>
      <c r="T477" t="s">
        <v>99</v>
      </c>
      <c r="U477" t="s">
        <v>99</v>
      </c>
      <c r="V477" t="s">
        <v>99</v>
      </c>
      <c r="W477" t="s">
        <v>99</v>
      </c>
      <c r="X477" t="s">
        <v>99</v>
      </c>
      <c r="Y477" t="s">
        <v>99</v>
      </c>
      <c r="Z477" t="s">
        <v>99</v>
      </c>
    </row>
    <row r="478" spans="1:26">
      <c r="A478" t="s">
        <v>5613</v>
      </c>
      <c r="B478" t="s">
        <v>135</v>
      </c>
      <c r="C478">
        <v>2021</v>
      </c>
      <c r="D478" t="s">
        <v>1087</v>
      </c>
      <c r="E478" t="s">
        <v>1088</v>
      </c>
      <c r="F478" t="s">
        <v>1089</v>
      </c>
      <c r="G478" t="s">
        <v>99</v>
      </c>
      <c r="H478" t="s">
        <v>99</v>
      </c>
      <c r="I478" t="s">
        <v>1090</v>
      </c>
      <c r="J478" t="s">
        <v>99</v>
      </c>
      <c r="K478" t="s">
        <v>113</v>
      </c>
      <c r="L478" s="13">
        <v>44887.363807870373</v>
      </c>
      <c r="M478" s="13">
        <v>44887.363807870373</v>
      </c>
      <c r="N478" s="13"/>
      <c r="O478" t="s">
        <v>1091</v>
      </c>
      <c r="P478" t="s">
        <v>99</v>
      </c>
      <c r="Q478" t="s">
        <v>5332</v>
      </c>
      <c r="R478" t="s">
        <v>99</v>
      </c>
      <c r="S478" t="s">
        <v>99</v>
      </c>
      <c r="T478" t="s">
        <v>99</v>
      </c>
      <c r="U478" t="s">
        <v>99</v>
      </c>
      <c r="V478" t="s">
        <v>99</v>
      </c>
      <c r="W478" t="s">
        <v>99</v>
      </c>
      <c r="X478" t="s">
        <v>99</v>
      </c>
      <c r="Y478" t="s">
        <v>99</v>
      </c>
      <c r="Z478" t="s">
        <v>99</v>
      </c>
    </row>
    <row r="479" spans="1:26">
      <c r="A479" t="s">
        <v>5614</v>
      </c>
      <c r="B479" t="s">
        <v>135</v>
      </c>
      <c r="C479">
        <v>2020</v>
      </c>
      <c r="D479" t="s">
        <v>1128</v>
      </c>
      <c r="E479" t="s">
        <v>1129</v>
      </c>
      <c r="F479" t="s">
        <v>675</v>
      </c>
      <c r="G479" t="s">
        <v>99</v>
      </c>
      <c r="H479" t="s">
        <v>99</v>
      </c>
      <c r="I479" t="s">
        <v>1130</v>
      </c>
      <c r="J479" t="s">
        <v>99</v>
      </c>
      <c r="K479" t="s">
        <v>176</v>
      </c>
      <c r="L479" s="13">
        <v>44887.363807870373</v>
      </c>
      <c r="M479" s="13">
        <v>44887.363807870373</v>
      </c>
      <c r="N479" s="13"/>
      <c r="O479" t="s">
        <v>1131</v>
      </c>
      <c r="P479" t="s">
        <v>99</v>
      </c>
      <c r="Q479" t="s">
        <v>402</v>
      </c>
      <c r="R479" t="s">
        <v>99</v>
      </c>
      <c r="S479" t="s">
        <v>99</v>
      </c>
      <c r="T479" t="s">
        <v>99</v>
      </c>
      <c r="U479" t="s">
        <v>99</v>
      </c>
      <c r="V479" t="s">
        <v>99</v>
      </c>
      <c r="W479" t="s">
        <v>99</v>
      </c>
      <c r="X479" t="s">
        <v>99</v>
      </c>
      <c r="Y479" t="s">
        <v>99</v>
      </c>
      <c r="Z479" t="s">
        <v>99</v>
      </c>
    </row>
    <row r="480" spans="1:26">
      <c r="A480" t="s">
        <v>5615</v>
      </c>
      <c r="B480" t="s">
        <v>94</v>
      </c>
      <c r="C480">
        <v>2022</v>
      </c>
      <c r="D480" t="s">
        <v>1123</v>
      </c>
      <c r="E480" t="s">
        <v>1124</v>
      </c>
      <c r="F480" t="s">
        <v>1125</v>
      </c>
      <c r="G480" t="s">
        <v>99</v>
      </c>
      <c r="H480" t="s">
        <v>99</v>
      </c>
      <c r="I480" t="s">
        <v>1126</v>
      </c>
      <c r="J480" t="s">
        <v>99</v>
      </c>
      <c r="K480" t="s">
        <v>123</v>
      </c>
      <c r="L480" s="13">
        <v>44887.363807870373</v>
      </c>
      <c r="M480" s="13">
        <v>44887.363807870373</v>
      </c>
      <c r="N480" s="13"/>
      <c r="O480" t="s">
        <v>1127</v>
      </c>
      <c r="P480" t="s">
        <v>99</v>
      </c>
      <c r="Q480" t="s">
        <v>99</v>
      </c>
      <c r="R480" t="s">
        <v>99</v>
      </c>
      <c r="S480" t="s">
        <v>99</v>
      </c>
      <c r="T480" t="s">
        <v>99</v>
      </c>
      <c r="U480" t="s">
        <v>99</v>
      </c>
      <c r="V480" t="s">
        <v>99</v>
      </c>
      <c r="W480" t="s">
        <v>99</v>
      </c>
      <c r="X480" t="s">
        <v>99</v>
      </c>
      <c r="Y480" t="s">
        <v>99</v>
      </c>
      <c r="Z480" t="s">
        <v>99</v>
      </c>
    </row>
    <row r="481" spans="1:26">
      <c r="A481" t="s">
        <v>5616</v>
      </c>
      <c r="B481" t="s">
        <v>94</v>
      </c>
      <c r="C481">
        <v>2021</v>
      </c>
      <c r="D481" t="s">
        <v>1097</v>
      </c>
      <c r="E481" t="s">
        <v>1098</v>
      </c>
      <c r="F481" t="s">
        <v>1099</v>
      </c>
      <c r="G481" t="s">
        <v>99</v>
      </c>
      <c r="H481" t="s">
        <v>99</v>
      </c>
      <c r="I481" t="s">
        <v>1100</v>
      </c>
      <c r="J481" t="s">
        <v>99</v>
      </c>
      <c r="K481" t="s">
        <v>113</v>
      </c>
      <c r="L481" s="13">
        <v>44887.363807870373</v>
      </c>
      <c r="M481" s="13">
        <v>44887.363807870373</v>
      </c>
      <c r="N481" s="13"/>
      <c r="O481" t="s">
        <v>1101</v>
      </c>
      <c r="P481" t="s">
        <v>99</v>
      </c>
      <c r="Q481" t="s">
        <v>99</v>
      </c>
      <c r="R481" t="s">
        <v>99</v>
      </c>
      <c r="S481" t="s">
        <v>99</v>
      </c>
      <c r="T481" t="s">
        <v>99</v>
      </c>
      <c r="U481" t="s">
        <v>99</v>
      </c>
      <c r="V481" t="s">
        <v>99</v>
      </c>
      <c r="W481" t="s">
        <v>99</v>
      </c>
      <c r="X481" t="s">
        <v>99</v>
      </c>
      <c r="Y481" t="s">
        <v>99</v>
      </c>
      <c r="Z481" t="s">
        <v>99</v>
      </c>
    </row>
    <row r="482" spans="1:26">
      <c r="A482" t="s">
        <v>5617</v>
      </c>
      <c r="B482" t="s">
        <v>94</v>
      </c>
      <c r="C482">
        <v>2019</v>
      </c>
      <c r="D482" t="s">
        <v>1092</v>
      </c>
      <c r="E482" t="s">
        <v>1093</v>
      </c>
      <c r="F482" t="s">
        <v>1094</v>
      </c>
      <c r="G482" t="s">
        <v>99</v>
      </c>
      <c r="H482" t="s">
        <v>99</v>
      </c>
      <c r="I482" t="s">
        <v>1095</v>
      </c>
      <c r="J482" t="s">
        <v>99</v>
      </c>
      <c r="K482" t="s">
        <v>271</v>
      </c>
      <c r="L482" s="13">
        <v>44887.363807870373</v>
      </c>
      <c r="M482" s="13">
        <v>44887.363807870373</v>
      </c>
      <c r="N482" s="13"/>
      <c r="O482" t="s">
        <v>1096</v>
      </c>
      <c r="P482" t="s">
        <v>99</v>
      </c>
      <c r="Q482" t="s">
        <v>99</v>
      </c>
      <c r="R482" t="s">
        <v>99</v>
      </c>
      <c r="S482" t="s">
        <v>99</v>
      </c>
      <c r="T482" t="s">
        <v>99</v>
      </c>
      <c r="U482" t="s">
        <v>99</v>
      </c>
      <c r="V482" t="s">
        <v>99</v>
      </c>
      <c r="W482" t="s">
        <v>99</v>
      </c>
      <c r="X482" t="s">
        <v>99</v>
      </c>
      <c r="Y482" t="s">
        <v>99</v>
      </c>
      <c r="Z482" t="s">
        <v>99</v>
      </c>
    </row>
    <row r="483" spans="1:26">
      <c r="A483" t="s">
        <v>5618</v>
      </c>
      <c r="B483" t="s">
        <v>94</v>
      </c>
      <c r="C483">
        <v>2017</v>
      </c>
      <c r="D483" t="s">
        <v>1082</v>
      </c>
      <c r="E483" t="s">
        <v>1083</v>
      </c>
      <c r="F483" t="s">
        <v>1084</v>
      </c>
      <c r="G483" t="s">
        <v>99</v>
      </c>
      <c r="H483" t="s">
        <v>99</v>
      </c>
      <c r="I483" t="s">
        <v>1085</v>
      </c>
      <c r="J483" t="s">
        <v>99</v>
      </c>
      <c r="K483" t="s">
        <v>156</v>
      </c>
      <c r="L483" s="13">
        <v>44887.363807870373</v>
      </c>
      <c r="M483" s="13">
        <v>44887.363807870373</v>
      </c>
      <c r="N483" s="13"/>
      <c r="O483" t="s">
        <v>1086</v>
      </c>
      <c r="P483" t="s">
        <v>99</v>
      </c>
      <c r="Q483" t="s">
        <v>99</v>
      </c>
      <c r="R483" t="s">
        <v>99</v>
      </c>
      <c r="S483" t="s">
        <v>99</v>
      </c>
      <c r="T483" t="s">
        <v>99</v>
      </c>
      <c r="U483" t="s">
        <v>99</v>
      </c>
      <c r="V483" t="s">
        <v>99</v>
      </c>
      <c r="W483" t="s">
        <v>99</v>
      </c>
      <c r="X483" t="s">
        <v>99</v>
      </c>
      <c r="Y483" t="s">
        <v>99</v>
      </c>
      <c r="Z483" t="s">
        <v>99</v>
      </c>
    </row>
    <row r="484" spans="1:26">
      <c r="A484" t="s">
        <v>5619</v>
      </c>
      <c r="B484" t="s">
        <v>135</v>
      </c>
      <c r="C484">
        <v>2021</v>
      </c>
      <c r="D484" t="s">
        <v>1078</v>
      </c>
      <c r="E484" t="s">
        <v>1079</v>
      </c>
      <c r="F484" t="s">
        <v>675</v>
      </c>
      <c r="G484" t="s">
        <v>99</v>
      </c>
      <c r="H484" t="s">
        <v>99</v>
      </c>
      <c r="I484" t="s">
        <v>1080</v>
      </c>
      <c r="J484" t="s">
        <v>99</v>
      </c>
      <c r="K484" t="s">
        <v>113</v>
      </c>
      <c r="L484" s="13">
        <v>44887.363807870373</v>
      </c>
      <c r="M484" s="13">
        <v>44887.363807870373</v>
      </c>
      <c r="N484" s="13"/>
      <c r="O484" t="s">
        <v>1081</v>
      </c>
      <c r="P484" t="s">
        <v>99</v>
      </c>
      <c r="Q484" t="s">
        <v>870</v>
      </c>
      <c r="R484" t="s">
        <v>99</v>
      </c>
      <c r="S484" t="s">
        <v>99</v>
      </c>
      <c r="T484" t="s">
        <v>99</v>
      </c>
      <c r="U484" t="s">
        <v>99</v>
      </c>
      <c r="V484" t="s">
        <v>99</v>
      </c>
      <c r="W484" t="s">
        <v>99</v>
      </c>
      <c r="X484" t="s">
        <v>99</v>
      </c>
      <c r="Y484" t="s">
        <v>99</v>
      </c>
      <c r="Z484" t="s">
        <v>99</v>
      </c>
    </row>
    <row r="485" spans="1:26">
      <c r="A485" t="s">
        <v>5620</v>
      </c>
      <c r="B485" t="s">
        <v>135</v>
      </c>
      <c r="C485">
        <v>2022</v>
      </c>
      <c r="D485" t="s">
        <v>1074</v>
      </c>
      <c r="E485" t="s">
        <v>1075</v>
      </c>
      <c r="F485" t="s">
        <v>675</v>
      </c>
      <c r="G485" t="s">
        <v>99</v>
      </c>
      <c r="H485" t="s">
        <v>99</v>
      </c>
      <c r="I485" t="s">
        <v>1076</v>
      </c>
      <c r="J485" t="s">
        <v>99</v>
      </c>
      <c r="K485" t="s">
        <v>123</v>
      </c>
      <c r="L485" s="13">
        <v>44887.363807870373</v>
      </c>
      <c r="M485" s="13">
        <v>44887.363807870373</v>
      </c>
      <c r="N485" s="13"/>
      <c r="O485" t="s">
        <v>1077</v>
      </c>
      <c r="P485" t="s">
        <v>99</v>
      </c>
      <c r="Q485" t="s">
        <v>2668</v>
      </c>
      <c r="R485" t="s">
        <v>99</v>
      </c>
      <c r="S485" t="s">
        <v>99</v>
      </c>
      <c r="T485" t="s">
        <v>99</v>
      </c>
      <c r="U485" t="s">
        <v>99</v>
      </c>
      <c r="V485" t="s">
        <v>99</v>
      </c>
      <c r="W485" t="s">
        <v>99</v>
      </c>
      <c r="X485" t="s">
        <v>99</v>
      </c>
      <c r="Y485" t="s">
        <v>99</v>
      </c>
      <c r="Z485" t="s">
        <v>99</v>
      </c>
    </row>
    <row r="486" spans="1:26">
      <c r="A486" t="s">
        <v>5621</v>
      </c>
      <c r="B486" t="s">
        <v>94</v>
      </c>
      <c r="C486">
        <v>2019</v>
      </c>
      <c r="D486" t="s">
        <v>1069</v>
      </c>
      <c r="E486" t="s">
        <v>1070</v>
      </c>
      <c r="F486" t="s">
        <v>1071</v>
      </c>
      <c r="G486" t="s">
        <v>99</v>
      </c>
      <c r="H486" t="s">
        <v>99</v>
      </c>
      <c r="I486" t="s">
        <v>1072</v>
      </c>
      <c r="J486" t="s">
        <v>99</v>
      </c>
      <c r="K486" t="s">
        <v>271</v>
      </c>
      <c r="L486" s="13">
        <v>44887.363807870373</v>
      </c>
      <c r="M486" s="13">
        <v>44887.363807870373</v>
      </c>
      <c r="N486" s="13"/>
      <c r="O486" t="s">
        <v>1073</v>
      </c>
      <c r="P486" t="s">
        <v>99</v>
      </c>
      <c r="Q486" t="s">
        <v>99</v>
      </c>
      <c r="R486" t="s">
        <v>99</v>
      </c>
      <c r="S486" t="s">
        <v>99</v>
      </c>
      <c r="T486" t="s">
        <v>99</v>
      </c>
      <c r="U486" t="s">
        <v>99</v>
      </c>
      <c r="V486" t="s">
        <v>99</v>
      </c>
      <c r="W486" t="s">
        <v>99</v>
      </c>
      <c r="X486" t="s">
        <v>99</v>
      </c>
      <c r="Y486" t="s">
        <v>99</v>
      </c>
      <c r="Z486" t="s">
        <v>99</v>
      </c>
    </row>
    <row r="487" spans="1:26">
      <c r="A487" t="s">
        <v>5622</v>
      </c>
      <c r="B487" t="s">
        <v>94</v>
      </c>
      <c r="C487">
        <v>2020</v>
      </c>
      <c r="D487" t="s">
        <v>1064</v>
      </c>
      <c r="E487" t="s">
        <v>1065</v>
      </c>
      <c r="F487" t="s">
        <v>1066</v>
      </c>
      <c r="G487" t="s">
        <v>99</v>
      </c>
      <c r="H487" t="s">
        <v>99</v>
      </c>
      <c r="I487" t="s">
        <v>1067</v>
      </c>
      <c r="J487" t="s">
        <v>99</v>
      </c>
      <c r="K487" t="s">
        <v>176</v>
      </c>
      <c r="L487" s="13">
        <v>44887.363807870373</v>
      </c>
      <c r="M487" s="13">
        <v>44887.363807870373</v>
      </c>
      <c r="N487" s="13"/>
      <c r="O487" t="s">
        <v>1068</v>
      </c>
      <c r="P487" t="s">
        <v>99</v>
      </c>
      <c r="Q487" t="s">
        <v>99</v>
      </c>
      <c r="R487" t="s">
        <v>99</v>
      </c>
      <c r="S487" t="s">
        <v>99</v>
      </c>
      <c r="T487" t="s">
        <v>99</v>
      </c>
      <c r="U487" t="s">
        <v>99</v>
      </c>
      <c r="V487" t="s">
        <v>99</v>
      </c>
      <c r="W487" t="s">
        <v>99</v>
      </c>
      <c r="X487" t="s">
        <v>99</v>
      </c>
      <c r="Y487" t="s">
        <v>99</v>
      </c>
      <c r="Z487" t="s">
        <v>99</v>
      </c>
    </row>
    <row r="488" spans="1:26">
      <c r="A488" t="s">
        <v>5623</v>
      </c>
      <c r="B488" t="s">
        <v>135</v>
      </c>
      <c r="C488">
        <v>2021</v>
      </c>
      <c r="D488" t="s">
        <v>1059</v>
      </c>
      <c r="E488" t="s">
        <v>1060</v>
      </c>
      <c r="F488" t="s">
        <v>1061</v>
      </c>
      <c r="G488" t="s">
        <v>99</v>
      </c>
      <c r="H488" t="s">
        <v>99</v>
      </c>
      <c r="I488" t="s">
        <v>1062</v>
      </c>
      <c r="J488" t="s">
        <v>99</v>
      </c>
      <c r="K488" t="s">
        <v>113</v>
      </c>
      <c r="L488" s="13">
        <v>44887.363807870373</v>
      </c>
      <c r="M488" s="13">
        <v>44887.363807870373</v>
      </c>
      <c r="N488" s="13"/>
      <c r="O488" t="s">
        <v>1063</v>
      </c>
      <c r="P488" t="s">
        <v>543</v>
      </c>
      <c r="Q488" t="s">
        <v>2668</v>
      </c>
      <c r="R488" t="s">
        <v>99</v>
      </c>
      <c r="S488" t="s">
        <v>99</v>
      </c>
      <c r="T488" t="s">
        <v>99</v>
      </c>
      <c r="U488" t="s">
        <v>99</v>
      </c>
      <c r="V488" t="s">
        <v>99</v>
      </c>
      <c r="W488" t="s">
        <v>99</v>
      </c>
      <c r="X488" t="s">
        <v>99</v>
      </c>
      <c r="Y488" t="s">
        <v>99</v>
      </c>
      <c r="Z488" t="s">
        <v>99</v>
      </c>
    </row>
    <row r="489" spans="1:26">
      <c r="A489" t="s">
        <v>5624</v>
      </c>
      <c r="B489" t="s">
        <v>94</v>
      </c>
      <c r="C489">
        <v>2016</v>
      </c>
      <c r="D489" t="s">
        <v>1054</v>
      </c>
      <c r="E489" t="s">
        <v>1055</v>
      </c>
      <c r="F489" t="s">
        <v>1056</v>
      </c>
      <c r="G489" t="s">
        <v>99</v>
      </c>
      <c r="H489" t="s">
        <v>99</v>
      </c>
      <c r="I489" t="s">
        <v>1057</v>
      </c>
      <c r="J489" t="s">
        <v>99</v>
      </c>
      <c r="K489" t="s">
        <v>331</v>
      </c>
      <c r="L489" s="13">
        <v>44887.363807870373</v>
      </c>
      <c r="M489" s="13">
        <v>44887.363807870373</v>
      </c>
      <c r="N489" s="13"/>
      <c r="O489" t="s">
        <v>1058</v>
      </c>
      <c r="P489" t="s">
        <v>99</v>
      </c>
      <c r="Q489" t="s">
        <v>99</v>
      </c>
      <c r="R489" t="s">
        <v>99</v>
      </c>
      <c r="S489" t="s">
        <v>99</v>
      </c>
      <c r="T489" t="s">
        <v>99</v>
      </c>
      <c r="U489" t="s">
        <v>99</v>
      </c>
      <c r="V489" t="s">
        <v>99</v>
      </c>
      <c r="W489" t="s">
        <v>99</v>
      </c>
      <c r="X489" t="s">
        <v>99</v>
      </c>
      <c r="Y489" t="s">
        <v>99</v>
      </c>
      <c r="Z489" t="s">
        <v>99</v>
      </c>
    </row>
    <row r="490" spans="1:26">
      <c r="A490" t="s">
        <v>5625</v>
      </c>
      <c r="B490" t="s">
        <v>135</v>
      </c>
      <c r="C490">
        <v>2019</v>
      </c>
      <c r="D490" t="s">
        <v>1049</v>
      </c>
      <c r="E490" t="s">
        <v>1050</v>
      </c>
      <c r="F490" t="s">
        <v>1051</v>
      </c>
      <c r="G490" t="s">
        <v>99</v>
      </c>
      <c r="H490" t="s">
        <v>99</v>
      </c>
      <c r="I490" t="s">
        <v>1052</v>
      </c>
      <c r="J490" t="s">
        <v>99</v>
      </c>
      <c r="K490" t="s">
        <v>271</v>
      </c>
      <c r="L490" s="13">
        <v>44887.363807870373</v>
      </c>
      <c r="M490" s="13">
        <v>44887.363807870373</v>
      </c>
      <c r="N490" s="13"/>
      <c r="O490" t="s">
        <v>1053</v>
      </c>
      <c r="P490" t="s">
        <v>363</v>
      </c>
      <c r="Q490" t="s">
        <v>5626</v>
      </c>
      <c r="R490" t="s">
        <v>99</v>
      </c>
      <c r="S490" t="s">
        <v>99</v>
      </c>
      <c r="T490" t="s">
        <v>99</v>
      </c>
      <c r="U490" t="s">
        <v>99</v>
      </c>
      <c r="V490" t="s">
        <v>99</v>
      </c>
      <c r="W490" t="s">
        <v>99</v>
      </c>
      <c r="X490" t="s">
        <v>99</v>
      </c>
      <c r="Y490" t="s">
        <v>99</v>
      </c>
      <c r="Z490" t="s">
        <v>99</v>
      </c>
    </row>
    <row r="491" spans="1:26">
      <c r="A491" t="s">
        <v>5627</v>
      </c>
      <c r="B491" t="s">
        <v>94</v>
      </c>
      <c r="C491">
        <v>2020</v>
      </c>
      <c r="D491" t="s">
        <v>1041</v>
      </c>
      <c r="E491" t="s">
        <v>1042</v>
      </c>
      <c r="F491" t="s">
        <v>1043</v>
      </c>
      <c r="G491" t="s">
        <v>99</v>
      </c>
      <c r="H491" t="s">
        <v>99</v>
      </c>
      <c r="I491" t="s">
        <v>1044</v>
      </c>
      <c r="J491" t="s">
        <v>99</v>
      </c>
      <c r="K491" t="s">
        <v>176</v>
      </c>
      <c r="L491" s="13">
        <v>44887.363807870373</v>
      </c>
      <c r="M491" s="13">
        <v>44887.363807870373</v>
      </c>
      <c r="N491" s="13"/>
      <c r="O491" t="s">
        <v>682</v>
      </c>
      <c r="P491" t="s">
        <v>99</v>
      </c>
      <c r="Q491" t="s">
        <v>99</v>
      </c>
      <c r="R491" t="s">
        <v>99</v>
      </c>
      <c r="S491" t="s">
        <v>99</v>
      </c>
      <c r="T491" t="s">
        <v>99</v>
      </c>
      <c r="U491" t="s">
        <v>99</v>
      </c>
      <c r="V491" t="s">
        <v>99</v>
      </c>
      <c r="W491" t="s">
        <v>99</v>
      </c>
      <c r="X491" t="s">
        <v>99</v>
      </c>
      <c r="Y491" t="s">
        <v>99</v>
      </c>
      <c r="Z491" t="s">
        <v>99</v>
      </c>
    </row>
    <row r="492" spans="1:26">
      <c r="A492" t="s">
        <v>5628</v>
      </c>
      <c r="B492" t="s">
        <v>94</v>
      </c>
      <c r="C492">
        <v>2020</v>
      </c>
      <c r="D492" t="s">
        <v>1045</v>
      </c>
      <c r="E492" t="s">
        <v>1046</v>
      </c>
      <c r="F492" t="s">
        <v>1047</v>
      </c>
      <c r="G492" t="s">
        <v>99</v>
      </c>
      <c r="H492" t="s">
        <v>99</v>
      </c>
      <c r="I492" t="s">
        <v>1048</v>
      </c>
      <c r="J492" t="s">
        <v>99</v>
      </c>
      <c r="K492" t="s">
        <v>176</v>
      </c>
      <c r="L492" s="13">
        <v>44887.363807870373</v>
      </c>
      <c r="M492" s="13">
        <v>44887.363807870373</v>
      </c>
      <c r="N492" s="13"/>
      <c r="O492" t="s">
        <v>672</v>
      </c>
      <c r="P492" t="s">
        <v>99</v>
      </c>
      <c r="Q492" t="s">
        <v>99</v>
      </c>
      <c r="R492" t="s">
        <v>99</v>
      </c>
      <c r="S492" t="s">
        <v>99</v>
      </c>
      <c r="T492" t="s">
        <v>99</v>
      </c>
      <c r="U492" t="s">
        <v>99</v>
      </c>
      <c r="V492" t="s">
        <v>99</v>
      </c>
      <c r="W492" t="s">
        <v>99</v>
      </c>
      <c r="X492" t="s">
        <v>99</v>
      </c>
      <c r="Y492" t="s">
        <v>99</v>
      </c>
      <c r="Z492" t="s">
        <v>99</v>
      </c>
    </row>
    <row r="493" spans="1:26">
      <c r="A493" t="s">
        <v>5629</v>
      </c>
      <c r="B493" t="s">
        <v>94</v>
      </c>
      <c r="C493">
        <v>2020</v>
      </c>
      <c r="D493" t="s">
        <v>1036</v>
      </c>
      <c r="E493" t="s">
        <v>1037</v>
      </c>
      <c r="F493" t="s">
        <v>1038</v>
      </c>
      <c r="G493" t="s">
        <v>99</v>
      </c>
      <c r="H493" t="s">
        <v>99</v>
      </c>
      <c r="I493" t="s">
        <v>1039</v>
      </c>
      <c r="J493" t="s">
        <v>99</v>
      </c>
      <c r="K493" t="s">
        <v>176</v>
      </c>
      <c r="L493" s="13">
        <v>44887.363807870373</v>
      </c>
      <c r="M493" s="13">
        <v>44887.363807870373</v>
      </c>
      <c r="N493" s="13"/>
      <c r="O493" t="s">
        <v>1040</v>
      </c>
      <c r="P493" t="s">
        <v>99</v>
      </c>
      <c r="Q493" t="s">
        <v>99</v>
      </c>
      <c r="R493" t="s">
        <v>99</v>
      </c>
      <c r="S493" t="s">
        <v>99</v>
      </c>
      <c r="T493" t="s">
        <v>99</v>
      </c>
      <c r="U493" t="s">
        <v>99</v>
      </c>
      <c r="V493" t="s">
        <v>99</v>
      </c>
      <c r="W493" t="s">
        <v>99</v>
      </c>
      <c r="X493" t="s">
        <v>99</v>
      </c>
      <c r="Y493" t="s">
        <v>99</v>
      </c>
      <c r="Z493" t="s">
        <v>99</v>
      </c>
    </row>
    <row r="494" spans="1:26">
      <c r="A494" t="s">
        <v>5630</v>
      </c>
      <c r="B494" t="s">
        <v>94</v>
      </c>
      <c r="C494">
        <v>2022</v>
      </c>
      <c r="D494" t="s">
        <v>1031</v>
      </c>
      <c r="E494" t="s">
        <v>1032</v>
      </c>
      <c r="F494" t="s">
        <v>1033</v>
      </c>
      <c r="G494" t="s">
        <v>99</v>
      </c>
      <c r="H494" t="s">
        <v>99</v>
      </c>
      <c r="I494" t="s">
        <v>1034</v>
      </c>
      <c r="J494" t="s">
        <v>99</v>
      </c>
      <c r="K494" t="s">
        <v>123</v>
      </c>
      <c r="L494" s="13">
        <v>44887.363807870373</v>
      </c>
      <c r="M494" s="13">
        <v>44887.363807870373</v>
      </c>
      <c r="N494" s="13"/>
      <c r="O494" t="s">
        <v>1035</v>
      </c>
      <c r="P494" t="s">
        <v>99</v>
      </c>
      <c r="Q494" t="s">
        <v>99</v>
      </c>
      <c r="R494" t="s">
        <v>99</v>
      </c>
      <c r="S494" t="s">
        <v>99</v>
      </c>
      <c r="T494" t="s">
        <v>99</v>
      </c>
      <c r="U494" t="s">
        <v>99</v>
      </c>
      <c r="V494" t="s">
        <v>99</v>
      </c>
      <c r="W494" t="s">
        <v>99</v>
      </c>
      <c r="X494" t="s">
        <v>99</v>
      </c>
      <c r="Y494" t="s">
        <v>99</v>
      </c>
      <c r="Z494" t="s">
        <v>99</v>
      </c>
    </row>
    <row r="495" spans="1:26">
      <c r="A495" t="s">
        <v>5631</v>
      </c>
      <c r="B495" t="s">
        <v>94</v>
      </c>
      <c r="C495">
        <v>2019</v>
      </c>
      <c r="D495" t="s">
        <v>1026</v>
      </c>
      <c r="E495" t="s">
        <v>1027</v>
      </c>
      <c r="F495" t="s">
        <v>1028</v>
      </c>
      <c r="G495" t="s">
        <v>99</v>
      </c>
      <c r="H495" t="s">
        <v>99</v>
      </c>
      <c r="I495" t="s">
        <v>1029</v>
      </c>
      <c r="J495" t="s">
        <v>99</v>
      </c>
      <c r="K495" t="s">
        <v>271</v>
      </c>
      <c r="L495" s="13">
        <v>44887.363807870373</v>
      </c>
      <c r="M495" s="13">
        <v>44887.363807870373</v>
      </c>
      <c r="N495" s="13"/>
      <c r="O495" t="s">
        <v>1030</v>
      </c>
      <c r="P495" t="s">
        <v>99</v>
      </c>
      <c r="Q495" t="s">
        <v>99</v>
      </c>
      <c r="R495" t="s">
        <v>99</v>
      </c>
      <c r="S495" t="s">
        <v>99</v>
      </c>
      <c r="T495" t="s">
        <v>99</v>
      </c>
      <c r="U495" t="s">
        <v>99</v>
      </c>
      <c r="V495" t="s">
        <v>99</v>
      </c>
      <c r="W495" t="s">
        <v>99</v>
      </c>
      <c r="X495" t="s">
        <v>99</v>
      </c>
      <c r="Y495" t="s">
        <v>99</v>
      </c>
      <c r="Z495" t="s">
        <v>99</v>
      </c>
    </row>
    <row r="496" spans="1:26">
      <c r="A496" t="s">
        <v>5632</v>
      </c>
      <c r="B496" t="s">
        <v>135</v>
      </c>
      <c r="C496">
        <v>2022</v>
      </c>
      <c r="D496" t="s">
        <v>1022</v>
      </c>
      <c r="E496" t="s">
        <v>1023</v>
      </c>
      <c r="F496" t="s">
        <v>675</v>
      </c>
      <c r="G496" t="s">
        <v>99</v>
      </c>
      <c r="H496" t="s">
        <v>99</v>
      </c>
      <c r="I496" t="s">
        <v>1024</v>
      </c>
      <c r="J496" t="s">
        <v>99</v>
      </c>
      <c r="K496" t="s">
        <v>123</v>
      </c>
      <c r="L496" s="13">
        <v>44887.363807870373</v>
      </c>
      <c r="M496" s="13">
        <v>44887.363807870373</v>
      </c>
      <c r="N496" s="13"/>
      <c r="O496" t="s">
        <v>1025</v>
      </c>
      <c r="P496" t="s">
        <v>99</v>
      </c>
      <c r="Q496" t="s">
        <v>2668</v>
      </c>
      <c r="R496" t="s">
        <v>99</v>
      </c>
      <c r="S496" t="s">
        <v>99</v>
      </c>
      <c r="T496" t="s">
        <v>99</v>
      </c>
      <c r="U496" t="s">
        <v>99</v>
      </c>
      <c r="V496" t="s">
        <v>99</v>
      </c>
      <c r="W496" t="s">
        <v>99</v>
      </c>
      <c r="X496" t="s">
        <v>99</v>
      </c>
      <c r="Y496" t="s">
        <v>99</v>
      </c>
      <c r="Z496" t="s">
        <v>99</v>
      </c>
    </row>
    <row r="497" spans="1:26">
      <c r="A497" t="s">
        <v>5633</v>
      </c>
      <c r="B497" t="s">
        <v>94</v>
      </c>
      <c r="C497">
        <v>2014</v>
      </c>
      <c r="D497" t="s">
        <v>1017</v>
      </c>
      <c r="E497" t="s">
        <v>1018</v>
      </c>
      <c r="F497" t="s">
        <v>1019</v>
      </c>
      <c r="G497" t="s">
        <v>99</v>
      </c>
      <c r="H497" t="s">
        <v>99</v>
      </c>
      <c r="I497" t="s">
        <v>1020</v>
      </c>
      <c r="J497" t="s">
        <v>99</v>
      </c>
      <c r="K497" t="s">
        <v>400</v>
      </c>
      <c r="L497" s="13">
        <v>44887.363807870373</v>
      </c>
      <c r="M497" s="13">
        <v>44887.363807870373</v>
      </c>
      <c r="N497" s="13"/>
      <c r="O497" t="s">
        <v>1021</v>
      </c>
      <c r="P497" t="s">
        <v>99</v>
      </c>
      <c r="Q497" t="s">
        <v>99</v>
      </c>
      <c r="R497" t="s">
        <v>99</v>
      </c>
      <c r="S497" t="s">
        <v>99</v>
      </c>
      <c r="T497" t="s">
        <v>99</v>
      </c>
      <c r="U497" t="s">
        <v>99</v>
      </c>
      <c r="V497" t="s">
        <v>99</v>
      </c>
      <c r="W497" t="s">
        <v>99</v>
      </c>
      <c r="X497" t="s">
        <v>99</v>
      </c>
      <c r="Y497" t="s">
        <v>99</v>
      </c>
      <c r="Z497" t="s">
        <v>99</v>
      </c>
    </row>
    <row r="498" spans="1:26">
      <c r="A498" t="s">
        <v>5634</v>
      </c>
      <c r="B498" t="s">
        <v>135</v>
      </c>
      <c r="C498">
        <v>2020</v>
      </c>
      <c r="D498" t="s">
        <v>1009</v>
      </c>
      <c r="E498" t="s">
        <v>1010</v>
      </c>
      <c r="F498" t="s">
        <v>675</v>
      </c>
      <c r="G498" t="s">
        <v>99</v>
      </c>
      <c r="H498" t="s">
        <v>99</v>
      </c>
      <c r="I498" t="s">
        <v>1011</v>
      </c>
      <c r="J498" t="s">
        <v>99</v>
      </c>
      <c r="K498" t="s">
        <v>176</v>
      </c>
      <c r="L498" s="13">
        <v>44887.363807870373</v>
      </c>
      <c r="M498" s="13">
        <v>44887.363807870373</v>
      </c>
      <c r="N498" s="13"/>
      <c r="O498" t="s">
        <v>1012</v>
      </c>
      <c r="P498" t="s">
        <v>99</v>
      </c>
      <c r="Q498" t="s">
        <v>402</v>
      </c>
      <c r="R498" t="s">
        <v>99</v>
      </c>
      <c r="S498" t="s">
        <v>99</v>
      </c>
      <c r="T498" t="s">
        <v>99</v>
      </c>
      <c r="U498" t="s">
        <v>99</v>
      </c>
      <c r="V498" t="s">
        <v>99</v>
      </c>
      <c r="W498" t="s">
        <v>99</v>
      </c>
      <c r="X498" t="s">
        <v>99</v>
      </c>
      <c r="Y498" t="s">
        <v>99</v>
      </c>
      <c r="Z498" t="s">
        <v>99</v>
      </c>
    </row>
    <row r="499" spans="1:26">
      <c r="A499" t="s">
        <v>5635</v>
      </c>
      <c r="B499" t="s">
        <v>94</v>
      </c>
      <c r="C499">
        <v>2015</v>
      </c>
      <c r="D499" t="s">
        <v>1004</v>
      </c>
      <c r="E499" t="s">
        <v>1005</v>
      </c>
      <c r="F499" t="s">
        <v>1006</v>
      </c>
      <c r="G499" t="s">
        <v>99</v>
      </c>
      <c r="H499" t="s">
        <v>99</v>
      </c>
      <c r="I499" t="s">
        <v>1007</v>
      </c>
      <c r="J499" t="s">
        <v>99</v>
      </c>
      <c r="K499" t="s">
        <v>564</v>
      </c>
      <c r="L499" s="13">
        <v>44887.363807870373</v>
      </c>
      <c r="M499" s="13">
        <v>44887.363807870373</v>
      </c>
      <c r="N499" s="13"/>
      <c r="O499" t="s">
        <v>1008</v>
      </c>
      <c r="P499" t="s">
        <v>99</v>
      </c>
      <c r="Q499" t="s">
        <v>99</v>
      </c>
      <c r="R499" t="s">
        <v>99</v>
      </c>
      <c r="S499" t="s">
        <v>99</v>
      </c>
      <c r="T499" t="s">
        <v>99</v>
      </c>
      <c r="U499" t="s">
        <v>99</v>
      </c>
      <c r="V499" t="s">
        <v>99</v>
      </c>
      <c r="W499" t="s">
        <v>99</v>
      </c>
      <c r="X499" t="s">
        <v>99</v>
      </c>
      <c r="Y499" t="s">
        <v>99</v>
      </c>
      <c r="Z499" t="s">
        <v>99</v>
      </c>
    </row>
    <row r="500" spans="1:26">
      <c r="A500" t="s">
        <v>5636</v>
      </c>
      <c r="B500" t="s">
        <v>94</v>
      </c>
      <c r="C500">
        <v>2017</v>
      </c>
      <c r="D500" t="s">
        <v>994</v>
      </c>
      <c r="E500" t="s">
        <v>995</v>
      </c>
      <c r="F500" t="s">
        <v>996</v>
      </c>
      <c r="G500" t="s">
        <v>99</v>
      </c>
      <c r="H500" t="s">
        <v>99</v>
      </c>
      <c r="I500" t="s">
        <v>997</v>
      </c>
      <c r="J500" t="s">
        <v>99</v>
      </c>
      <c r="K500" t="s">
        <v>156</v>
      </c>
      <c r="L500" s="13">
        <v>44887.363807870373</v>
      </c>
      <c r="M500" s="13">
        <v>44887.363807870373</v>
      </c>
      <c r="N500" s="13"/>
      <c r="O500" t="s">
        <v>998</v>
      </c>
      <c r="P500" t="s">
        <v>99</v>
      </c>
      <c r="Q500" t="s">
        <v>99</v>
      </c>
      <c r="R500" t="s">
        <v>99</v>
      </c>
      <c r="S500" t="s">
        <v>99</v>
      </c>
      <c r="T500" t="s">
        <v>99</v>
      </c>
      <c r="U500" t="s">
        <v>99</v>
      </c>
      <c r="V500" t="s">
        <v>99</v>
      </c>
      <c r="W500" t="s">
        <v>99</v>
      </c>
      <c r="X500" t="s">
        <v>99</v>
      </c>
      <c r="Y500" t="s">
        <v>99</v>
      </c>
      <c r="Z500" t="s">
        <v>99</v>
      </c>
    </row>
    <row r="501" spans="1:26">
      <c r="A501" t="s">
        <v>5637</v>
      </c>
      <c r="B501" t="s">
        <v>94</v>
      </c>
      <c r="C501">
        <v>2010</v>
      </c>
      <c r="D501" t="s">
        <v>99</v>
      </c>
      <c r="E501" t="s">
        <v>990</v>
      </c>
      <c r="F501" t="s">
        <v>991</v>
      </c>
      <c r="G501" t="s">
        <v>99</v>
      </c>
      <c r="H501" t="s">
        <v>99</v>
      </c>
      <c r="I501" t="s">
        <v>992</v>
      </c>
      <c r="J501" t="s">
        <v>99</v>
      </c>
      <c r="K501" t="s">
        <v>130</v>
      </c>
      <c r="L501" s="13">
        <v>44887.363807870373</v>
      </c>
      <c r="M501" s="13">
        <v>44887.363807870373</v>
      </c>
      <c r="N501" s="13"/>
      <c r="O501" t="s">
        <v>993</v>
      </c>
      <c r="P501" t="s">
        <v>99</v>
      </c>
      <c r="Q501" t="s">
        <v>99</v>
      </c>
      <c r="R501" t="s">
        <v>99</v>
      </c>
      <c r="S501" t="s">
        <v>99</v>
      </c>
      <c r="T501" t="s">
        <v>99</v>
      </c>
      <c r="U501" t="s">
        <v>99</v>
      </c>
      <c r="V501" t="s">
        <v>99</v>
      </c>
      <c r="W501" t="s">
        <v>99</v>
      </c>
      <c r="X501" t="s">
        <v>99</v>
      </c>
      <c r="Y501" t="s">
        <v>99</v>
      </c>
      <c r="Z501" t="s">
        <v>99</v>
      </c>
    </row>
    <row r="502" spans="1:26">
      <c r="A502" t="s">
        <v>5638</v>
      </c>
      <c r="B502" t="s">
        <v>94</v>
      </c>
      <c r="C502">
        <v>2013</v>
      </c>
      <c r="D502" t="s">
        <v>1013</v>
      </c>
      <c r="E502" t="s">
        <v>1014</v>
      </c>
      <c r="F502" t="s">
        <v>987</v>
      </c>
      <c r="G502" t="s">
        <v>99</v>
      </c>
      <c r="H502" t="s">
        <v>99</v>
      </c>
      <c r="I502" t="s">
        <v>1015</v>
      </c>
      <c r="J502" t="s">
        <v>99</v>
      </c>
      <c r="K502" t="s">
        <v>139</v>
      </c>
      <c r="L502" s="13">
        <v>44887.363807870373</v>
      </c>
      <c r="M502" s="13">
        <v>44887.363807870373</v>
      </c>
      <c r="N502" s="13"/>
      <c r="O502" t="s">
        <v>1016</v>
      </c>
      <c r="P502" t="s">
        <v>99</v>
      </c>
      <c r="Q502" t="s">
        <v>99</v>
      </c>
      <c r="R502" t="s">
        <v>99</v>
      </c>
      <c r="S502" t="s">
        <v>99</v>
      </c>
      <c r="T502" t="s">
        <v>99</v>
      </c>
      <c r="U502" t="s">
        <v>99</v>
      </c>
      <c r="V502" t="s">
        <v>99</v>
      </c>
      <c r="W502" t="s">
        <v>99</v>
      </c>
      <c r="X502" t="s">
        <v>99</v>
      </c>
      <c r="Y502" t="s">
        <v>99</v>
      </c>
      <c r="Z502" t="s">
        <v>99</v>
      </c>
    </row>
    <row r="503" spans="1:26">
      <c r="A503" t="s">
        <v>5639</v>
      </c>
      <c r="B503" t="s">
        <v>94</v>
      </c>
      <c r="C503">
        <v>2020</v>
      </c>
      <c r="D503" t="s">
        <v>981</v>
      </c>
      <c r="E503" t="s">
        <v>982</v>
      </c>
      <c r="F503" t="s">
        <v>983</v>
      </c>
      <c r="G503" t="s">
        <v>99</v>
      </c>
      <c r="H503" t="s">
        <v>99</v>
      </c>
      <c r="I503" t="s">
        <v>984</v>
      </c>
      <c r="J503" t="s">
        <v>99</v>
      </c>
      <c r="K503" t="s">
        <v>176</v>
      </c>
      <c r="L503" s="13">
        <v>44887.363807870373</v>
      </c>
      <c r="M503" s="13">
        <v>44887.363807870373</v>
      </c>
      <c r="N503" s="13"/>
      <c r="O503" t="s">
        <v>682</v>
      </c>
      <c r="P503" t="s">
        <v>99</v>
      </c>
      <c r="Q503" t="s">
        <v>99</v>
      </c>
      <c r="R503" t="s">
        <v>99</v>
      </c>
      <c r="S503" t="s">
        <v>99</v>
      </c>
      <c r="T503" t="s">
        <v>99</v>
      </c>
      <c r="U503" t="s">
        <v>99</v>
      </c>
      <c r="V503" t="s">
        <v>99</v>
      </c>
      <c r="W503" t="s">
        <v>99</v>
      </c>
      <c r="X503" t="s">
        <v>99</v>
      </c>
      <c r="Y503" t="s">
        <v>99</v>
      </c>
      <c r="Z503" t="s">
        <v>99</v>
      </c>
    </row>
    <row r="504" spans="1:26">
      <c r="A504" t="s">
        <v>5640</v>
      </c>
      <c r="B504" t="s">
        <v>135</v>
      </c>
      <c r="C504">
        <v>2022</v>
      </c>
      <c r="D504" t="s">
        <v>977</v>
      </c>
      <c r="E504" t="s">
        <v>978</v>
      </c>
      <c r="F504" t="s">
        <v>829</v>
      </c>
      <c r="G504" t="s">
        <v>99</v>
      </c>
      <c r="H504" t="s">
        <v>99</v>
      </c>
      <c r="I504" t="s">
        <v>979</v>
      </c>
      <c r="J504" t="s">
        <v>99</v>
      </c>
      <c r="K504" t="s">
        <v>123</v>
      </c>
      <c r="L504" s="13">
        <v>44887.363807870373</v>
      </c>
      <c r="M504" s="13">
        <v>44887.363807870373</v>
      </c>
      <c r="N504" s="13"/>
      <c r="O504" t="s">
        <v>980</v>
      </c>
      <c r="P504" t="s">
        <v>236</v>
      </c>
      <c r="Q504" t="s">
        <v>4557</v>
      </c>
      <c r="R504" t="s">
        <v>99</v>
      </c>
      <c r="S504" t="s">
        <v>99</v>
      </c>
      <c r="T504" t="s">
        <v>99</v>
      </c>
      <c r="U504" t="s">
        <v>99</v>
      </c>
      <c r="V504" t="s">
        <v>99</v>
      </c>
      <c r="W504" t="s">
        <v>99</v>
      </c>
      <c r="X504" t="s">
        <v>99</v>
      </c>
      <c r="Y504" t="s">
        <v>99</v>
      </c>
      <c r="Z504" t="s">
        <v>99</v>
      </c>
    </row>
    <row r="505" spans="1:26">
      <c r="A505" t="s">
        <v>5641</v>
      </c>
      <c r="B505" t="s">
        <v>94</v>
      </c>
      <c r="C505">
        <v>2021</v>
      </c>
      <c r="D505" t="s">
        <v>972</v>
      </c>
      <c r="E505" t="s">
        <v>973</v>
      </c>
      <c r="F505" t="s">
        <v>974</v>
      </c>
      <c r="G505" t="s">
        <v>99</v>
      </c>
      <c r="H505" t="s">
        <v>99</v>
      </c>
      <c r="I505" t="s">
        <v>975</v>
      </c>
      <c r="J505" t="s">
        <v>99</v>
      </c>
      <c r="K505" t="s">
        <v>113</v>
      </c>
      <c r="L505" s="13">
        <v>44887.363807870373</v>
      </c>
      <c r="M505" s="13">
        <v>44887.363807870373</v>
      </c>
      <c r="N505" s="13"/>
      <c r="O505" t="s">
        <v>976</v>
      </c>
      <c r="P505" t="s">
        <v>99</v>
      </c>
      <c r="Q505" t="s">
        <v>99</v>
      </c>
      <c r="R505" t="s">
        <v>99</v>
      </c>
      <c r="S505" t="s">
        <v>99</v>
      </c>
      <c r="T505" t="s">
        <v>99</v>
      </c>
      <c r="U505" t="s">
        <v>99</v>
      </c>
      <c r="V505" t="s">
        <v>99</v>
      </c>
      <c r="W505" t="s">
        <v>99</v>
      </c>
      <c r="X505" t="s">
        <v>99</v>
      </c>
      <c r="Y505" t="s">
        <v>99</v>
      </c>
      <c r="Z505" t="s">
        <v>99</v>
      </c>
    </row>
    <row r="506" spans="1:26">
      <c r="A506" t="s">
        <v>5642</v>
      </c>
      <c r="B506" t="s">
        <v>135</v>
      </c>
      <c r="C506">
        <v>2010</v>
      </c>
      <c r="D506" t="s">
        <v>962</v>
      </c>
      <c r="E506" t="s">
        <v>963</v>
      </c>
      <c r="F506" t="s">
        <v>964</v>
      </c>
      <c r="G506" t="s">
        <v>99</v>
      </c>
      <c r="H506" t="s">
        <v>99</v>
      </c>
      <c r="I506" t="s">
        <v>965</v>
      </c>
      <c r="J506" t="s">
        <v>99</v>
      </c>
      <c r="K506" t="s">
        <v>130</v>
      </c>
      <c r="L506" s="13">
        <v>44887.363807870373</v>
      </c>
      <c r="M506" s="13">
        <v>44887.363807870373</v>
      </c>
      <c r="N506" s="13"/>
      <c r="O506" t="s">
        <v>966</v>
      </c>
      <c r="P506" t="s">
        <v>557</v>
      </c>
      <c r="Q506" t="s">
        <v>363</v>
      </c>
      <c r="R506" t="s">
        <v>99</v>
      </c>
      <c r="S506" t="s">
        <v>99</v>
      </c>
      <c r="T506" t="s">
        <v>99</v>
      </c>
      <c r="U506" t="s">
        <v>99</v>
      </c>
      <c r="V506" t="s">
        <v>99</v>
      </c>
      <c r="W506" t="s">
        <v>99</v>
      </c>
      <c r="X506" t="s">
        <v>99</v>
      </c>
      <c r="Y506" t="s">
        <v>99</v>
      </c>
      <c r="Z506" t="s">
        <v>99</v>
      </c>
    </row>
    <row r="507" spans="1:26">
      <c r="A507" t="s">
        <v>5643</v>
      </c>
      <c r="B507" t="s">
        <v>94</v>
      </c>
      <c r="C507">
        <v>2021</v>
      </c>
      <c r="D507" t="s">
        <v>942</v>
      </c>
      <c r="E507" t="s">
        <v>943</v>
      </c>
      <c r="F507" t="s">
        <v>944</v>
      </c>
      <c r="G507" t="s">
        <v>99</v>
      </c>
      <c r="H507" t="s">
        <v>99</v>
      </c>
      <c r="I507" t="s">
        <v>945</v>
      </c>
      <c r="J507" t="s">
        <v>99</v>
      </c>
      <c r="K507" t="s">
        <v>113</v>
      </c>
      <c r="L507" s="13">
        <v>44887.363807870373</v>
      </c>
      <c r="M507" s="13">
        <v>44887.363807870373</v>
      </c>
      <c r="N507" s="13"/>
      <c r="O507" t="s">
        <v>946</v>
      </c>
      <c r="P507" t="s">
        <v>99</v>
      </c>
      <c r="Q507" t="s">
        <v>99</v>
      </c>
      <c r="R507" t="s">
        <v>99</v>
      </c>
      <c r="S507" t="s">
        <v>99</v>
      </c>
      <c r="T507" t="s">
        <v>99</v>
      </c>
      <c r="U507" t="s">
        <v>99</v>
      </c>
      <c r="V507" t="s">
        <v>99</v>
      </c>
      <c r="W507" t="s">
        <v>99</v>
      </c>
      <c r="X507" t="s">
        <v>99</v>
      </c>
      <c r="Y507" t="s">
        <v>99</v>
      </c>
      <c r="Z507" t="s">
        <v>99</v>
      </c>
    </row>
    <row r="508" spans="1:26">
      <c r="A508" t="s">
        <v>5644</v>
      </c>
      <c r="B508" t="s">
        <v>135</v>
      </c>
      <c r="C508">
        <v>2019</v>
      </c>
      <c r="D508" t="s">
        <v>936</v>
      </c>
      <c r="E508" t="s">
        <v>937</v>
      </c>
      <c r="F508" t="s">
        <v>938</v>
      </c>
      <c r="G508" t="s">
        <v>99</v>
      </c>
      <c r="H508" t="s">
        <v>99</v>
      </c>
      <c r="I508" t="s">
        <v>939</v>
      </c>
      <c r="J508" t="s">
        <v>99</v>
      </c>
      <c r="K508" t="s">
        <v>271</v>
      </c>
      <c r="L508" s="13">
        <v>44887.363807870373</v>
      </c>
      <c r="M508" s="13">
        <v>44887.363807870373</v>
      </c>
      <c r="N508" s="13"/>
      <c r="O508" t="s">
        <v>940</v>
      </c>
      <c r="P508" t="s">
        <v>941</v>
      </c>
      <c r="Q508" t="s">
        <v>4557</v>
      </c>
      <c r="R508" t="s">
        <v>99</v>
      </c>
      <c r="S508" t="s">
        <v>99</v>
      </c>
      <c r="T508" t="s">
        <v>99</v>
      </c>
      <c r="U508" t="s">
        <v>99</v>
      </c>
      <c r="V508" t="s">
        <v>99</v>
      </c>
      <c r="W508" t="s">
        <v>99</v>
      </c>
      <c r="X508" t="s">
        <v>99</v>
      </c>
      <c r="Y508" t="s">
        <v>99</v>
      </c>
      <c r="Z508" t="s">
        <v>99</v>
      </c>
    </row>
    <row r="509" spans="1:26">
      <c r="A509" t="s">
        <v>5645</v>
      </c>
      <c r="B509" t="s">
        <v>94</v>
      </c>
      <c r="C509">
        <v>2014</v>
      </c>
      <c r="D509" t="s">
        <v>932</v>
      </c>
      <c r="E509" t="s">
        <v>933</v>
      </c>
      <c r="F509" t="s">
        <v>934</v>
      </c>
      <c r="G509" t="s">
        <v>99</v>
      </c>
      <c r="H509" t="s">
        <v>99</v>
      </c>
      <c r="I509" t="s">
        <v>935</v>
      </c>
      <c r="J509" t="s">
        <v>99</v>
      </c>
      <c r="K509" t="s">
        <v>400</v>
      </c>
      <c r="L509" s="13">
        <v>44887.363807870373</v>
      </c>
      <c r="M509" s="13">
        <v>44887.363807870373</v>
      </c>
      <c r="N509" s="13"/>
      <c r="O509" t="s">
        <v>672</v>
      </c>
      <c r="P509" t="s">
        <v>99</v>
      </c>
      <c r="Q509" t="s">
        <v>99</v>
      </c>
      <c r="R509" t="s">
        <v>99</v>
      </c>
      <c r="S509" t="s">
        <v>99</v>
      </c>
      <c r="T509" t="s">
        <v>99</v>
      </c>
      <c r="U509" t="s">
        <v>99</v>
      </c>
      <c r="V509" t="s">
        <v>99</v>
      </c>
      <c r="W509" t="s">
        <v>99</v>
      </c>
      <c r="X509" t="s">
        <v>99</v>
      </c>
      <c r="Y509" t="s">
        <v>99</v>
      </c>
      <c r="Z509" t="s">
        <v>99</v>
      </c>
    </row>
    <row r="510" spans="1:26">
      <c r="A510" t="s">
        <v>5646</v>
      </c>
      <c r="B510" t="s">
        <v>94</v>
      </c>
      <c r="C510">
        <v>2013</v>
      </c>
      <c r="D510" t="s">
        <v>985</v>
      </c>
      <c r="E510" t="s">
        <v>986</v>
      </c>
      <c r="F510" t="s">
        <v>987</v>
      </c>
      <c r="G510" t="s">
        <v>99</v>
      </c>
      <c r="H510" t="s">
        <v>99</v>
      </c>
      <c r="I510" t="s">
        <v>988</v>
      </c>
      <c r="J510" t="s">
        <v>99</v>
      </c>
      <c r="K510" t="s">
        <v>139</v>
      </c>
      <c r="L510" s="13">
        <v>44887.363807870373</v>
      </c>
      <c r="M510" s="13">
        <v>44887.363807870373</v>
      </c>
      <c r="N510" s="13"/>
      <c r="O510" t="s">
        <v>989</v>
      </c>
      <c r="P510" t="s">
        <v>99</v>
      </c>
      <c r="Q510" t="s">
        <v>99</v>
      </c>
      <c r="R510" t="s">
        <v>99</v>
      </c>
      <c r="S510" t="s">
        <v>99</v>
      </c>
      <c r="T510" t="s">
        <v>99</v>
      </c>
      <c r="U510" t="s">
        <v>99</v>
      </c>
      <c r="V510" t="s">
        <v>99</v>
      </c>
      <c r="W510" t="s">
        <v>99</v>
      </c>
      <c r="X510" t="s">
        <v>99</v>
      </c>
      <c r="Y510" t="s">
        <v>99</v>
      </c>
      <c r="Z510" t="s">
        <v>99</v>
      </c>
    </row>
    <row r="511" spans="1:26">
      <c r="A511" t="s">
        <v>5647</v>
      </c>
      <c r="B511" t="s">
        <v>135</v>
      </c>
      <c r="C511">
        <v>2022</v>
      </c>
      <c r="D511" t="s">
        <v>957</v>
      </c>
      <c r="E511" t="s">
        <v>958</v>
      </c>
      <c r="F511" t="s">
        <v>959</v>
      </c>
      <c r="G511" t="s">
        <v>99</v>
      </c>
      <c r="H511" t="s">
        <v>99</v>
      </c>
      <c r="I511" t="s">
        <v>960</v>
      </c>
      <c r="J511" t="s">
        <v>99</v>
      </c>
      <c r="K511" t="s">
        <v>123</v>
      </c>
      <c r="L511" s="13">
        <v>44887.363807870373</v>
      </c>
      <c r="M511" s="13">
        <v>44887.363807870373</v>
      </c>
      <c r="N511" s="13"/>
      <c r="O511" t="s">
        <v>961</v>
      </c>
      <c r="P511" t="s">
        <v>288</v>
      </c>
      <c r="Q511" t="s">
        <v>5422</v>
      </c>
      <c r="R511" t="s">
        <v>99</v>
      </c>
      <c r="S511" t="s">
        <v>99</v>
      </c>
      <c r="T511" t="s">
        <v>99</v>
      </c>
      <c r="U511" t="s">
        <v>99</v>
      </c>
      <c r="V511" t="s">
        <v>99</v>
      </c>
      <c r="W511" t="s">
        <v>99</v>
      </c>
      <c r="X511" t="s">
        <v>99</v>
      </c>
      <c r="Y511" t="s">
        <v>99</v>
      </c>
      <c r="Z511" t="s">
        <v>99</v>
      </c>
    </row>
    <row r="512" spans="1:26">
      <c r="A512" t="s">
        <v>5648</v>
      </c>
      <c r="B512" t="s">
        <v>94</v>
      </c>
      <c r="C512">
        <v>2017</v>
      </c>
      <c r="D512" t="s">
        <v>947</v>
      </c>
      <c r="E512" t="s">
        <v>948</v>
      </c>
      <c r="F512" t="s">
        <v>949</v>
      </c>
      <c r="G512" t="s">
        <v>99</v>
      </c>
      <c r="H512" t="s">
        <v>99</v>
      </c>
      <c r="I512" t="s">
        <v>950</v>
      </c>
      <c r="J512" t="s">
        <v>99</v>
      </c>
      <c r="K512" t="s">
        <v>156</v>
      </c>
      <c r="L512" s="13">
        <v>44887.363807870373</v>
      </c>
      <c r="M512" s="13">
        <v>44887.363807870373</v>
      </c>
      <c r="N512" s="13"/>
      <c r="O512" t="s">
        <v>951</v>
      </c>
      <c r="P512" t="s">
        <v>99</v>
      </c>
      <c r="Q512" t="s">
        <v>99</v>
      </c>
      <c r="R512" t="s">
        <v>99</v>
      </c>
      <c r="S512" t="s">
        <v>99</v>
      </c>
      <c r="T512" t="s">
        <v>99</v>
      </c>
      <c r="U512" t="s">
        <v>99</v>
      </c>
      <c r="V512" t="s">
        <v>99</v>
      </c>
      <c r="W512" t="s">
        <v>99</v>
      </c>
      <c r="X512" t="s">
        <v>99</v>
      </c>
      <c r="Y512" t="s">
        <v>99</v>
      </c>
      <c r="Z512" t="s">
        <v>99</v>
      </c>
    </row>
    <row r="513" spans="1:26">
      <c r="A513" t="s">
        <v>5649</v>
      </c>
      <c r="B513" t="s">
        <v>94</v>
      </c>
      <c r="C513">
        <v>2022</v>
      </c>
      <c r="D513" t="s">
        <v>927</v>
      </c>
      <c r="E513" t="s">
        <v>928</v>
      </c>
      <c r="F513" t="s">
        <v>929</v>
      </c>
      <c r="G513" t="s">
        <v>99</v>
      </c>
      <c r="H513" t="s">
        <v>99</v>
      </c>
      <c r="I513" t="s">
        <v>930</v>
      </c>
      <c r="J513" t="s">
        <v>99</v>
      </c>
      <c r="K513" t="s">
        <v>123</v>
      </c>
      <c r="L513" s="13">
        <v>44887.363807870373</v>
      </c>
      <c r="M513" s="13">
        <v>44887.363807870373</v>
      </c>
      <c r="N513" s="13"/>
      <c r="O513" t="s">
        <v>931</v>
      </c>
      <c r="P513" t="s">
        <v>99</v>
      </c>
      <c r="Q513" t="s">
        <v>99</v>
      </c>
      <c r="R513" t="s">
        <v>99</v>
      </c>
      <c r="S513" t="s">
        <v>99</v>
      </c>
      <c r="T513" t="s">
        <v>99</v>
      </c>
      <c r="U513" t="s">
        <v>99</v>
      </c>
      <c r="V513" t="s">
        <v>99</v>
      </c>
      <c r="W513" t="s">
        <v>99</v>
      </c>
      <c r="X513" t="s">
        <v>99</v>
      </c>
      <c r="Y513" t="s">
        <v>99</v>
      </c>
      <c r="Z513" t="s">
        <v>99</v>
      </c>
    </row>
    <row r="514" spans="1:26">
      <c r="A514" t="s">
        <v>5650</v>
      </c>
      <c r="B514" t="s">
        <v>94</v>
      </c>
      <c r="C514">
        <v>2019</v>
      </c>
      <c r="D514" t="s">
        <v>924</v>
      </c>
      <c r="E514" t="s">
        <v>925</v>
      </c>
      <c r="F514" t="s">
        <v>926</v>
      </c>
      <c r="G514" t="s">
        <v>99</v>
      </c>
      <c r="H514" t="s">
        <v>99</v>
      </c>
      <c r="I514" t="s">
        <v>99</v>
      </c>
      <c r="J514" t="s">
        <v>99</v>
      </c>
      <c r="K514" t="s">
        <v>271</v>
      </c>
      <c r="L514" s="13">
        <v>44887.363807870373</v>
      </c>
      <c r="M514" s="13">
        <v>44887.363807870373</v>
      </c>
      <c r="N514" s="13"/>
      <c r="O514" t="s">
        <v>672</v>
      </c>
      <c r="P514" t="s">
        <v>99</v>
      </c>
      <c r="Q514" t="s">
        <v>99</v>
      </c>
      <c r="R514" t="s">
        <v>99</v>
      </c>
      <c r="S514" t="s">
        <v>99</v>
      </c>
      <c r="T514" t="s">
        <v>99</v>
      </c>
      <c r="U514" t="s">
        <v>99</v>
      </c>
      <c r="V514" t="s">
        <v>99</v>
      </c>
      <c r="W514" t="s">
        <v>99</v>
      </c>
      <c r="X514" t="s">
        <v>99</v>
      </c>
      <c r="Y514" t="s">
        <v>99</v>
      </c>
      <c r="Z514" t="s">
        <v>99</v>
      </c>
    </row>
    <row r="515" spans="1:26">
      <c r="A515" t="s">
        <v>5651</v>
      </c>
      <c r="B515" t="s">
        <v>94</v>
      </c>
      <c r="C515">
        <v>2013</v>
      </c>
      <c r="D515" t="s">
        <v>919</v>
      </c>
      <c r="E515" t="s">
        <v>920</v>
      </c>
      <c r="F515" t="s">
        <v>921</v>
      </c>
      <c r="G515" t="s">
        <v>99</v>
      </c>
      <c r="H515" t="s">
        <v>99</v>
      </c>
      <c r="I515" t="s">
        <v>922</v>
      </c>
      <c r="J515" t="s">
        <v>99</v>
      </c>
      <c r="K515" t="s">
        <v>139</v>
      </c>
      <c r="L515" s="13">
        <v>44887.363807870373</v>
      </c>
      <c r="M515" s="13">
        <v>44887.363807870373</v>
      </c>
      <c r="N515" s="13"/>
      <c r="O515" t="s">
        <v>923</v>
      </c>
      <c r="P515" t="s">
        <v>99</v>
      </c>
      <c r="Q515" t="s">
        <v>99</v>
      </c>
      <c r="R515" t="s">
        <v>99</v>
      </c>
      <c r="S515" t="s">
        <v>99</v>
      </c>
      <c r="T515" t="s">
        <v>99</v>
      </c>
      <c r="U515" t="s">
        <v>99</v>
      </c>
      <c r="V515" t="s">
        <v>99</v>
      </c>
      <c r="W515" t="s">
        <v>99</v>
      </c>
      <c r="X515" t="s">
        <v>99</v>
      </c>
      <c r="Y515" t="s">
        <v>99</v>
      </c>
      <c r="Z515" t="s">
        <v>99</v>
      </c>
    </row>
    <row r="516" spans="1:26">
      <c r="A516" t="s">
        <v>5652</v>
      </c>
      <c r="B516" t="s">
        <v>94</v>
      </c>
      <c r="C516">
        <v>2020</v>
      </c>
      <c r="D516" t="s">
        <v>914</v>
      </c>
      <c r="E516" t="s">
        <v>915</v>
      </c>
      <c r="F516" t="s">
        <v>916</v>
      </c>
      <c r="G516" t="s">
        <v>99</v>
      </c>
      <c r="H516" t="s">
        <v>99</v>
      </c>
      <c r="I516" t="s">
        <v>917</v>
      </c>
      <c r="J516" t="s">
        <v>99</v>
      </c>
      <c r="K516" t="s">
        <v>176</v>
      </c>
      <c r="L516" s="13">
        <v>44887.363807870373</v>
      </c>
      <c r="M516" s="13">
        <v>44887.363807870373</v>
      </c>
      <c r="N516" s="13"/>
      <c r="O516" t="s">
        <v>918</v>
      </c>
      <c r="P516" t="s">
        <v>99</v>
      </c>
      <c r="Q516" t="s">
        <v>99</v>
      </c>
      <c r="R516" t="s">
        <v>99</v>
      </c>
      <c r="S516" t="s">
        <v>99</v>
      </c>
      <c r="T516" t="s">
        <v>99</v>
      </c>
      <c r="U516" t="s">
        <v>99</v>
      </c>
      <c r="V516" t="s">
        <v>99</v>
      </c>
      <c r="W516" t="s">
        <v>99</v>
      </c>
      <c r="X516" t="s">
        <v>99</v>
      </c>
      <c r="Y516" t="s">
        <v>99</v>
      </c>
      <c r="Z516" t="s">
        <v>99</v>
      </c>
    </row>
    <row r="517" spans="1:26">
      <c r="A517" t="s">
        <v>5653</v>
      </c>
      <c r="B517" t="s">
        <v>94</v>
      </c>
      <c r="C517">
        <v>2019</v>
      </c>
      <c r="D517" t="s">
        <v>904</v>
      </c>
      <c r="E517" t="s">
        <v>905</v>
      </c>
      <c r="F517" t="s">
        <v>906</v>
      </c>
      <c r="G517" t="s">
        <v>99</v>
      </c>
      <c r="H517" t="s">
        <v>99</v>
      </c>
      <c r="I517" t="s">
        <v>907</v>
      </c>
      <c r="J517" t="s">
        <v>99</v>
      </c>
      <c r="K517" t="s">
        <v>271</v>
      </c>
      <c r="L517" s="13">
        <v>44887.363807870373</v>
      </c>
      <c r="M517" s="13">
        <v>44887.363807870373</v>
      </c>
      <c r="N517" s="13"/>
      <c r="O517" t="s">
        <v>908</v>
      </c>
      <c r="P517" t="s">
        <v>99</v>
      </c>
      <c r="Q517" t="s">
        <v>99</v>
      </c>
      <c r="R517" t="s">
        <v>99</v>
      </c>
      <c r="S517" t="s">
        <v>99</v>
      </c>
      <c r="T517" t="s">
        <v>99</v>
      </c>
      <c r="U517" t="s">
        <v>99</v>
      </c>
      <c r="V517" t="s">
        <v>99</v>
      </c>
      <c r="W517" t="s">
        <v>99</v>
      </c>
      <c r="X517" t="s">
        <v>99</v>
      </c>
      <c r="Y517" t="s">
        <v>99</v>
      </c>
      <c r="Z517" t="s">
        <v>99</v>
      </c>
    </row>
    <row r="518" spans="1:26">
      <c r="A518" t="s">
        <v>5654</v>
      </c>
      <c r="B518" t="s">
        <v>135</v>
      </c>
      <c r="C518">
        <v>2017</v>
      </c>
      <c r="D518" t="s">
        <v>99</v>
      </c>
      <c r="E518" t="s">
        <v>900</v>
      </c>
      <c r="F518" t="s">
        <v>901</v>
      </c>
      <c r="G518" t="s">
        <v>99</v>
      </c>
      <c r="H518" t="s">
        <v>99</v>
      </c>
      <c r="I518" t="s">
        <v>902</v>
      </c>
      <c r="J518" t="s">
        <v>99</v>
      </c>
      <c r="K518" t="s">
        <v>156</v>
      </c>
      <c r="L518" s="13">
        <v>44887.363807870373</v>
      </c>
      <c r="M518" s="13">
        <v>44887.363807870373</v>
      </c>
      <c r="N518" s="13"/>
      <c r="O518" t="s">
        <v>903</v>
      </c>
      <c r="P518" t="s">
        <v>288</v>
      </c>
      <c r="Q518" t="s">
        <v>182</v>
      </c>
      <c r="R518" t="s">
        <v>99</v>
      </c>
      <c r="S518" t="s">
        <v>99</v>
      </c>
      <c r="T518" t="s">
        <v>99</v>
      </c>
      <c r="U518" t="s">
        <v>99</v>
      </c>
      <c r="V518" t="s">
        <v>99</v>
      </c>
      <c r="W518" t="s">
        <v>99</v>
      </c>
      <c r="X518" t="s">
        <v>99</v>
      </c>
      <c r="Y518" t="s">
        <v>99</v>
      </c>
      <c r="Z518" t="s">
        <v>99</v>
      </c>
    </row>
    <row r="519" spans="1:26">
      <c r="A519" t="s">
        <v>5655</v>
      </c>
      <c r="B519" t="s">
        <v>94</v>
      </c>
      <c r="C519">
        <v>2021</v>
      </c>
      <c r="D519" t="s">
        <v>895</v>
      </c>
      <c r="E519" t="s">
        <v>896</v>
      </c>
      <c r="F519" t="s">
        <v>897</v>
      </c>
      <c r="G519" t="s">
        <v>99</v>
      </c>
      <c r="H519" t="s">
        <v>99</v>
      </c>
      <c r="I519" t="s">
        <v>898</v>
      </c>
      <c r="J519" t="s">
        <v>99</v>
      </c>
      <c r="K519" t="s">
        <v>113</v>
      </c>
      <c r="L519" s="13">
        <v>44887.363807870373</v>
      </c>
      <c r="M519" s="13">
        <v>44887.363807870373</v>
      </c>
      <c r="N519" s="13"/>
      <c r="O519" t="s">
        <v>899</v>
      </c>
      <c r="P519" t="s">
        <v>99</v>
      </c>
      <c r="Q519" t="s">
        <v>99</v>
      </c>
      <c r="R519" t="s">
        <v>99</v>
      </c>
      <c r="S519" t="s">
        <v>99</v>
      </c>
      <c r="T519" t="s">
        <v>99</v>
      </c>
      <c r="U519" t="s">
        <v>99</v>
      </c>
      <c r="V519" t="s">
        <v>99</v>
      </c>
      <c r="W519" t="s">
        <v>99</v>
      </c>
      <c r="X519" t="s">
        <v>99</v>
      </c>
      <c r="Y519" t="s">
        <v>99</v>
      </c>
      <c r="Z519" t="s">
        <v>99</v>
      </c>
    </row>
    <row r="520" spans="1:26">
      <c r="A520" t="s">
        <v>5656</v>
      </c>
      <c r="B520" t="s">
        <v>94</v>
      </c>
      <c r="C520">
        <v>2019</v>
      </c>
      <c r="D520" t="s">
        <v>890</v>
      </c>
      <c r="E520" t="s">
        <v>891</v>
      </c>
      <c r="F520" t="s">
        <v>892</v>
      </c>
      <c r="G520" t="s">
        <v>99</v>
      </c>
      <c r="H520" t="s">
        <v>99</v>
      </c>
      <c r="I520" t="s">
        <v>893</v>
      </c>
      <c r="J520" t="s">
        <v>99</v>
      </c>
      <c r="K520" t="s">
        <v>271</v>
      </c>
      <c r="L520" s="13">
        <v>44887.363807870373</v>
      </c>
      <c r="M520" s="13">
        <v>44887.363807870373</v>
      </c>
      <c r="N520" s="13"/>
      <c r="O520" t="s">
        <v>894</v>
      </c>
      <c r="P520" t="s">
        <v>99</v>
      </c>
      <c r="Q520" t="s">
        <v>99</v>
      </c>
      <c r="R520" t="s">
        <v>99</v>
      </c>
      <c r="S520" t="s">
        <v>99</v>
      </c>
      <c r="T520" t="s">
        <v>99</v>
      </c>
      <c r="U520" t="s">
        <v>99</v>
      </c>
      <c r="V520" t="s">
        <v>99</v>
      </c>
      <c r="W520" t="s">
        <v>99</v>
      </c>
      <c r="X520" t="s">
        <v>99</v>
      </c>
      <c r="Y520" t="s">
        <v>99</v>
      </c>
      <c r="Z520" t="s">
        <v>99</v>
      </c>
    </row>
    <row r="521" spans="1:26">
      <c r="A521" t="s">
        <v>5657</v>
      </c>
      <c r="B521" t="s">
        <v>94</v>
      </c>
      <c r="C521">
        <v>2020</v>
      </c>
      <c r="D521" t="s">
        <v>886</v>
      </c>
      <c r="E521" t="s">
        <v>887</v>
      </c>
      <c r="F521" t="s">
        <v>888</v>
      </c>
      <c r="G521" t="s">
        <v>99</v>
      </c>
      <c r="H521" t="s">
        <v>99</v>
      </c>
      <c r="I521" t="s">
        <v>889</v>
      </c>
      <c r="J521" t="s">
        <v>99</v>
      </c>
      <c r="K521" t="s">
        <v>176</v>
      </c>
      <c r="L521" s="13">
        <v>44887.363807870373</v>
      </c>
      <c r="M521" s="13">
        <v>44887.363807870373</v>
      </c>
      <c r="N521" s="13"/>
      <c r="O521" t="s">
        <v>682</v>
      </c>
      <c r="P521" t="s">
        <v>99</v>
      </c>
      <c r="Q521" t="s">
        <v>99</v>
      </c>
      <c r="R521" t="s">
        <v>99</v>
      </c>
      <c r="S521" t="s">
        <v>99</v>
      </c>
      <c r="T521" t="s">
        <v>99</v>
      </c>
      <c r="U521" t="s">
        <v>99</v>
      </c>
      <c r="V521" t="s">
        <v>99</v>
      </c>
      <c r="W521" t="s">
        <v>99</v>
      </c>
      <c r="X521" t="s">
        <v>99</v>
      </c>
      <c r="Y521" t="s">
        <v>99</v>
      </c>
      <c r="Z521" t="s">
        <v>99</v>
      </c>
    </row>
    <row r="522" spans="1:26">
      <c r="A522" t="s">
        <v>5658</v>
      </c>
      <c r="B522" t="s">
        <v>94</v>
      </c>
      <c r="C522">
        <v>2010</v>
      </c>
      <c r="D522" t="s">
        <v>881</v>
      </c>
      <c r="E522" t="s">
        <v>882</v>
      </c>
      <c r="F522" t="s">
        <v>883</v>
      </c>
      <c r="G522" t="s">
        <v>99</v>
      </c>
      <c r="H522" t="s">
        <v>99</v>
      </c>
      <c r="I522" t="s">
        <v>884</v>
      </c>
      <c r="J522" t="s">
        <v>99</v>
      </c>
      <c r="K522" t="s">
        <v>130</v>
      </c>
      <c r="L522" s="13">
        <v>44887.363807870373</v>
      </c>
      <c r="M522" s="13">
        <v>44887.363807870373</v>
      </c>
      <c r="N522" s="13"/>
      <c r="O522" t="s">
        <v>885</v>
      </c>
      <c r="P522" t="s">
        <v>99</v>
      </c>
      <c r="Q522" t="s">
        <v>99</v>
      </c>
      <c r="R522" t="s">
        <v>99</v>
      </c>
      <c r="S522" t="s">
        <v>99</v>
      </c>
      <c r="T522" t="s">
        <v>99</v>
      </c>
      <c r="U522" t="s">
        <v>99</v>
      </c>
      <c r="V522" t="s">
        <v>99</v>
      </c>
      <c r="W522" t="s">
        <v>99</v>
      </c>
      <c r="X522" t="s">
        <v>99</v>
      </c>
      <c r="Y522" t="s">
        <v>99</v>
      </c>
      <c r="Z522" t="s">
        <v>99</v>
      </c>
    </row>
    <row r="523" spans="1:26">
      <c r="A523" t="s">
        <v>5659</v>
      </c>
      <c r="B523" t="s">
        <v>94</v>
      </c>
      <c r="C523">
        <v>2022</v>
      </c>
      <c r="D523" t="s">
        <v>876</v>
      </c>
      <c r="E523" t="s">
        <v>877</v>
      </c>
      <c r="F523" t="s">
        <v>878</v>
      </c>
      <c r="G523" t="s">
        <v>99</v>
      </c>
      <c r="H523" t="s">
        <v>99</v>
      </c>
      <c r="I523" t="s">
        <v>879</v>
      </c>
      <c r="J523" t="s">
        <v>99</v>
      </c>
      <c r="K523" t="s">
        <v>123</v>
      </c>
      <c r="L523" s="13">
        <v>44887.363807870373</v>
      </c>
      <c r="M523" s="13">
        <v>44887.363807870373</v>
      </c>
      <c r="N523" s="13"/>
      <c r="O523" t="s">
        <v>880</v>
      </c>
      <c r="P523" t="s">
        <v>99</v>
      </c>
      <c r="Q523" t="s">
        <v>99</v>
      </c>
      <c r="R523" t="s">
        <v>99</v>
      </c>
      <c r="S523" t="s">
        <v>99</v>
      </c>
      <c r="T523" t="s">
        <v>99</v>
      </c>
      <c r="U523" t="s">
        <v>99</v>
      </c>
      <c r="V523" t="s">
        <v>99</v>
      </c>
      <c r="W523" t="s">
        <v>99</v>
      </c>
      <c r="X523" t="s">
        <v>99</v>
      </c>
      <c r="Y523" t="s">
        <v>99</v>
      </c>
      <c r="Z523" t="s">
        <v>99</v>
      </c>
    </row>
    <row r="524" spans="1:26">
      <c r="A524" t="s">
        <v>5660</v>
      </c>
      <c r="B524" t="s">
        <v>94</v>
      </c>
      <c r="C524">
        <v>2022</v>
      </c>
      <c r="D524" t="s">
        <v>201</v>
      </c>
      <c r="E524" t="s">
        <v>202</v>
      </c>
      <c r="F524" t="s">
        <v>203</v>
      </c>
      <c r="G524" t="s">
        <v>204</v>
      </c>
      <c r="H524" t="s">
        <v>99</v>
      </c>
      <c r="I524" t="s">
        <v>205</v>
      </c>
      <c r="J524" t="s">
        <v>206</v>
      </c>
      <c r="K524" t="s">
        <v>123</v>
      </c>
      <c r="L524" s="13">
        <v>44887.363807870373</v>
      </c>
      <c r="M524" s="13">
        <v>44887.412187499998</v>
      </c>
      <c r="N524" s="13"/>
      <c r="O524" t="s">
        <v>207</v>
      </c>
      <c r="P524" t="s">
        <v>99</v>
      </c>
      <c r="Q524" t="s">
        <v>99</v>
      </c>
      <c r="R524" t="s">
        <v>99</v>
      </c>
      <c r="S524" t="s">
        <v>99</v>
      </c>
      <c r="T524" t="s">
        <v>104</v>
      </c>
      <c r="U524" t="s">
        <v>105</v>
      </c>
      <c r="V524" t="s">
        <v>99</v>
      </c>
      <c r="W524" t="s">
        <v>99</v>
      </c>
      <c r="X524" t="s">
        <v>5661</v>
      </c>
      <c r="Y524" t="s">
        <v>99</v>
      </c>
      <c r="Z524" t="s">
        <v>99</v>
      </c>
    </row>
    <row r="525" spans="1:26">
      <c r="A525" t="s">
        <v>5662</v>
      </c>
      <c r="B525" t="s">
        <v>94</v>
      </c>
      <c r="C525">
        <v>2021</v>
      </c>
      <c r="D525" t="s">
        <v>209</v>
      </c>
      <c r="E525" t="s">
        <v>210</v>
      </c>
      <c r="F525" t="s">
        <v>211</v>
      </c>
      <c r="G525" t="s">
        <v>212</v>
      </c>
      <c r="H525" t="s">
        <v>99</v>
      </c>
      <c r="I525" t="s">
        <v>213</v>
      </c>
      <c r="J525" t="s">
        <v>214</v>
      </c>
      <c r="K525" t="s">
        <v>113</v>
      </c>
      <c r="L525" s="13">
        <v>44887.363807870373</v>
      </c>
      <c r="M525" s="13">
        <v>44887.412141203706</v>
      </c>
      <c r="N525" s="13"/>
      <c r="O525" t="s">
        <v>99</v>
      </c>
      <c r="P525" t="s">
        <v>99</v>
      </c>
      <c r="Q525" t="s">
        <v>99</v>
      </c>
      <c r="R525" t="s">
        <v>99</v>
      </c>
      <c r="S525" t="s">
        <v>99</v>
      </c>
      <c r="T525" t="s">
        <v>104</v>
      </c>
      <c r="U525" t="s">
        <v>105</v>
      </c>
      <c r="V525" t="s">
        <v>99</v>
      </c>
      <c r="W525" t="s">
        <v>99</v>
      </c>
      <c r="X525" t="s">
        <v>5663</v>
      </c>
      <c r="Y525" t="s">
        <v>99</v>
      </c>
      <c r="Z525" t="s">
        <v>99</v>
      </c>
    </row>
    <row r="526" spans="1:26">
      <c r="A526" t="s">
        <v>5664</v>
      </c>
      <c r="B526" t="s">
        <v>94</v>
      </c>
      <c r="C526">
        <v>2017</v>
      </c>
      <c r="D526" t="s">
        <v>215</v>
      </c>
      <c r="E526" t="s">
        <v>216</v>
      </c>
      <c r="F526" t="s">
        <v>217</v>
      </c>
      <c r="G526" t="s">
        <v>218</v>
      </c>
      <c r="H526" t="s">
        <v>99</v>
      </c>
      <c r="I526" t="s">
        <v>219</v>
      </c>
      <c r="J526" t="s">
        <v>220</v>
      </c>
      <c r="K526" t="s">
        <v>156</v>
      </c>
      <c r="L526" s="13">
        <v>44887.363807870373</v>
      </c>
      <c r="M526" s="13">
        <v>44887.412106481483</v>
      </c>
      <c r="N526" s="13"/>
      <c r="O526" t="s">
        <v>221</v>
      </c>
      <c r="P526" t="s">
        <v>99</v>
      </c>
      <c r="Q526" t="s">
        <v>99</v>
      </c>
      <c r="R526" t="s">
        <v>99</v>
      </c>
      <c r="S526" t="s">
        <v>99</v>
      </c>
      <c r="T526" t="s">
        <v>104</v>
      </c>
      <c r="U526" t="s">
        <v>105</v>
      </c>
      <c r="V526" t="s">
        <v>99</v>
      </c>
      <c r="W526" t="s">
        <v>99</v>
      </c>
      <c r="X526" t="s">
        <v>5665</v>
      </c>
      <c r="Y526" t="s">
        <v>99</v>
      </c>
      <c r="Z526" t="s">
        <v>99</v>
      </c>
    </row>
    <row r="527" spans="1:26">
      <c r="A527" t="s">
        <v>5666</v>
      </c>
      <c r="B527" t="s">
        <v>135</v>
      </c>
      <c r="C527">
        <v>2018</v>
      </c>
      <c r="D527" t="s">
        <v>228</v>
      </c>
      <c r="E527" t="s">
        <v>229</v>
      </c>
      <c r="F527" t="s">
        <v>230</v>
      </c>
      <c r="G527" t="s">
        <v>99</v>
      </c>
      <c r="H527" t="s">
        <v>231</v>
      </c>
      <c r="I527" t="s">
        <v>232</v>
      </c>
      <c r="J527" t="s">
        <v>233</v>
      </c>
      <c r="K527" t="s">
        <v>234</v>
      </c>
      <c r="L527" s="13">
        <v>44887.363807870373</v>
      </c>
      <c r="M527" s="13">
        <v>44887.412060185183</v>
      </c>
      <c r="N527" s="13"/>
      <c r="O527" t="s">
        <v>235</v>
      </c>
      <c r="P527" t="s">
        <v>236</v>
      </c>
      <c r="Q527" t="s">
        <v>236</v>
      </c>
      <c r="R527" t="s">
        <v>99</v>
      </c>
      <c r="S527" t="s">
        <v>99</v>
      </c>
      <c r="T527" t="s">
        <v>99</v>
      </c>
      <c r="U527" t="s">
        <v>99</v>
      </c>
      <c r="V527" t="s">
        <v>99</v>
      </c>
      <c r="W527" t="s">
        <v>99</v>
      </c>
      <c r="X527" t="s">
        <v>5667</v>
      </c>
      <c r="Y527" t="s">
        <v>99</v>
      </c>
      <c r="Z527" t="s">
        <v>99</v>
      </c>
    </row>
    <row r="528" spans="1:26">
      <c r="A528" t="s">
        <v>5668</v>
      </c>
      <c r="B528" t="s">
        <v>94</v>
      </c>
      <c r="C528">
        <v>2021</v>
      </c>
      <c r="D528" t="s">
        <v>238</v>
      </c>
      <c r="E528" t="s">
        <v>239</v>
      </c>
      <c r="F528" t="s">
        <v>240</v>
      </c>
      <c r="G528" t="s">
        <v>241</v>
      </c>
      <c r="H528" t="s">
        <v>99</v>
      </c>
      <c r="I528" t="s">
        <v>242</v>
      </c>
      <c r="J528" t="s">
        <v>243</v>
      </c>
      <c r="K528" t="s">
        <v>113</v>
      </c>
      <c r="L528" s="13">
        <v>44887.363807870373</v>
      </c>
      <c r="M528" s="13">
        <v>44887.41201388889</v>
      </c>
      <c r="N528" s="13"/>
      <c r="O528" t="s">
        <v>244</v>
      </c>
      <c r="P528" t="s">
        <v>99</v>
      </c>
      <c r="Q528" t="s">
        <v>99</v>
      </c>
      <c r="R528" t="s">
        <v>99</v>
      </c>
      <c r="S528" t="s">
        <v>99</v>
      </c>
      <c r="T528" t="s">
        <v>104</v>
      </c>
      <c r="U528" t="s">
        <v>105</v>
      </c>
      <c r="V528" t="s">
        <v>99</v>
      </c>
      <c r="W528" t="s">
        <v>99</v>
      </c>
      <c r="X528" t="s">
        <v>5669</v>
      </c>
      <c r="Y528" t="s">
        <v>99</v>
      </c>
      <c r="Z528" t="s">
        <v>99</v>
      </c>
    </row>
    <row r="529" spans="1:26">
      <c r="A529" t="s">
        <v>5670</v>
      </c>
      <c r="B529" t="s">
        <v>94</v>
      </c>
      <c r="C529">
        <v>2019</v>
      </c>
      <c r="D529" t="s">
        <v>265</v>
      </c>
      <c r="E529" t="s">
        <v>266</v>
      </c>
      <c r="F529" t="s">
        <v>267</v>
      </c>
      <c r="G529" t="s">
        <v>268</v>
      </c>
      <c r="H529" t="s">
        <v>99</v>
      </c>
      <c r="I529" t="s">
        <v>269</v>
      </c>
      <c r="J529" t="s">
        <v>270</v>
      </c>
      <c r="K529" t="s">
        <v>271</v>
      </c>
      <c r="L529" s="13">
        <v>44887.363807870373</v>
      </c>
      <c r="M529" s="13">
        <v>44887.41196759259</v>
      </c>
      <c r="N529" s="13"/>
      <c r="O529" t="s">
        <v>272</v>
      </c>
      <c r="P529" t="s">
        <v>99</v>
      </c>
      <c r="Q529" t="s">
        <v>99</v>
      </c>
      <c r="R529" t="s">
        <v>99</v>
      </c>
      <c r="S529" t="s">
        <v>99</v>
      </c>
      <c r="T529" t="s">
        <v>104</v>
      </c>
      <c r="U529" t="s">
        <v>105</v>
      </c>
      <c r="V529" t="s">
        <v>99</v>
      </c>
      <c r="W529" t="s">
        <v>99</v>
      </c>
      <c r="X529" t="s">
        <v>5671</v>
      </c>
      <c r="Y529" t="s">
        <v>99</v>
      </c>
      <c r="Z529" t="s">
        <v>99</v>
      </c>
    </row>
    <row r="530" spans="1:26">
      <c r="A530" t="s">
        <v>5672</v>
      </c>
      <c r="B530" t="s">
        <v>94</v>
      </c>
      <c r="C530">
        <v>2006</v>
      </c>
      <c r="D530" t="s">
        <v>273</v>
      </c>
      <c r="E530" t="s">
        <v>274</v>
      </c>
      <c r="F530" t="s">
        <v>275</v>
      </c>
      <c r="G530" t="s">
        <v>276</v>
      </c>
      <c r="H530" t="s">
        <v>99</v>
      </c>
      <c r="I530" t="s">
        <v>277</v>
      </c>
      <c r="J530" t="s">
        <v>278</v>
      </c>
      <c r="K530" t="s">
        <v>279</v>
      </c>
      <c r="L530" s="13">
        <v>44887.363807870373</v>
      </c>
      <c r="M530" s="13">
        <v>44887.411921296298</v>
      </c>
      <c r="N530" s="13"/>
      <c r="O530" t="s">
        <v>280</v>
      </c>
      <c r="P530" t="s">
        <v>99</v>
      </c>
      <c r="Q530" t="s">
        <v>99</v>
      </c>
      <c r="R530" t="s">
        <v>99</v>
      </c>
      <c r="S530" t="s">
        <v>99</v>
      </c>
      <c r="T530" t="s">
        <v>104</v>
      </c>
      <c r="U530" t="s">
        <v>105</v>
      </c>
      <c r="V530" t="s">
        <v>99</v>
      </c>
      <c r="W530" t="s">
        <v>99</v>
      </c>
      <c r="X530" t="s">
        <v>5673</v>
      </c>
      <c r="Y530" t="s">
        <v>99</v>
      </c>
      <c r="Z530" t="s">
        <v>99</v>
      </c>
    </row>
    <row r="531" spans="1:26">
      <c r="A531" t="s">
        <v>5674</v>
      </c>
      <c r="B531" t="s">
        <v>94</v>
      </c>
      <c r="C531">
        <v>2019</v>
      </c>
      <c r="D531" t="s">
        <v>290</v>
      </c>
      <c r="E531" t="s">
        <v>291</v>
      </c>
      <c r="F531" t="s">
        <v>292</v>
      </c>
      <c r="G531" t="s">
        <v>99</v>
      </c>
      <c r="H531" t="s">
        <v>99</v>
      </c>
      <c r="I531" t="s">
        <v>293</v>
      </c>
      <c r="J531" t="s">
        <v>294</v>
      </c>
      <c r="K531" t="s">
        <v>271</v>
      </c>
      <c r="L531" s="13">
        <v>44887.363807870373</v>
      </c>
      <c r="M531" s="13">
        <v>44887.411874999998</v>
      </c>
      <c r="N531" s="13"/>
      <c r="O531" t="s">
        <v>295</v>
      </c>
      <c r="P531" t="s">
        <v>99</v>
      </c>
      <c r="Q531" t="s">
        <v>99</v>
      </c>
      <c r="R531" t="s">
        <v>99</v>
      </c>
      <c r="S531" t="s">
        <v>99</v>
      </c>
      <c r="T531" t="s">
        <v>115</v>
      </c>
      <c r="U531" t="s">
        <v>99</v>
      </c>
      <c r="V531" t="s">
        <v>99</v>
      </c>
      <c r="W531" t="s">
        <v>99</v>
      </c>
      <c r="X531" t="s">
        <v>5675</v>
      </c>
      <c r="Y531" t="s">
        <v>99</v>
      </c>
      <c r="Z531" t="s">
        <v>99</v>
      </c>
    </row>
    <row r="532" spans="1:26">
      <c r="A532" t="s">
        <v>5676</v>
      </c>
      <c r="B532" t="s">
        <v>94</v>
      </c>
      <c r="C532">
        <v>2022</v>
      </c>
      <c r="D532" t="s">
        <v>296</v>
      </c>
      <c r="E532" t="s">
        <v>297</v>
      </c>
      <c r="F532" t="s">
        <v>203</v>
      </c>
      <c r="G532" t="s">
        <v>204</v>
      </c>
      <c r="H532" t="s">
        <v>99</v>
      </c>
      <c r="I532" t="s">
        <v>298</v>
      </c>
      <c r="J532" t="s">
        <v>299</v>
      </c>
      <c r="K532" t="s">
        <v>123</v>
      </c>
      <c r="L532" s="13">
        <v>44887.363807870373</v>
      </c>
      <c r="M532" s="13">
        <v>44887.411840277775</v>
      </c>
      <c r="N532" s="13"/>
      <c r="O532" t="s">
        <v>300</v>
      </c>
      <c r="P532" t="s">
        <v>99</v>
      </c>
      <c r="Q532" t="s">
        <v>99</v>
      </c>
      <c r="R532" t="s">
        <v>99</v>
      </c>
      <c r="S532" t="s">
        <v>99</v>
      </c>
      <c r="T532" t="s">
        <v>104</v>
      </c>
      <c r="U532" t="s">
        <v>105</v>
      </c>
      <c r="V532" t="s">
        <v>99</v>
      </c>
      <c r="W532" t="s">
        <v>99</v>
      </c>
      <c r="X532" t="s">
        <v>5661</v>
      </c>
      <c r="Y532" t="s">
        <v>99</v>
      </c>
      <c r="Z532" t="s">
        <v>99</v>
      </c>
    </row>
    <row r="533" spans="1:26">
      <c r="A533" t="s">
        <v>5677</v>
      </c>
      <c r="B533" t="s">
        <v>94</v>
      </c>
      <c r="C533">
        <v>2022</v>
      </c>
      <c r="D533" t="s">
        <v>301</v>
      </c>
      <c r="E533" t="s">
        <v>302</v>
      </c>
      <c r="F533" t="s">
        <v>303</v>
      </c>
      <c r="G533" t="s">
        <v>304</v>
      </c>
      <c r="H533" t="s">
        <v>99</v>
      </c>
      <c r="I533" t="s">
        <v>305</v>
      </c>
      <c r="J533" t="s">
        <v>306</v>
      </c>
      <c r="K533" t="s">
        <v>123</v>
      </c>
      <c r="L533" s="13">
        <v>44887.363807870373</v>
      </c>
      <c r="M533" s="13">
        <v>44887.411793981482</v>
      </c>
      <c r="N533" s="13"/>
      <c r="O533" t="s">
        <v>307</v>
      </c>
      <c r="P533" t="s">
        <v>99</v>
      </c>
      <c r="Q533" t="s">
        <v>99</v>
      </c>
      <c r="R533" t="s">
        <v>99</v>
      </c>
      <c r="S533" t="s">
        <v>99</v>
      </c>
      <c r="T533" t="s">
        <v>104</v>
      </c>
      <c r="U533" t="s">
        <v>105</v>
      </c>
      <c r="V533" t="s">
        <v>99</v>
      </c>
      <c r="W533" t="s">
        <v>99</v>
      </c>
      <c r="X533" t="s">
        <v>5678</v>
      </c>
      <c r="Y533" t="s">
        <v>99</v>
      </c>
      <c r="Z533" t="s">
        <v>99</v>
      </c>
    </row>
    <row r="534" spans="1:26">
      <c r="A534" t="s">
        <v>5679</v>
      </c>
      <c r="B534" t="s">
        <v>94</v>
      </c>
      <c r="C534">
        <v>2020</v>
      </c>
      <c r="D534" t="s">
        <v>309</v>
      </c>
      <c r="E534" t="s">
        <v>310</v>
      </c>
      <c r="F534" t="s">
        <v>172</v>
      </c>
      <c r="G534" t="s">
        <v>173</v>
      </c>
      <c r="H534" t="s">
        <v>99</v>
      </c>
      <c r="I534" t="s">
        <v>311</v>
      </c>
      <c r="J534" t="s">
        <v>312</v>
      </c>
      <c r="K534" t="s">
        <v>176</v>
      </c>
      <c r="L534" s="13">
        <v>44887.363807870373</v>
      </c>
      <c r="M534" s="13">
        <v>44887.411747685182</v>
      </c>
      <c r="N534" s="13"/>
      <c r="O534" t="s">
        <v>99</v>
      </c>
      <c r="P534" t="s">
        <v>99</v>
      </c>
      <c r="Q534" t="s">
        <v>99</v>
      </c>
      <c r="R534" t="s">
        <v>99</v>
      </c>
      <c r="S534" t="s">
        <v>99</v>
      </c>
      <c r="T534" t="s">
        <v>104</v>
      </c>
      <c r="U534" t="s">
        <v>105</v>
      </c>
      <c r="V534" t="s">
        <v>99</v>
      </c>
      <c r="W534" t="s">
        <v>99</v>
      </c>
      <c r="X534" t="s">
        <v>5680</v>
      </c>
      <c r="Y534" t="s">
        <v>99</v>
      </c>
      <c r="Z534" t="s">
        <v>99</v>
      </c>
    </row>
    <row r="535" spans="1:26">
      <c r="A535" t="s">
        <v>5681</v>
      </c>
      <c r="B535" t="s">
        <v>135</v>
      </c>
      <c r="C535">
        <v>2022</v>
      </c>
      <c r="D535" t="s">
        <v>313</v>
      </c>
      <c r="E535" t="s">
        <v>314</v>
      </c>
      <c r="F535" t="s">
        <v>315</v>
      </c>
      <c r="G535" t="s">
        <v>99</v>
      </c>
      <c r="H535" t="s">
        <v>99</v>
      </c>
      <c r="I535" t="s">
        <v>316</v>
      </c>
      <c r="J535" t="s">
        <v>317</v>
      </c>
      <c r="K535" t="s">
        <v>318</v>
      </c>
      <c r="L535" s="13">
        <v>44887.363807870373</v>
      </c>
      <c r="M535" s="13">
        <v>44887.41170138889</v>
      </c>
      <c r="N535" s="13"/>
      <c r="O535" t="s">
        <v>99</v>
      </c>
      <c r="P535" t="s">
        <v>288</v>
      </c>
      <c r="Q535" t="s">
        <v>557</v>
      </c>
      <c r="R535" t="s">
        <v>99</v>
      </c>
      <c r="S535" t="s">
        <v>99</v>
      </c>
      <c r="T535" t="s">
        <v>99</v>
      </c>
      <c r="U535" t="s">
        <v>99</v>
      </c>
      <c r="V535" t="s">
        <v>99</v>
      </c>
      <c r="W535" t="s">
        <v>99</v>
      </c>
      <c r="X535" t="s">
        <v>5682</v>
      </c>
      <c r="Y535" t="s">
        <v>99</v>
      </c>
      <c r="Z535" t="s">
        <v>99</v>
      </c>
    </row>
    <row r="536" spans="1:26">
      <c r="A536" t="s">
        <v>5683</v>
      </c>
      <c r="B536" t="s">
        <v>94</v>
      </c>
      <c r="C536">
        <v>2016</v>
      </c>
      <c r="D536" t="s">
        <v>325</v>
      </c>
      <c r="E536" t="s">
        <v>326</v>
      </c>
      <c r="F536" t="s">
        <v>327</v>
      </c>
      <c r="G536" t="s">
        <v>328</v>
      </c>
      <c r="H536" t="s">
        <v>99</v>
      </c>
      <c r="I536" t="s">
        <v>329</v>
      </c>
      <c r="J536" t="s">
        <v>330</v>
      </c>
      <c r="K536" t="s">
        <v>331</v>
      </c>
      <c r="L536" s="13">
        <v>44887.363807870373</v>
      </c>
      <c r="M536" s="13">
        <v>44887.411666666667</v>
      </c>
      <c r="N536" s="13"/>
      <c r="O536" t="s">
        <v>332</v>
      </c>
      <c r="P536" t="s">
        <v>99</v>
      </c>
      <c r="Q536" t="s">
        <v>99</v>
      </c>
      <c r="R536" t="s">
        <v>99</v>
      </c>
      <c r="S536" t="s">
        <v>99</v>
      </c>
      <c r="T536" t="s">
        <v>104</v>
      </c>
      <c r="U536" t="s">
        <v>105</v>
      </c>
      <c r="V536" t="s">
        <v>99</v>
      </c>
      <c r="W536" t="s">
        <v>99</v>
      </c>
      <c r="X536" t="s">
        <v>5684</v>
      </c>
      <c r="Y536" t="s">
        <v>99</v>
      </c>
      <c r="Z536" t="s">
        <v>99</v>
      </c>
    </row>
    <row r="537" spans="1:26">
      <c r="A537" t="s">
        <v>5685</v>
      </c>
      <c r="B537" t="s">
        <v>94</v>
      </c>
      <c r="C537">
        <v>2020</v>
      </c>
      <c r="D537" t="s">
        <v>333</v>
      </c>
      <c r="E537" t="s">
        <v>334</v>
      </c>
      <c r="F537" t="s">
        <v>172</v>
      </c>
      <c r="G537" t="s">
        <v>173</v>
      </c>
      <c r="H537" t="s">
        <v>99</v>
      </c>
      <c r="I537" t="s">
        <v>335</v>
      </c>
      <c r="J537" t="s">
        <v>336</v>
      </c>
      <c r="K537" t="s">
        <v>176</v>
      </c>
      <c r="L537" s="13">
        <v>44887.363807870373</v>
      </c>
      <c r="M537" s="13">
        <v>44887.411620370367</v>
      </c>
      <c r="N537" s="13"/>
      <c r="O537" t="s">
        <v>99</v>
      </c>
      <c r="P537" t="s">
        <v>99</v>
      </c>
      <c r="Q537" t="s">
        <v>99</v>
      </c>
      <c r="R537" t="s">
        <v>99</v>
      </c>
      <c r="S537" t="s">
        <v>99</v>
      </c>
      <c r="T537" t="s">
        <v>104</v>
      </c>
      <c r="U537" t="s">
        <v>105</v>
      </c>
      <c r="V537" t="s">
        <v>99</v>
      </c>
      <c r="W537" t="s">
        <v>99</v>
      </c>
      <c r="X537" t="s">
        <v>5686</v>
      </c>
      <c r="Y537" t="s">
        <v>99</v>
      </c>
      <c r="Z537" t="s">
        <v>99</v>
      </c>
    </row>
    <row r="538" spans="1:26">
      <c r="A538" t="s">
        <v>5687</v>
      </c>
      <c r="B538" t="s">
        <v>94</v>
      </c>
      <c r="C538">
        <v>2012</v>
      </c>
      <c r="D538" t="s">
        <v>345</v>
      </c>
      <c r="E538" t="s">
        <v>346</v>
      </c>
      <c r="F538" t="s">
        <v>347</v>
      </c>
      <c r="G538" t="s">
        <v>348</v>
      </c>
      <c r="H538" t="s">
        <v>99</v>
      </c>
      <c r="I538" t="s">
        <v>349</v>
      </c>
      <c r="J538" t="s">
        <v>350</v>
      </c>
      <c r="K538" t="s">
        <v>351</v>
      </c>
      <c r="L538" s="13">
        <v>44887.363807870373</v>
      </c>
      <c r="M538" s="13">
        <v>44887.411574074074</v>
      </c>
      <c r="N538" s="13"/>
      <c r="O538" t="s">
        <v>352</v>
      </c>
      <c r="P538" t="s">
        <v>99</v>
      </c>
      <c r="Q538" t="s">
        <v>99</v>
      </c>
      <c r="R538" t="s">
        <v>99</v>
      </c>
      <c r="S538" t="s">
        <v>99</v>
      </c>
      <c r="T538" t="s">
        <v>104</v>
      </c>
      <c r="U538" t="s">
        <v>105</v>
      </c>
      <c r="V538" t="s">
        <v>99</v>
      </c>
      <c r="W538" t="s">
        <v>99</v>
      </c>
      <c r="X538" t="s">
        <v>5688</v>
      </c>
      <c r="Y538" t="s">
        <v>99</v>
      </c>
      <c r="Z538" t="s">
        <v>99</v>
      </c>
    </row>
    <row r="539" spans="1:26">
      <c r="A539" t="s">
        <v>5689</v>
      </c>
      <c r="B539" t="s">
        <v>135</v>
      </c>
      <c r="C539">
        <v>2018</v>
      </c>
      <c r="D539" t="s">
        <v>357</v>
      </c>
      <c r="E539" t="s">
        <v>358</v>
      </c>
      <c r="F539" t="s">
        <v>230</v>
      </c>
      <c r="G539" t="s">
        <v>99</v>
      </c>
      <c r="H539" t="s">
        <v>231</v>
      </c>
      <c r="I539" t="s">
        <v>359</v>
      </c>
      <c r="J539" t="s">
        <v>360</v>
      </c>
      <c r="K539" t="s">
        <v>361</v>
      </c>
      <c r="L539" s="13">
        <v>44887.363807870373</v>
      </c>
      <c r="M539" s="13">
        <v>44887.411527777775</v>
      </c>
      <c r="N539" s="13"/>
      <c r="O539" t="s">
        <v>362</v>
      </c>
      <c r="P539" t="s">
        <v>363</v>
      </c>
      <c r="Q539" t="s">
        <v>543</v>
      </c>
      <c r="R539" t="s">
        <v>99</v>
      </c>
      <c r="S539" t="s">
        <v>99</v>
      </c>
      <c r="T539" t="s">
        <v>99</v>
      </c>
      <c r="U539" t="s">
        <v>99</v>
      </c>
      <c r="V539" t="s">
        <v>99</v>
      </c>
      <c r="W539" t="s">
        <v>99</v>
      </c>
      <c r="X539" t="s">
        <v>5690</v>
      </c>
      <c r="Y539" t="s">
        <v>99</v>
      </c>
      <c r="Z539" t="s">
        <v>99</v>
      </c>
    </row>
    <row r="540" spans="1:26">
      <c r="A540" t="s">
        <v>5691</v>
      </c>
      <c r="B540" t="s">
        <v>135</v>
      </c>
      <c r="C540">
        <v>2019</v>
      </c>
      <c r="D540" t="s">
        <v>364</v>
      </c>
      <c r="E540" t="s">
        <v>365</v>
      </c>
      <c r="F540" t="s">
        <v>366</v>
      </c>
      <c r="G540" t="s">
        <v>99</v>
      </c>
      <c r="H540" t="s">
        <v>367</v>
      </c>
      <c r="I540" t="s">
        <v>368</v>
      </c>
      <c r="J540" t="s">
        <v>369</v>
      </c>
      <c r="K540" t="s">
        <v>370</v>
      </c>
      <c r="L540" s="13">
        <v>44887.363807870373</v>
      </c>
      <c r="M540" s="13">
        <v>44887.411481481482</v>
      </c>
      <c r="N540" s="13"/>
      <c r="O540" t="s">
        <v>99</v>
      </c>
      <c r="P540" t="s">
        <v>363</v>
      </c>
      <c r="Q540" t="s">
        <v>601</v>
      </c>
      <c r="R540" t="s">
        <v>99</v>
      </c>
      <c r="S540" t="s">
        <v>99</v>
      </c>
      <c r="T540" t="s">
        <v>99</v>
      </c>
      <c r="U540" t="s">
        <v>99</v>
      </c>
      <c r="V540" t="s">
        <v>99</v>
      </c>
      <c r="W540" t="s">
        <v>99</v>
      </c>
      <c r="X540" t="s">
        <v>5682</v>
      </c>
      <c r="Y540" t="s">
        <v>99</v>
      </c>
      <c r="Z540" t="s">
        <v>99</v>
      </c>
    </row>
    <row r="541" spans="1:26">
      <c r="A541" t="s">
        <v>5692</v>
      </c>
      <c r="B541" t="s">
        <v>94</v>
      </c>
      <c r="C541">
        <v>2017</v>
      </c>
      <c r="D541" t="s">
        <v>371</v>
      </c>
      <c r="E541" t="s">
        <v>372</v>
      </c>
      <c r="F541" t="s">
        <v>373</v>
      </c>
      <c r="G541" t="s">
        <v>374</v>
      </c>
      <c r="H541" t="s">
        <v>99</v>
      </c>
      <c r="I541" t="s">
        <v>375</v>
      </c>
      <c r="J541" t="s">
        <v>376</v>
      </c>
      <c r="K541" t="s">
        <v>156</v>
      </c>
      <c r="L541" s="13">
        <v>44887.363807870373</v>
      </c>
      <c r="M541" s="13">
        <v>44887.411446759259</v>
      </c>
      <c r="N541" s="13"/>
      <c r="O541" t="s">
        <v>377</v>
      </c>
      <c r="P541" t="s">
        <v>99</v>
      </c>
      <c r="Q541" t="s">
        <v>99</v>
      </c>
      <c r="R541" t="s">
        <v>99</v>
      </c>
      <c r="S541" t="s">
        <v>99</v>
      </c>
      <c r="T541" t="s">
        <v>104</v>
      </c>
      <c r="U541" t="s">
        <v>105</v>
      </c>
      <c r="V541" t="s">
        <v>99</v>
      </c>
      <c r="W541" t="s">
        <v>99</v>
      </c>
      <c r="X541" t="s">
        <v>5693</v>
      </c>
      <c r="Y541" t="s">
        <v>99</v>
      </c>
      <c r="Z541" t="s">
        <v>99</v>
      </c>
    </row>
    <row r="542" spans="1:26">
      <c r="A542" t="s">
        <v>5694</v>
      </c>
      <c r="B542" t="s">
        <v>94</v>
      </c>
      <c r="C542">
        <v>2018</v>
      </c>
      <c r="D542" t="s">
        <v>378</v>
      </c>
      <c r="E542" t="s">
        <v>379</v>
      </c>
      <c r="F542" t="s">
        <v>380</v>
      </c>
      <c r="G542" t="s">
        <v>381</v>
      </c>
      <c r="H542" t="s">
        <v>99</v>
      </c>
      <c r="I542" t="s">
        <v>382</v>
      </c>
      <c r="J542" t="s">
        <v>383</v>
      </c>
      <c r="K542" t="s">
        <v>384</v>
      </c>
      <c r="L542" s="13">
        <v>44887.363807870373</v>
      </c>
      <c r="M542" s="13">
        <v>44887.411400462966</v>
      </c>
      <c r="N542" s="13"/>
      <c r="O542" t="s">
        <v>385</v>
      </c>
      <c r="P542" t="s">
        <v>99</v>
      </c>
      <c r="Q542" t="s">
        <v>99</v>
      </c>
      <c r="R542" t="s">
        <v>99</v>
      </c>
      <c r="S542" t="s">
        <v>99</v>
      </c>
      <c r="T542" t="s">
        <v>104</v>
      </c>
      <c r="U542" t="s">
        <v>105</v>
      </c>
      <c r="V542" t="s">
        <v>99</v>
      </c>
      <c r="W542" t="s">
        <v>99</v>
      </c>
      <c r="X542" t="s">
        <v>5695</v>
      </c>
      <c r="Y542" t="s">
        <v>99</v>
      </c>
      <c r="Z542" t="s">
        <v>99</v>
      </c>
    </row>
    <row r="543" spans="1:26">
      <c r="A543" t="s">
        <v>5696</v>
      </c>
      <c r="B543" t="s">
        <v>94</v>
      </c>
      <c r="C543">
        <v>2014</v>
      </c>
      <c r="D543" t="s">
        <v>394</v>
      </c>
      <c r="E543" t="s">
        <v>395</v>
      </c>
      <c r="F543" t="s">
        <v>396</v>
      </c>
      <c r="G543" t="s">
        <v>397</v>
      </c>
      <c r="H543" t="s">
        <v>99</v>
      </c>
      <c r="I543" t="s">
        <v>398</v>
      </c>
      <c r="J543" t="s">
        <v>399</v>
      </c>
      <c r="K543" t="s">
        <v>400</v>
      </c>
      <c r="L543" s="13">
        <v>44887.363807870373</v>
      </c>
      <c r="M543" s="13">
        <v>44887.411354166667</v>
      </c>
      <c r="N543" s="13"/>
      <c r="O543" t="s">
        <v>401</v>
      </c>
      <c r="P543" t="s">
        <v>99</v>
      </c>
      <c r="Q543" t="s">
        <v>99</v>
      </c>
      <c r="R543" t="s">
        <v>99</v>
      </c>
      <c r="S543" t="s">
        <v>99</v>
      </c>
      <c r="T543" t="s">
        <v>104</v>
      </c>
      <c r="U543" t="s">
        <v>105</v>
      </c>
      <c r="V543" t="s">
        <v>99</v>
      </c>
      <c r="W543" t="s">
        <v>99</v>
      </c>
      <c r="X543" t="s">
        <v>5697</v>
      </c>
      <c r="Y543" t="s">
        <v>99</v>
      </c>
      <c r="Z543" t="s">
        <v>99</v>
      </c>
    </row>
    <row r="544" spans="1:26">
      <c r="A544" t="s">
        <v>4433</v>
      </c>
      <c r="B544" t="s">
        <v>94</v>
      </c>
      <c r="C544">
        <v>2017</v>
      </c>
      <c r="D544" t="s">
        <v>403</v>
      </c>
      <c r="E544" t="s">
        <v>404</v>
      </c>
      <c r="F544" t="s">
        <v>405</v>
      </c>
      <c r="G544" t="s">
        <v>406</v>
      </c>
      <c r="H544" t="s">
        <v>99</v>
      </c>
      <c r="I544" t="s">
        <v>407</v>
      </c>
      <c r="J544" t="s">
        <v>408</v>
      </c>
      <c r="K544" t="s">
        <v>156</v>
      </c>
      <c r="L544" s="13">
        <v>44887.363807870373</v>
      </c>
      <c r="M544" s="13">
        <v>44887.411307870374</v>
      </c>
      <c r="N544" s="13"/>
      <c r="O544" t="s">
        <v>99</v>
      </c>
      <c r="P544" t="s">
        <v>99</v>
      </c>
      <c r="Q544" t="s">
        <v>99</v>
      </c>
      <c r="R544" t="s">
        <v>99</v>
      </c>
      <c r="S544" t="s">
        <v>99</v>
      </c>
      <c r="T544" t="s">
        <v>104</v>
      </c>
      <c r="U544" t="s">
        <v>105</v>
      </c>
      <c r="V544" t="s">
        <v>99</v>
      </c>
      <c r="W544" t="s">
        <v>99</v>
      </c>
      <c r="X544" t="s">
        <v>5698</v>
      </c>
      <c r="Y544" t="s">
        <v>99</v>
      </c>
      <c r="Z544" t="s">
        <v>99</v>
      </c>
    </row>
    <row r="545" spans="1:26">
      <c r="A545" t="s">
        <v>5699</v>
      </c>
      <c r="B545" t="s">
        <v>94</v>
      </c>
      <c r="C545">
        <v>2010</v>
      </c>
      <c r="D545" t="s">
        <v>409</v>
      </c>
      <c r="E545" t="s">
        <v>410</v>
      </c>
      <c r="F545" t="s">
        <v>411</v>
      </c>
      <c r="G545" t="s">
        <v>412</v>
      </c>
      <c r="H545" t="s">
        <v>99</v>
      </c>
      <c r="I545" t="s">
        <v>413</v>
      </c>
      <c r="J545" t="s">
        <v>414</v>
      </c>
      <c r="K545" t="s">
        <v>130</v>
      </c>
      <c r="L545" s="13">
        <v>44887.363807870373</v>
      </c>
      <c r="M545" s="13">
        <v>44887.411261574074</v>
      </c>
      <c r="N545" s="13"/>
      <c r="O545" t="s">
        <v>99</v>
      </c>
      <c r="P545" t="s">
        <v>99</v>
      </c>
      <c r="Q545" t="s">
        <v>99</v>
      </c>
      <c r="R545" t="s">
        <v>99</v>
      </c>
      <c r="S545" t="s">
        <v>99</v>
      </c>
      <c r="T545" t="s">
        <v>104</v>
      </c>
      <c r="U545" t="s">
        <v>105</v>
      </c>
      <c r="V545" t="s">
        <v>99</v>
      </c>
      <c r="W545" t="s">
        <v>99</v>
      </c>
      <c r="X545" t="s">
        <v>5700</v>
      </c>
      <c r="Y545" t="s">
        <v>99</v>
      </c>
      <c r="Z545" t="s">
        <v>99</v>
      </c>
    </row>
    <row r="546" spans="1:26">
      <c r="A546" t="s">
        <v>5701</v>
      </c>
      <c r="B546" t="s">
        <v>135</v>
      </c>
      <c r="C546">
        <v>2019</v>
      </c>
      <c r="D546" t="s">
        <v>415</v>
      </c>
      <c r="E546" t="s">
        <v>416</v>
      </c>
      <c r="F546" t="s">
        <v>366</v>
      </c>
      <c r="G546" t="s">
        <v>99</v>
      </c>
      <c r="H546" t="s">
        <v>367</v>
      </c>
      <c r="I546" t="s">
        <v>417</v>
      </c>
      <c r="J546" t="s">
        <v>418</v>
      </c>
      <c r="K546" t="s">
        <v>419</v>
      </c>
      <c r="L546" s="13">
        <v>44887.363807870373</v>
      </c>
      <c r="M546" s="13">
        <v>44887.411226851851</v>
      </c>
      <c r="N546" s="13"/>
      <c r="O546" t="s">
        <v>99</v>
      </c>
      <c r="P546" t="s">
        <v>363</v>
      </c>
      <c r="Q546" t="s">
        <v>601</v>
      </c>
      <c r="R546" t="s">
        <v>99</v>
      </c>
      <c r="S546" t="s">
        <v>99</v>
      </c>
      <c r="T546" t="s">
        <v>99</v>
      </c>
      <c r="U546" t="s">
        <v>99</v>
      </c>
      <c r="V546" t="s">
        <v>99</v>
      </c>
      <c r="W546" t="s">
        <v>99</v>
      </c>
      <c r="X546" t="s">
        <v>5702</v>
      </c>
      <c r="Y546" t="s">
        <v>99</v>
      </c>
      <c r="Z546" t="s">
        <v>99</v>
      </c>
    </row>
    <row r="547" spans="1:26">
      <c r="A547" t="s">
        <v>5703</v>
      </c>
      <c r="B547" t="s">
        <v>135</v>
      </c>
      <c r="C547">
        <v>2022</v>
      </c>
      <c r="D547" t="s">
        <v>435</v>
      </c>
      <c r="E547" t="s">
        <v>436</v>
      </c>
      <c r="F547" t="s">
        <v>366</v>
      </c>
      <c r="G547" t="s">
        <v>99</v>
      </c>
      <c r="H547" t="s">
        <v>367</v>
      </c>
      <c r="I547" t="s">
        <v>437</v>
      </c>
      <c r="J547" t="s">
        <v>438</v>
      </c>
      <c r="K547" t="s">
        <v>439</v>
      </c>
      <c r="L547" s="13">
        <v>44887.363807870373</v>
      </c>
      <c r="M547" s="13">
        <v>44887.411180555559</v>
      </c>
      <c r="N547" s="13"/>
      <c r="O547" t="s">
        <v>99</v>
      </c>
      <c r="P547" t="s">
        <v>99</v>
      </c>
      <c r="Q547" t="s">
        <v>99</v>
      </c>
      <c r="R547" t="s">
        <v>99</v>
      </c>
      <c r="S547" t="s">
        <v>99</v>
      </c>
      <c r="T547" t="s">
        <v>99</v>
      </c>
      <c r="U547" t="s">
        <v>99</v>
      </c>
      <c r="V547" t="s">
        <v>99</v>
      </c>
      <c r="W547" t="s">
        <v>99</v>
      </c>
      <c r="X547" t="s">
        <v>5682</v>
      </c>
      <c r="Y547" t="s">
        <v>99</v>
      </c>
      <c r="Z547" t="s">
        <v>99</v>
      </c>
    </row>
    <row r="548" spans="1:26">
      <c r="A548" t="s">
        <v>5704</v>
      </c>
      <c r="B548" t="s">
        <v>94</v>
      </c>
      <c r="C548">
        <v>2018</v>
      </c>
      <c r="D548" t="s">
        <v>420</v>
      </c>
      <c r="E548" t="s">
        <v>421</v>
      </c>
      <c r="F548" t="s">
        <v>422</v>
      </c>
      <c r="G548" t="s">
        <v>423</v>
      </c>
      <c r="H548" t="s">
        <v>99</v>
      </c>
      <c r="I548" t="s">
        <v>424</v>
      </c>
      <c r="J548" t="s">
        <v>425</v>
      </c>
      <c r="K548" t="s">
        <v>384</v>
      </c>
      <c r="L548" s="13">
        <v>44887.363807870373</v>
      </c>
      <c r="M548" s="13">
        <v>44887.411134259259</v>
      </c>
      <c r="N548" s="13"/>
      <c r="O548" t="s">
        <v>426</v>
      </c>
      <c r="P548" t="s">
        <v>99</v>
      </c>
      <c r="Q548" t="s">
        <v>99</v>
      </c>
      <c r="R548" t="s">
        <v>99</v>
      </c>
      <c r="S548" t="s">
        <v>99</v>
      </c>
      <c r="T548" t="s">
        <v>104</v>
      </c>
      <c r="U548" t="s">
        <v>105</v>
      </c>
      <c r="V548" t="s">
        <v>99</v>
      </c>
      <c r="W548" t="s">
        <v>99</v>
      </c>
      <c r="X548" t="s">
        <v>5705</v>
      </c>
      <c r="Y548" t="s">
        <v>99</v>
      </c>
      <c r="Z548" t="s">
        <v>99</v>
      </c>
    </row>
    <row r="549" spans="1:26">
      <c r="A549" t="s">
        <v>5706</v>
      </c>
      <c r="B549" t="s">
        <v>135</v>
      </c>
      <c r="C549">
        <v>2014</v>
      </c>
      <c r="D549" t="s">
        <v>427</v>
      </c>
      <c r="E549" t="s">
        <v>428</v>
      </c>
      <c r="F549" t="s">
        <v>429</v>
      </c>
      <c r="G549" t="s">
        <v>99</v>
      </c>
      <c r="H549" t="s">
        <v>430</v>
      </c>
      <c r="I549" t="s">
        <v>431</v>
      </c>
      <c r="J549" t="s">
        <v>432</v>
      </c>
      <c r="K549" t="s">
        <v>433</v>
      </c>
      <c r="L549" s="13">
        <v>44887.363807870373</v>
      </c>
      <c r="M549" s="13">
        <v>44887.411087962966</v>
      </c>
      <c r="N549" s="13"/>
      <c r="O549" t="s">
        <v>99</v>
      </c>
      <c r="P549" t="s">
        <v>434</v>
      </c>
      <c r="Q549" t="s">
        <v>251</v>
      </c>
      <c r="R549" t="s">
        <v>99</v>
      </c>
      <c r="S549" t="s">
        <v>99</v>
      </c>
      <c r="T549" t="s">
        <v>99</v>
      </c>
      <c r="U549" t="s">
        <v>99</v>
      </c>
      <c r="V549" t="s">
        <v>99</v>
      </c>
      <c r="W549" t="s">
        <v>99</v>
      </c>
      <c r="X549" t="s">
        <v>5707</v>
      </c>
      <c r="Y549" t="s">
        <v>99</v>
      </c>
      <c r="Z549" t="s">
        <v>99</v>
      </c>
    </row>
    <row r="550" spans="1:26">
      <c r="A550" t="s">
        <v>5708</v>
      </c>
      <c r="B550" t="s">
        <v>94</v>
      </c>
      <c r="C550">
        <v>2022</v>
      </c>
      <c r="D550" t="s">
        <v>440</v>
      </c>
      <c r="E550" t="s">
        <v>441</v>
      </c>
      <c r="F550" t="s">
        <v>442</v>
      </c>
      <c r="G550" t="s">
        <v>443</v>
      </c>
      <c r="H550" t="s">
        <v>99</v>
      </c>
      <c r="I550" t="s">
        <v>444</v>
      </c>
      <c r="J550" t="s">
        <v>445</v>
      </c>
      <c r="K550" t="s">
        <v>123</v>
      </c>
      <c r="L550" s="13">
        <v>44887.363807870373</v>
      </c>
      <c r="M550" s="13">
        <v>44887.411053240743</v>
      </c>
      <c r="N550" s="13"/>
      <c r="O550" t="s">
        <v>446</v>
      </c>
      <c r="P550" t="s">
        <v>99</v>
      </c>
      <c r="Q550" t="s">
        <v>99</v>
      </c>
      <c r="R550" t="s">
        <v>99</v>
      </c>
      <c r="S550" t="s">
        <v>99</v>
      </c>
      <c r="T550" t="s">
        <v>104</v>
      </c>
      <c r="U550" t="s">
        <v>105</v>
      </c>
      <c r="V550" t="s">
        <v>99</v>
      </c>
      <c r="W550" t="s">
        <v>99</v>
      </c>
      <c r="X550" t="s">
        <v>5709</v>
      </c>
      <c r="Y550" t="s">
        <v>99</v>
      </c>
      <c r="Z550" t="s">
        <v>99</v>
      </c>
    </row>
    <row r="551" spans="1:26">
      <c r="A551" t="s">
        <v>5710</v>
      </c>
      <c r="B551" t="s">
        <v>94</v>
      </c>
      <c r="C551">
        <v>2020</v>
      </c>
      <c r="D551" t="s">
        <v>447</v>
      </c>
      <c r="E551" t="s">
        <v>448</v>
      </c>
      <c r="F551" t="s">
        <v>449</v>
      </c>
      <c r="G551" t="s">
        <v>450</v>
      </c>
      <c r="H551" t="s">
        <v>99</v>
      </c>
      <c r="I551" t="s">
        <v>451</v>
      </c>
      <c r="J551" t="s">
        <v>452</v>
      </c>
      <c r="K551" t="s">
        <v>176</v>
      </c>
      <c r="L551" s="13">
        <v>44887.363807870373</v>
      </c>
      <c r="M551" s="13">
        <v>44887.411006944443</v>
      </c>
      <c r="N551" s="13"/>
      <c r="O551" t="s">
        <v>453</v>
      </c>
      <c r="P551" t="s">
        <v>99</v>
      </c>
      <c r="Q551" t="s">
        <v>99</v>
      </c>
      <c r="R551" t="s">
        <v>99</v>
      </c>
      <c r="S551" t="s">
        <v>99</v>
      </c>
      <c r="T551" t="s">
        <v>104</v>
      </c>
      <c r="U551" t="s">
        <v>105</v>
      </c>
      <c r="V551" t="s">
        <v>99</v>
      </c>
      <c r="W551" t="s">
        <v>99</v>
      </c>
      <c r="X551" t="s">
        <v>5711</v>
      </c>
      <c r="Y551" t="s">
        <v>99</v>
      </c>
      <c r="Z551" t="s">
        <v>99</v>
      </c>
    </row>
    <row r="552" spans="1:26">
      <c r="A552" t="s">
        <v>5712</v>
      </c>
      <c r="B552" t="s">
        <v>94</v>
      </c>
      <c r="C552">
        <v>2021</v>
      </c>
      <c r="D552" t="s">
        <v>454</v>
      </c>
      <c r="E552" t="s">
        <v>455</v>
      </c>
      <c r="F552" t="s">
        <v>456</v>
      </c>
      <c r="G552" t="s">
        <v>457</v>
      </c>
      <c r="H552" t="s">
        <v>99</v>
      </c>
      <c r="I552" t="s">
        <v>458</v>
      </c>
      <c r="J552" t="s">
        <v>459</v>
      </c>
      <c r="K552" t="s">
        <v>113</v>
      </c>
      <c r="L552" s="13">
        <v>44887.363807870373</v>
      </c>
      <c r="M552" s="13">
        <v>44887.410960648151</v>
      </c>
      <c r="N552" s="13"/>
      <c r="O552" t="s">
        <v>99</v>
      </c>
      <c r="P552" t="s">
        <v>99</v>
      </c>
      <c r="Q552" t="s">
        <v>99</v>
      </c>
      <c r="R552" t="s">
        <v>99</v>
      </c>
      <c r="S552" t="s">
        <v>99</v>
      </c>
      <c r="T552" t="s">
        <v>104</v>
      </c>
      <c r="U552" t="s">
        <v>105</v>
      </c>
      <c r="V552" t="s">
        <v>99</v>
      </c>
      <c r="W552" t="s">
        <v>99</v>
      </c>
      <c r="X552" t="s">
        <v>5713</v>
      </c>
      <c r="Y552" t="s">
        <v>99</v>
      </c>
      <c r="Z552" t="s">
        <v>99</v>
      </c>
    </row>
    <row r="553" spans="1:26">
      <c r="A553" t="s">
        <v>5714</v>
      </c>
      <c r="B553" t="s">
        <v>94</v>
      </c>
      <c r="C553">
        <v>2017</v>
      </c>
      <c r="D553" t="s">
        <v>460</v>
      </c>
      <c r="E553" t="s">
        <v>461</v>
      </c>
      <c r="F553" t="s">
        <v>462</v>
      </c>
      <c r="G553" t="s">
        <v>463</v>
      </c>
      <c r="H553" t="s">
        <v>99</v>
      </c>
      <c r="I553" t="s">
        <v>464</v>
      </c>
      <c r="J553" t="s">
        <v>465</v>
      </c>
      <c r="K553" t="s">
        <v>156</v>
      </c>
      <c r="L553" s="13">
        <v>44887.363807870373</v>
      </c>
      <c r="M553" s="13">
        <v>44887.410914351851</v>
      </c>
      <c r="N553" s="13"/>
      <c r="O553" t="s">
        <v>466</v>
      </c>
      <c r="P553" t="s">
        <v>99</v>
      </c>
      <c r="Q553" t="s">
        <v>99</v>
      </c>
      <c r="R553" t="s">
        <v>99</v>
      </c>
      <c r="S553" t="s">
        <v>99</v>
      </c>
      <c r="T553" t="s">
        <v>104</v>
      </c>
      <c r="U553" t="s">
        <v>105</v>
      </c>
      <c r="V553" t="s">
        <v>99</v>
      </c>
      <c r="W553" t="s">
        <v>99</v>
      </c>
      <c r="X553" t="s">
        <v>5715</v>
      </c>
      <c r="Y553" t="s">
        <v>99</v>
      </c>
      <c r="Z553" t="s">
        <v>99</v>
      </c>
    </row>
    <row r="554" spans="1:26">
      <c r="A554" t="s">
        <v>5716</v>
      </c>
      <c r="B554" t="s">
        <v>94</v>
      </c>
      <c r="C554">
        <v>2018</v>
      </c>
      <c r="D554" t="s">
        <v>468</v>
      </c>
      <c r="E554" t="s">
        <v>469</v>
      </c>
      <c r="F554" t="s">
        <v>470</v>
      </c>
      <c r="G554" t="s">
        <v>471</v>
      </c>
      <c r="H554" t="s">
        <v>99</v>
      </c>
      <c r="I554" t="s">
        <v>472</v>
      </c>
      <c r="J554" t="s">
        <v>473</v>
      </c>
      <c r="K554" t="s">
        <v>384</v>
      </c>
      <c r="L554" s="13">
        <v>44887.363807870373</v>
      </c>
      <c r="M554" s="13">
        <v>44887.410879629628</v>
      </c>
      <c r="N554" s="13"/>
      <c r="O554" t="s">
        <v>99</v>
      </c>
      <c r="P554" t="s">
        <v>99</v>
      </c>
      <c r="Q554" t="s">
        <v>99</v>
      </c>
      <c r="R554" t="s">
        <v>99</v>
      </c>
      <c r="S554" t="s">
        <v>99</v>
      </c>
      <c r="T554" t="s">
        <v>104</v>
      </c>
      <c r="U554" t="s">
        <v>105</v>
      </c>
      <c r="V554" t="s">
        <v>99</v>
      </c>
      <c r="W554" t="s">
        <v>99</v>
      </c>
      <c r="X554" t="s">
        <v>5717</v>
      </c>
      <c r="Y554" t="s">
        <v>99</v>
      </c>
      <c r="Z554" t="s">
        <v>99</v>
      </c>
    </row>
    <row r="555" spans="1:26">
      <c r="A555" t="s">
        <v>5718</v>
      </c>
      <c r="B555" t="s">
        <v>135</v>
      </c>
      <c r="C555">
        <v>2021</v>
      </c>
      <c r="D555" t="s">
        <v>474</v>
      </c>
      <c r="E555" t="s">
        <v>475</v>
      </c>
      <c r="F555" t="s">
        <v>230</v>
      </c>
      <c r="G555" t="s">
        <v>99</v>
      </c>
      <c r="H555" t="s">
        <v>231</v>
      </c>
      <c r="I555" t="s">
        <v>476</v>
      </c>
      <c r="J555" t="s">
        <v>477</v>
      </c>
      <c r="K555" t="s">
        <v>478</v>
      </c>
      <c r="L555" s="13">
        <v>44887.363807870373</v>
      </c>
      <c r="M555" s="13">
        <v>44887.410833333335</v>
      </c>
      <c r="N555" s="13"/>
      <c r="O555" t="s">
        <v>479</v>
      </c>
      <c r="P555" t="s">
        <v>288</v>
      </c>
      <c r="Q555" t="s">
        <v>5332</v>
      </c>
      <c r="R555" t="s">
        <v>99</v>
      </c>
      <c r="S555" t="s">
        <v>99</v>
      </c>
      <c r="T555" t="s">
        <v>99</v>
      </c>
      <c r="U555" t="s">
        <v>99</v>
      </c>
      <c r="V555" t="s">
        <v>99</v>
      </c>
      <c r="W555" t="s">
        <v>99</v>
      </c>
      <c r="X555" t="s">
        <v>5719</v>
      </c>
      <c r="Y555" t="s">
        <v>99</v>
      </c>
      <c r="Z555" t="s">
        <v>99</v>
      </c>
    </row>
    <row r="556" spans="1:26">
      <c r="A556" t="s">
        <v>5720</v>
      </c>
      <c r="B556" t="s">
        <v>94</v>
      </c>
      <c r="C556">
        <v>2018</v>
      </c>
      <c r="D556" t="s">
        <v>480</v>
      </c>
      <c r="E556" t="s">
        <v>481</v>
      </c>
      <c r="F556" t="s">
        <v>482</v>
      </c>
      <c r="G556" t="s">
        <v>483</v>
      </c>
      <c r="H556" t="s">
        <v>99</v>
      </c>
      <c r="I556" t="s">
        <v>484</v>
      </c>
      <c r="J556" t="s">
        <v>485</v>
      </c>
      <c r="K556" t="s">
        <v>384</v>
      </c>
      <c r="L556" s="13">
        <v>44887.363807870373</v>
      </c>
      <c r="M556" s="13">
        <v>44887.410787037035</v>
      </c>
      <c r="N556" s="13"/>
      <c r="O556" t="s">
        <v>486</v>
      </c>
      <c r="P556" t="s">
        <v>99</v>
      </c>
      <c r="Q556" t="s">
        <v>99</v>
      </c>
      <c r="R556" t="s">
        <v>99</v>
      </c>
      <c r="S556" t="s">
        <v>99</v>
      </c>
      <c r="T556" t="s">
        <v>104</v>
      </c>
      <c r="U556" t="s">
        <v>105</v>
      </c>
      <c r="V556" t="s">
        <v>99</v>
      </c>
      <c r="W556" t="s">
        <v>99</v>
      </c>
      <c r="X556" t="s">
        <v>5721</v>
      </c>
      <c r="Y556" t="s">
        <v>99</v>
      </c>
      <c r="Z556" t="s">
        <v>99</v>
      </c>
    </row>
    <row r="557" spans="1:26">
      <c r="A557" t="s">
        <v>5722</v>
      </c>
      <c r="B557" t="s">
        <v>94</v>
      </c>
      <c r="C557">
        <v>2019</v>
      </c>
      <c r="D557" t="s">
        <v>487</v>
      </c>
      <c r="E557" t="s">
        <v>488</v>
      </c>
      <c r="F557" t="s">
        <v>489</v>
      </c>
      <c r="G557" t="s">
        <v>490</v>
      </c>
      <c r="H557" t="s">
        <v>99</v>
      </c>
      <c r="I557" t="s">
        <v>491</v>
      </c>
      <c r="J557" t="s">
        <v>492</v>
      </c>
      <c r="K557" t="s">
        <v>271</v>
      </c>
      <c r="L557" s="13">
        <v>44887.363807870373</v>
      </c>
      <c r="M557" s="13">
        <v>44887.410740740743</v>
      </c>
      <c r="N557" s="13"/>
      <c r="O557" t="s">
        <v>493</v>
      </c>
      <c r="P557" t="s">
        <v>99</v>
      </c>
      <c r="Q557" t="s">
        <v>99</v>
      </c>
      <c r="R557" t="s">
        <v>99</v>
      </c>
      <c r="S557" t="s">
        <v>99</v>
      </c>
      <c r="T557" t="s">
        <v>104</v>
      </c>
      <c r="U557" t="s">
        <v>105</v>
      </c>
      <c r="V557" t="s">
        <v>99</v>
      </c>
      <c r="W557" t="s">
        <v>99</v>
      </c>
      <c r="X557" t="s">
        <v>5723</v>
      </c>
      <c r="Y557" t="s">
        <v>99</v>
      </c>
      <c r="Z557" t="s">
        <v>99</v>
      </c>
    </row>
    <row r="558" spans="1:26">
      <c r="A558" t="s">
        <v>5724</v>
      </c>
      <c r="B558" t="s">
        <v>94</v>
      </c>
      <c r="C558">
        <v>2017</v>
      </c>
      <c r="D558" t="s">
        <v>494</v>
      </c>
      <c r="E558" t="s">
        <v>495</v>
      </c>
      <c r="F558" t="s">
        <v>496</v>
      </c>
      <c r="G558" t="s">
        <v>497</v>
      </c>
      <c r="H558" t="s">
        <v>99</v>
      </c>
      <c r="I558" t="s">
        <v>498</v>
      </c>
      <c r="J558" t="s">
        <v>499</v>
      </c>
      <c r="K558" t="s">
        <v>156</v>
      </c>
      <c r="L558" s="13">
        <v>44887.363807870373</v>
      </c>
      <c r="M558" s="13">
        <v>44887.410694444443</v>
      </c>
      <c r="N558" s="13"/>
      <c r="O558" t="s">
        <v>500</v>
      </c>
      <c r="P558" t="s">
        <v>99</v>
      </c>
      <c r="Q558" t="s">
        <v>99</v>
      </c>
      <c r="R558" t="s">
        <v>99</v>
      </c>
      <c r="S558" t="s">
        <v>99</v>
      </c>
      <c r="T558" t="s">
        <v>104</v>
      </c>
      <c r="U558" t="s">
        <v>105</v>
      </c>
      <c r="V558" t="s">
        <v>99</v>
      </c>
      <c r="W558" t="s">
        <v>99</v>
      </c>
      <c r="X558" t="s">
        <v>5725</v>
      </c>
      <c r="Y558" t="s">
        <v>99</v>
      </c>
      <c r="Z558" t="s">
        <v>99</v>
      </c>
    </row>
    <row r="559" spans="1:26">
      <c r="A559" t="s">
        <v>5726</v>
      </c>
      <c r="B559" t="s">
        <v>94</v>
      </c>
      <c r="C559">
        <v>2019</v>
      </c>
      <c r="D559" t="s">
        <v>501</v>
      </c>
      <c r="E559" t="s">
        <v>502</v>
      </c>
      <c r="F559" t="s">
        <v>267</v>
      </c>
      <c r="G559" t="s">
        <v>268</v>
      </c>
      <c r="H559" t="s">
        <v>99</v>
      </c>
      <c r="I559" t="s">
        <v>503</v>
      </c>
      <c r="J559" t="s">
        <v>504</v>
      </c>
      <c r="K559" t="s">
        <v>271</v>
      </c>
      <c r="L559" s="13">
        <v>44887.363807870373</v>
      </c>
      <c r="M559" s="13">
        <v>44887.41064814815</v>
      </c>
      <c r="N559" s="13"/>
      <c r="O559" t="s">
        <v>505</v>
      </c>
      <c r="P559" t="s">
        <v>99</v>
      </c>
      <c r="Q559" t="s">
        <v>99</v>
      </c>
      <c r="R559" t="s">
        <v>99</v>
      </c>
      <c r="S559" t="s">
        <v>99</v>
      </c>
      <c r="T559" t="s">
        <v>104</v>
      </c>
      <c r="U559" t="s">
        <v>105</v>
      </c>
      <c r="V559" t="s">
        <v>99</v>
      </c>
      <c r="W559" t="s">
        <v>99</v>
      </c>
      <c r="X559" t="s">
        <v>5727</v>
      </c>
      <c r="Y559" t="s">
        <v>99</v>
      </c>
      <c r="Z559" t="s">
        <v>99</v>
      </c>
    </row>
    <row r="560" spans="1:26">
      <c r="A560" t="s">
        <v>5728</v>
      </c>
      <c r="B560" t="s">
        <v>94</v>
      </c>
      <c r="C560">
        <v>2022</v>
      </c>
      <c r="D560" t="s">
        <v>506</v>
      </c>
      <c r="E560" t="s">
        <v>507</v>
      </c>
      <c r="F560" t="s">
        <v>508</v>
      </c>
      <c r="G560" t="s">
        <v>509</v>
      </c>
      <c r="H560" t="s">
        <v>99</v>
      </c>
      <c r="I560" t="s">
        <v>510</v>
      </c>
      <c r="J560" t="s">
        <v>511</v>
      </c>
      <c r="K560" t="s">
        <v>123</v>
      </c>
      <c r="L560" s="13">
        <v>44887.363807870373</v>
      </c>
      <c r="M560" s="13">
        <v>44887.410601851851</v>
      </c>
      <c r="N560" s="13"/>
      <c r="O560" t="s">
        <v>512</v>
      </c>
      <c r="P560" t="s">
        <v>99</v>
      </c>
      <c r="Q560" t="s">
        <v>99</v>
      </c>
      <c r="R560" t="s">
        <v>99</v>
      </c>
      <c r="S560" t="s">
        <v>99</v>
      </c>
      <c r="T560" t="s">
        <v>104</v>
      </c>
      <c r="U560" t="s">
        <v>105</v>
      </c>
      <c r="V560" t="s">
        <v>99</v>
      </c>
      <c r="W560" t="s">
        <v>99</v>
      </c>
      <c r="X560" t="s">
        <v>5729</v>
      </c>
      <c r="Y560" t="s">
        <v>99</v>
      </c>
      <c r="Z560" t="s">
        <v>99</v>
      </c>
    </row>
    <row r="561" spans="1:26">
      <c r="A561" t="s">
        <v>5730</v>
      </c>
      <c r="B561" t="s">
        <v>94</v>
      </c>
      <c r="C561">
        <v>2020</v>
      </c>
      <c r="D561" t="s">
        <v>506</v>
      </c>
      <c r="E561" t="s">
        <v>513</v>
      </c>
      <c r="F561" t="s">
        <v>172</v>
      </c>
      <c r="G561" t="s">
        <v>173</v>
      </c>
      <c r="H561" t="s">
        <v>99</v>
      </c>
      <c r="I561" t="s">
        <v>514</v>
      </c>
      <c r="J561" t="s">
        <v>515</v>
      </c>
      <c r="K561" t="s">
        <v>176</v>
      </c>
      <c r="L561" s="13">
        <v>44887.363807870373</v>
      </c>
      <c r="M561" s="13">
        <v>44887.410567129627</v>
      </c>
      <c r="N561" s="13"/>
      <c r="O561" t="s">
        <v>99</v>
      </c>
      <c r="P561" t="s">
        <v>99</v>
      </c>
      <c r="Q561" t="s">
        <v>99</v>
      </c>
      <c r="R561" t="s">
        <v>99</v>
      </c>
      <c r="S561" t="s">
        <v>99</v>
      </c>
      <c r="T561" t="s">
        <v>104</v>
      </c>
      <c r="U561" t="s">
        <v>105</v>
      </c>
      <c r="V561" t="s">
        <v>99</v>
      </c>
      <c r="W561" t="s">
        <v>99</v>
      </c>
      <c r="X561" t="s">
        <v>5731</v>
      </c>
      <c r="Y561" t="s">
        <v>99</v>
      </c>
      <c r="Z561" t="s">
        <v>99</v>
      </c>
    </row>
    <row r="562" spans="1:26">
      <c r="A562" t="s">
        <v>5732</v>
      </c>
      <c r="B562" t="s">
        <v>94</v>
      </c>
      <c r="C562">
        <v>2020</v>
      </c>
      <c r="D562" t="s">
        <v>516</v>
      </c>
      <c r="E562" t="s">
        <v>517</v>
      </c>
      <c r="F562" t="s">
        <v>172</v>
      </c>
      <c r="G562" t="s">
        <v>173</v>
      </c>
      <c r="H562" t="s">
        <v>99</v>
      </c>
      <c r="I562" t="s">
        <v>518</v>
      </c>
      <c r="J562" t="s">
        <v>519</v>
      </c>
      <c r="K562" t="s">
        <v>176</v>
      </c>
      <c r="L562" s="13">
        <v>44887.363807870373</v>
      </c>
      <c r="M562" s="13">
        <v>44887.410520833335</v>
      </c>
      <c r="N562" s="13"/>
      <c r="O562" t="s">
        <v>99</v>
      </c>
      <c r="P562" t="s">
        <v>99</v>
      </c>
      <c r="Q562" t="s">
        <v>99</v>
      </c>
      <c r="R562" t="s">
        <v>99</v>
      </c>
      <c r="S562" t="s">
        <v>99</v>
      </c>
      <c r="T562" t="s">
        <v>104</v>
      </c>
      <c r="U562" t="s">
        <v>105</v>
      </c>
      <c r="V562" t="s">
        <v>99</v>
      </c>
      <c r="W562" t="s">
        <v>99</v>
      </c>
      <c r="X562" t="s">
        <v>5733</v>
      </c>
      <c r="Y562" t="s">
        <v>99</v>
      </c>
      <c r="Z562" t="s">
        <v>99</v>
      </c>
    </row>
    <row r="563" spans="1:26">
      <c r="A563" t="s">
        <v>5734</v>
      </c>
      <c r="B563" t="s">
        <v>94</v>
      </c>
      <c r="C563">
        <v>2020</v>
      </c>
      <c r="D563" t="s">
        <v>520</v>
      </c>
      <c r="E563" t="s">
        <v>521</v>
      </c>
      <c r="F563" t="s">
        <v>522</v>
      </c>
      <c r="G563" t="s">
        <v>523</v>
      </c>
      <c r="H563" t="s">
        <v>99</v>
      </c>
      <c r="I563" t="s">
        <v>524</v>
      </c>
      <c r="J563" t="s">
        <v>525</v>
      </c>
      <c r="K563" t="s">
        <v>176</v>
      </c>
      <c r="L563" s="13">
        <v>44887.363807870373</v>
      </c>
      <c r="M563" s="13">
        <v>44887.410486111112</v>
      </c>
      <c r="N563" s="13"/>
      <c r="O563" t="s">
        <v>526</v>
      </c>
      <c r="P563" t="s">
        <v>99</v>
      </c>
      <c r="Q563" t="s">
        <v>99</v>
      </c>
      <c r="R563" t="s">
        <v>99</v>
      </c>
      <c r="S563" t="s">
        <v>99</v>
      </c>
      <c r="T563" t="s">
        <v>104</v>
      </c>
      <c r="U563" t="s">
        <v>105</v>
      </c>
      <c r="V563" t="s">
        <v>99</v>
      </c>
      <c r="W563" t="s">
        <v>99</v>
      </c>
      <c r="X563" t="s">
        <v>5735</v>
      </c>
      <c r="Y563" t="s">
        <v>99</v>
      </c>
      <c r="Z563" t="s">
        <v>99</v>
      </c>
    </row>
    <row r="564" spans="1:26">
      <c r="A564" t="s">
        <v>5736</v>
      </c>
      <c r="B564" t="s">
        <v>94</v>
      </c>
      <c r="C564">
        <v>2019</v>
      </c>
      <c r="D564" t="s">
        <v>527</v>
      </c>
      <c r="E564" t="s">
        <v>528</v>
      </c>
      <c r="F564" t="s">
        <v>529</v>
      </c>
      <c r="G564" t="s">
        <v>530</v>
      </c>
      <c r="H564" t="s">
        <v>99</v>
      </c>
      <c r="I564" t="s">
        <v>531</v>
      </c>
      <c r="J564" t="s">
        <v>532</v>
      </c>
      <c r="K564" t="s">
        <v>271</v>
      </c>
      <c r="L564" s="13">
        <v>44887.363807870373</v>
      </c>
      <c r="M564" s="13">
        <v>44887.410439814812</v>
      </c>
      <c r="N564" s="13"/>
      <c r="O564" t="s">
        <v>99</v>
      </c>
      <c r="P564" t="s">
        <v>99</v>
      </c>
      <c r="Q564" t="s">
        <v>99</v>
      </c>
      <c r="R564" t="s">
        <v>99</v>
      </c>
      <c r="S564" t="s">
        <v>99</v>
      </c>
      <c r="T564" t="s">
        <v>104</v>
      </c>
      <c r="U564" t="s">
        <v>105</v>
      </c>
      <c r="V564" t="s">
        <v>99</v>
      </c>
      <c r="W564" t="s">
        <v>99</v>
      </c>
      <c r="X564" t="s">
        <v>5737</v>
      </c>
      <c r="Y564" t="s">
        <v>99</v>
      </c>
      <c r="Z564" t="s">
        <v>99</v>
      </c>
    </row>
    <row r="565" spans="1:26">
      <c r="A565" t="s">
        <v>5738</v>
      </c>
      <c r="B565" t="s">
        <v>135</v>
      </c>
      <c r="C565">
        <v>2019</v>
      </c>
      <c r="D565" t="s">
        <v>533</v>
      </c>
      <c r="E565" t="s">
        <v>534</v>
      </c>
      <c r="F565" t="s">
        <v>366</v>
      </c>
      <c r="G565" t="s">
        <v>99</v>
      </c>
      <c r="H565" t="s">
        <v>367</v>
      </c>
      <c r="I565" t="s">
        <v>535</v>
      </c>
      <c r="J565" t="s">
        <v>536</v>
      </c>
      <c r="K565" t="s">
        <v>537</v>
      </c>
      <c r="L565" s="13">
        <v>44887.363807870373</v>
      </c>
      <c r="M565" s="13">
        <v>44887.410405092596</v>
      </c>
      <c r="N565" s="13"/>
      <c r="O565" t="s">
        <v>99</v>
      </c>
      <c r="P565" t="s">
        <v>363</v>
      </c>
      <c r="Q565" t="s">
        <v>601</v>
      </c>
      <c r="R565" t="s">
        <v>99</v>
      </c>
      <c r="S565" t="s">
        <v>99</v>
      </c>
      <c r="T565" t="s">
        <v>99</v>
      </c>
      <c r="U565" t="s">
        <v>99</v>
      </c>
      <c r="V565" t="s">
        <v>99</v>
      </c>
      <c r="W565" t="s">
        <v>99</v>
      </c>
      <c r="X565" t="s">
        <v>5739</v>
      </c>
      <c r="Y565" t="s">
        <v>99</v>
      </c>
      <c r="Z565" t="s">
        <v>99</v>
      </c>
    </row>
    <row r="566" spans="1:26">
      <c r="A566" t="s">
        <v>5740</v>
      </c>
      <c r="B566" t="s">
        <v>135</v>
      </c>
      <c r="C566">
        <v>2022</v>
      </c>
      <c r="D566" t="s">
        <v>538</v>
      </c>
      <c r="E566" t="s">
        <v>539</v>
      </c>
      <c r="F566" t="s">
        <v>230</v>
      </c>
      <c r="G566" t="s">
        <v>99</v>
      </c>
      <c r="H566" t="s">
        <v>231</v>
      </c>
      <c r="I566" t="s">
        <v>540</v>
      </c>
      <c r="J566" t="s">
        <v>541</v>
      </c>
      <c r="K566" t="s">
        <v>318</v>
      </c>
      <c r="L566" s="13">
        <v>44887.363807870373</v>
      </c>
      <c r="M566" s="13">
        <v>44887.410358796296</v>
      </c>
      <c r="N566" s="13"/>
      <c r="O566" t="s">
        <v>542</v>
      </c>
      <c r="P566" t="s">
        <v>543</v>
      </c>
      <c r="Q566" t="s">
        <v>4572</v>
      </c>
      <c r="R566" t="s">
        <v>99</v>
      </c>
      <c r="S566" t="s">
        <v>99</v>
      </c>
      <c r="T566" t="s">
        <v>99</v>
      </c>
      <c r="U566" t="s">
        <v>99</v>
      </c>
      <c r="V566" t="s">
        <v>99</v>
      </c>
      <c r="W566" t="s">
        <v>99</v>
      </c>
      <c r="X566" t="s">
        <v>5741</v>
      </c>
      <c r="Y566" t="s">
        <v>99</v>
      </c>
      <c r="Z566" t="s">
        <v>99</v>
      </c>
    </row>
    <row r="567" spans="1:26">
      <c r="A567" t="s">
        <v>5742</v>
      </c>
      <c r="B567" t="s">
        <v>94</v>
      </c>
      <c r="C567">
        <v>2019</v>
      </c>
      <c r="D567" t="s">
        <v>544</v>
      </c>
      <c r="E567" t="s">
        <v>545</v>
      </c>
      <c r="F567" t="s">
        <v>546</v>
      </c>
      <c r="G567" t="s">
        <v>547</v>
      </c>
      <c r="H567" t="s">
        <v>99</v>
      </c>
      <c r="I567" t="s">
        <v>548</v>
      </c>
      <c r="J567" t="s">
        <v>549</v>
      </c>
      <c r="K567" t="s">
        <v>271</v>
      </c>
      <c r="L567" s="13">
        <v>44887.363807870373</v>
      </c>
      <c r="M567" s="13">
        <v>44887.410312499997</v>
      </c>
      <c r="N567" s="13"/>
      <c r="O567" t="s">
        <v>99</v>
      </c>
      <c r="P567" t="s">
        <v>99</v>
      </c>
      <c r="Q567" t="s">
        <v>99</v>
      </c>
      <c r="R567" t="s">
        <v>99</v>
      </c>
      <c r="S567" t="s">
        <v>99</v>
      </c>
      <c r="T567" t="s">
        <v>104</v>
      </c>
      <c r="U567" t="s">
        <v>105</v>
      </c>
      <c r="V567" t="s">
        <v>99</v>
      </c>
      <c r="W567" t="s">
        <v>99</v>
      </c>
      <c r="X567" t="s">
        <v>5743</v>
      </c>
      <c r="Y567" t="s">
        <v>99</v>
      </c>
      <c r="Z567" t="s">
        <v>99</v>
      </c>
    </row>
    <row r="568" spans="1:26">
      <c r="A568" t="s">
        <v>5744</v>
      </c>
      <c r="B568" t="s">
        <v>94</v>
      </c>
      <c r="C568">
        <v>2006</v>
      </c>
      <c r="D568" t="s">
        <v>550</v>
      </c>
      <c r="E568" t="s">
        <v>551</v>
      </c>
      <c r="F568" t="s">
        <v>552</v>
      </c>
      <c r="G568" t="s">
        <v>553</v>
      </c>
      <c r="H568" t="s">
        <v>99</v>
      </c>
      <c r="I568" t="s">
        <v>554</v>
      </c>
      <c r="J568" t="s">
        <v>555</v>
      </c>
      <c r="K568" t="s">
        <v>279</v>
      </c>
      <c r="L568" s="13">
        <v>44887.363807870373</v>
      </c>
      <c r="M568" s="13">
        <v>44887.410277777781</v>
      </c>
      <c r="N568" s="13"/>
      <c r="O568" t="s">
        <v>556</v>
      </c>
      <c r="P568" t="s">
        <v>99</v>
      </c>
      <c r="Q568" t="s">
        <v>99</v>
      </c>
      <c r="R568" t="s">
        <v>99</v>
      </c>
      <c r="S568" t="s">
        <v>99</v>
      </c>
      <c r="T568" t="s">
        <v>104</v>
      </c>
      <c r="U568" t="s">
        <v>105</v>
      </c>
      <c r="V568" t="s">
        <v>99</v>
      </c>
      <c r="W568" t="s">
        <v>99</v>
      </c>
      <c r="X568" t="s">
        <v>5745</v>
      </c>
      <c r="Y568" t="s">
        <v>99</v>
      </c>
      <c r="Z568" t="s">
        <v>99</v>
      </c>
    </row>
    <row r="569" spans="1:26">
      <c r="A569" t="s">
        <v>5746</v>
      </c>
      <c r="B569" t="s">
        <v>135</v>
      </c>
      <c r="C569">
        <v>2002</v>
      </c>
      <c r="D569" t="s">
        <v>1415</v>
      </c>
      <c r="E569" t="s">
        <v>1416</v>
      </c>
      <c r="F569" t="s">
        <v>1417</v>
      </c>
      <c r="G569" t="s">
        <v>99</v>
      </c>
      <c r="H569" t="s">
        <v>1418</v>
      </c>
      <c r="I569" t="s">
        <v>1419</v>
      </c>
      <c r="J569" t="s">
        <v>1420</v>
      </c>
      <c r="K569" t="s">
        <v>1421</v>
      </c>
      <c r="L569" s="13">
        <v>44887.363807870373</v>
      </c>
      <c r="M569" s="13">
        <v>44887.410219907404</v>
      </c>
      <c r="N569" s="13">
        <v>44886.598020833335</v>
      </c>
      <c r="O569" t="s">
        <v>1422</v>
      </c>
      <c r="P569" t="s">
        <v>288</v>
      </c>
      <c r="Q569" t="s">
        <v>941</v>
      </c>
      <c r="R569" t="s">
        <v>1417</v>
      </c>
      <c r="S569" t="s">
        <v>99</v>
      </c>
      <c r="T569" t="s">
        <v>99</v>
      </c>
      <c r="U569" t="s">
        <v>99</v>
      </c>
      <c r="V569" t="s">
        <v>4494</v>
      </c>
      <c r="W569" t="s">
        <v>4495</v>
      </c>
      <c r="X569" t="s">
        <v>5747</v>
      </c>
      <c r="Y569" t="s">
        <v>99</v>
      </c>
      <c r="Z569" t="s">
        <v>99</v>
      </c>
    </row>
    <row r="570" spans="1:26">
      <c r="A570" t="s">
        <v>5748</v>
      </c>
      <c r="B570" t="s">
        <v>135</v>
      </c>
      <c r="C570">
        <v>2016</v>
      </c>
      <c r="D570" t="s">
        <v>1513</v>
      </c>
      <c r="E570" t="s">
        <v>1514</v>
      </c>
      <c r="F570" t="s">
        <v>1515</v>
      </c>
      <c r="G570" t="s">
        <v>99</v>
      </c>
      <c r="H570" t="s">
        <v>1516</v>
      </c>
      <c r="I570" t="s">
        <v>1517</v>
      </c>
      <c r="J570" t="s">
        <v>1518</v>
      </c>
      <c r="K570" t="s">
        <v>1519</v>
      </c>
      <c r="L570" s="13">
        <v>44887.363807870373</v>
      </c>
      <c r="M570" s="13">
        <v>44887.410208333335</v>
      </c>
      <c r="N570" s="13">
        <v>44886.598078703704</v>
      </c>
      <c r="O570" t="s">
        <v>1520</v>
      </c>
      <c r="P570" t="s">
        <v>288</v>
      </c>
      <c r="Q570" t="s">
        <v>5749</v>
      </c>
      <c r="R570" t="s">
        <v>5750</v>
      </c>
      <c r="S570" t="s">
        <v>99</v>
      </c>
      <c r="T570" t="s">
        <v>99</v>
      </c>
      <c r="U570" t="s">
        <v>99</v>
      </c>
      <c r="V570" t="s">
        <v>4494</v>
      </c>
      <c r="W570" t="s">
        <v>4495</v>
      </c>
      <c r="X570" t="s">
        <v>5751</v>
      </c>
      <c r="Y570" t="s">
        <v>99</v>
      </c>
      <c r="Z570" t="s">
        <v>99</v>
      </c>
    </row>
    <row r="571" spans="1:26">
      <c r="A571" t="s">
        <v>5752</v>
      </c>
      <c r="B571" t="s">
        <v>135</v>
      </c>
      <c r="C571">
        <v>2020</v>
      </c>
      <c r="D571" t="s">
        <v>1478</v>
      </c>
      <c r="E571" t="s">
        <v>1479</v>
      </c>
      <c r="F571" t="s">
        <v>1265</v>
      </c>
      <c r="G571" t="s">
        <v>99</v>
      </c>
      <c r="H571" t="s">
        <v>1266</v>
      </c>
      <c r="I571" t="s">
        <v>1480</v>
      </c>
      <c r="J571" t="s">
        <v>1481</v>
      </c>
      <c r="K571" t="s">
        <v>1482</v>
      </c>
      <c r="L571" s="13">
        <v>44887.363807870373</v>
      </c>
      <c r="M571" s="13">
        <v>44887.410196759258</v>
      </c>
      <c r="N571" s="13">
        <v>44886.598055555558</v>
      </c>
      <c r="O571" t="s">
        <v>1483</v>
      </c>
      <c r="P571" t="s">
        <v>500</v>
      </c>
      <c r="Q571" t="s">
        <v>3584</v>
      </c>
      <c r="R571" t="s">
        <v>4512</v>
      </c>
      <c r="S571" t="s">
        <v>5753</v>
      </c>
      <c r="T571" t="s">
        <v>99</v>
      </c>
      <c r="U571" t="s">
        <v>99</v>
      </c>
      <c r="V571" t="s">
        <v>4494</v>
      </c>
      <c r="W571" t="s">
        <v>4495</v>
      </c>
      <c r="X571" t="s">
        <v>5754</v>
      </c>
      <c r="Y571" t="s">
        <v>99</v>
      </c>
      <c r="Z571" t="s">
        <v>99</v>
      </c>
    </row>
    <row r="572" spans="1:26">
      <c r="A572" t="s">
        <v>5755</v>
      </c>
      <c r="B572" t="s">
        <v>135</v>
      </c>
      <c r="C572">
        <v>2022</v>
      </c>
      <c r="D572" t="s">
        <v>1570</v>
      </c>
      <c r="E572" t="s">
        <v>1571</v>
      </c>
      <c r="F572" t="s">
        <v>1572</v>
      </c>
      <c r="G572" t="s">
        <v>99</v>
      </c>
      <c r="H572" t="s">
        <v>1573</v>
      </c>
      <c r="I572" t="s">
        <v>1574</v>
      </c>
      <c r="J572" t="s">
        <v>1575</v>
      </c>
      <c r="K572" t="s">
        <v>1576</v>
      </c>
      <c r="L572" s="13">
        <v>44887.363807870373</v>
      </c>
      <c r="M572" s="13">
        <v>44887.410173611112</v>
      </c>
      <c r="N572" s="13">
        <v>44886.598113425927</v>
      </c>
      <c r="O572" t="s">
        <v>1577</v>
      </c>
      <c r="P572" t="s">
        <v>557</v>
      </c>
      <c r="Q572" t="s">
        <v>288</v>
      </c>
      <c r="R572" t="s">
        <v>5756</v>
      </c>
      <c r="S572" t="s">
        <v>99</v>
      </c>
      <c r="T572" t="s">
        <v>99</v>
      </c>
      <c r="U572" t="s">
        <v>99</v>
      </c>
      <c r="V572" t="s">
        <v>4494</v>
      </c>
      <c r="W572" t="s">
        <v>4495</v>
      </c>
      <c r="X572" t="s">
        <v>5757</v>
      </c>
      <c r="Y572" t="s">
        <v>99</v>
      </c>
      <c r="Z572" t="s">
        <v>99</v>
      </c>
    </row>
    <row r="573" spans="1:26">
      <c r="A573" t="s">
        <v>5758</v>
      </c>
      <c r="B573" t="s">
        <v>135</v>
      </c>
      <c r="C573">
        <v>2022</v>
      </c>
      <c r="D573" t="s">
        <v>1484</v>
      </c>
      <c r="E573" t="s">
        <v>1485</v>
      </c>
      <c r="F573" t="s">
        <v>1486</v>
      </c>
      <c r="G573" t="s">
        <v>99</v>
      </c>
      <c r="H573" t="s">
        <v>1487</v>
      </c>
      <c r="I573" t="s">
        <v>1488</v>
      </c>
      <c r="J573" t="s">
        <v>1489</v>
      </c>
      <c r="K573" t="s">
        <v>1490</v>
      </c>
      <c r="L573" s="13">
        <v>44887.363807870373</v>
      </c>
      <c r="M573" s="13">
        <v>44887.410173611112</v>
      </c>
      <c r="N573" s="13">
        <v>44886.598055555558</v>
      </c>
      <c r="O573" t="s">
        <v>1491</v>
      </c>
      <c r="P573" t="s">
        <v>288</v>
      </c>
      <c r="Q573" t="s">
        <v>4572</v>
      </c>
      <c r="R573" t="s">
        <v>4852</v>
      </c>
      <c r="S573" t="s">
        <v>5759</v>
      </c>
      <c r="T573" t="s">
        <v>99</v>
      </c>
      <c r="U573" t="s">
        <v>99</v>
      </c>
      <c r="V573" t="s">
        <v>4494</v>
      </c>
      <c r="W573" t="s">
        <v>4495</v>
      </c>
      <c r="X573" t="s">
        <v>5760</v>
      </c>
      <c r="Y573" t="s">
        <v>99</v>
      </c>
      <c r="Z573" t="s">
        <v>99</v>
      </c>
    </row>
    <row r="574" spans="1:26">
      <c r="A574" t="s">
        <v>5761</v>
      </c>
      <c r="B574" t="s">
        <v>135</v>
      </c>
      <c r="C574">
        <v>2021</v>
      </c>
      <c r="D574" t="s">
        <v>1700</v>
      </c>
      <c r="E574" t="s">
        <v>1701</v>
      </c>
      <c r="F574" t="s">
        <v>1702</v>
      </c>
      <c r="G574" t="s">
        <v>99</v>
      </c>
      <c r="H574" t="s">
        <v>1703</v>
      </c>
      <c r="I574" t="s">
        <v>1704</v>
      </c>
      <c r="J574" t="s">
        <v>1705</v>
      </c>
      <c r="K574" t="s">
        <v>1706</v>
      </c>
      <c r="L574" s="13">
        <v>44887.363807870373</v>
      </c>
      <c r="M574" s="13">
        <v>44887.410150462965</v>
      </c>
      <c r="N574" s="13">
        <v>44886.598217592589</v>
      </c>
      <c r="O574" t="s">
        <v>1707</v>
      </c>
      <c r="P574" t="s">
        <v>363</v>
      </c>
      <c r="Q574" t="s">
        <v>5749</v>
      </c>
      <c r="R574" t="s">
        <v>5762</v>
      </c>
      <c r="S574" t="s">
        <v>5763</v>
      </c>
      <c r="T574" t="s">
        <v>99</v>
      </c>
      <c r="U574" t="s">
        <v>99</v>
      </c>
      <c r="V574" t="s">
        <v>4494</v>
      </c>
      <c r="W574" t="s">
        <v>4495</v>
      </c>
      <c r="X574" t="s">
        <v>5764</v>
      </c>
      <c r="Y574" t="s">
        <v>99</v>
      </c>
      <c r="Z574" t="s">
        <v>99</v>
      </c>
    </row>
    <row r="575" spans="1:26">
      <c r="A575" t="s">
        <v>5765</v>
      </c>
      <c r="B575" t="s">
        <v>135</v>
      </c>
      <c r="C575">
        <v>2020</v>
      </c>
      <c r="D575" t="s">
        <v>1723</v>
      </c>
      <c r="E575" t="s">
        <v>1724</v>
      </c>
      <c r="F575" t="s">
        <v>1725</v>
      </c>
      <c r="G575" t="s">
        <v>99</v>
      </c>
      <c r="H575" t="s">
        <v>1726</v>
      </c>
      <c r="I575" t="s">
        <v>1727</v>
      </c>
      <c r="J575" t="s">
        <v>1728</v>
      </c>
      <c r="K575" t="s">
        <v>1729</v>
      </c>
      <c r="L575" s="13">
        <v>44887.363807870373</v>
      </c>
      <c r="M575" s="13">
        <v>44887.410138888888</v>
      </c>
      <c r="N575" s="13">
        <v>44886.598229166666</v>
      </c>
      <c r="O575" t="s">
        <v>1730</v>
      </c>
      <c r="P575" t="s">
        <v>288</v>
      </c>
      <c r="Q575" t="s">
        <v>5422</v>
      </c>
      <c r="R575" t="s">
        <v>5423</v>
      </c>
      <c r="S575" t="s">
        <v>99</v>
      </c>
      <c r="T575" t="s">
        <v>99</v>
      </c>
      <c r="U575" t="s">
        <v>99</v>
      </c>
      <c r="V575" t="s">
        <v>4494</v>
      </c>
      <c r="W575" t="s">
        <v>4495</v>
      </c>
      <c r="X575" t="s">
        <v>5766</v>
      </c>
      <c r="Y575" t="s">
        <v>99</v>
      </c>
      <c r="Z575" t="s">
        <v>99</v>
      </c>
    </row>
    <row r="576" spans="1:26">
      <c r="A576" t="s">
        <v>5767</v>
      </c>
      <c r="B576" t="s">
        <v>135</v>
      </c>
      <c r="C576">
        <v>2019</v>
      </c>
      <c r="D576" t="s">
        <v>1874</v>
      </c>
      <c r="E576" t="s">
        <v>1875</v>
      </c>
      <c r="F576" t="s">
        <v>1876</v>
      </c>
      <c r="G576" t="s">
        <v>99</v>
      </c>
      <c r="H576" t="s">
        <v>1877</v>
      </c>
      <c r="I576" t="s">
        <v>1878</v>
      </c>
      <c r="J576" t="s">
        <v>1879</v>
      </c>
      <c r="K576" t="s">
        <v>1880</v>
      </c>
      <c r="L576" s="13">
        <v>44887.363807870373</v>
      </c>
      <c r="M576" s="13">
        <v>44887.410127314812</v>
      </c>
      <c r="N576" s="13">
        <v>44886.598402777781</v>
      </c>
      <c r="O576" t="s">
        <v>1881</v>
      </c>
      <c r="P576" t="s">
        <v>182</v>
      </c>
      <c r="Q576" t="s">
        <v>4584</v>
      </c>
      <c r="R576" t="s">
        <v>5397</v>
      </c>
      <c r="S576" t="s">
        <v>5768</v>
      </c>
      <c r="T576" t="s">
        <v>99</v>
      </c>
      <c r="U576" t="s">
        <v>99</v>
      </c>
      <c r="V576" t="s">
        <v>4494</v>
      </c>
      <c r="W576" t="s">
        <v>4495</v>
      </c>
      <c r="X576" t="s">
        <v>5769</v>
      </c>
      <c r="Y576" t="s">
        <v>99</v>
      </c>
      <c r="Z576" t="s">
        <v>99</v>
      </c>
    </row>
    <row r="577" spans="1:26">
      <c r="A577" t="s">
        <v>5770</v>
      </c>
      <c r="B577" t="s">
        <v>135</v>
      </c>
      <c r="C577">
        <v>2022</v>
      </c>
      <c r="D577" t="s">
        <v>1882</v>
      </c>
      <c r="E577" t="s">
        <v>1883</v>
      </c>
      <c r="F577" t="s">
        <v>1884</v>
      </c>
      <c r="G577" t="s">
        <v>99</v>
      </c>
      <c r="H577" t="s">
        <v>1885</v>
      </c>
      <c r="I577" t="s">
        <v>1886</v>
      </c>
      <c r="J577" t="s">
        <v>1887</v>
      </c>
      <c r="K577" t="s">
        <v>1888</v>
      </c>
      <c r="L577" s="13">
        <v>44887.363807870373</v>
      </c>
      <c r="M577" s="13">
        <v>44887.410104166665</v>
      </c>
      <c r="N577" s="13">
        <v>44886.598402777781</v>
      </c>
      <c r="O577" t="s">
        <v>182</v>
      </c>
      <c r="P577" t="s">
        <v>182</v>
      </c>
      <c r="Q577" t="s">
        <v>870</v>
      </c>
      <c r="R577" t="s">
        <v>5771</v>
      </c>
      <c r="S577" t="s">
        <v>5772</v>
      </c>
      <c r="T577" t="s">
        <v>99</v>
      </c>
      <c r="U577" t="s">
        <v>99</v>
      </c>
      <c r="V577" t="s">
        <v>4494</v>
      </c>
      <c r="W577" t="s">
        <v>4495</v>
      </c>
      <c r="X577" t="s">
        <v>5773</v>
      </c>
      <c r="Y577" t="s">
        <v>99</v>
      </c>
      <c r="Z577" t="s">
        <v>99</v>
      </c>
    </row>
    <row r="578" spans="1:26">
      <c r="A578" t="s">
        <v>5774</v>
      </c>
      <c r="B578" t="s">
        <v>135</v>
      </c>
      <c r="C578">
        <v>1988</v>
      </c>
      <c r="D578" t="s">
        <v>1939</v>
      </c>
      <c r="E578" t="s">
        <v>1940</v>
      </c>
      <c r="F578" t="s">
        <v>1941</v>
      </c>
      <c r="G578" t="s">
        <v>99</v>
      </c>
      <c r="H578" t="s">
        <v>1942</v>
      </c>
      <c r="I578" t="s">
        <v>1943</v>
      </c>
      <c r="J578" t="s">
        <v>1944</v>
      </c>
      <c r="K578" t="s">
        <v>1945</v>
      </c>
      <c r="L578" s="13">
        <v>44887.363807870373</v>
      </c>
      <c r="M578" s="13">
        <v>44887.410081018519</v>
      </c>
      <c r="N578" s="13">
        <v>44886.598460648151</v>
      </c>
      <c r="O578" t="s">
        <v>1946</v>
      </c>
      <c r="P578" t="s">
        <v>182</v>
      </c>
      <c r="Q578" t="s">
        <v>182</v>
      </c>
      <c r="R578" t="s">
        <v>1941</v>
      </c>
      <c r="S578" t="s">
        <v>99</v>
      </c>
      <c r="T578" t="s">
        <v>99</v>
      </c>
      <c r="U578" t="s">
        <v>99</v>
      </c>
      <c r="V578" t="s">
        <v>4494</v>
      </c>
      <c r="W578" t="s">
        <v>4495</v>
      </c>
      <c r="X578" t="s">
        <v>5775</v>
      </c>
      <c r="Y578" t="s">
        <v>99</v>
      </c>
      <c r="Z578" t="s">
        <v>99</v>
      </c>
    </row>
    <row r="579" spans="1:26">
      <c r="A579" t="s">
        <v>5776</v>
      </c>
      <c r="B579" t="s">
        <v>135</v>
      </c>
      <c r="C579">
        <v>2011</v>
      </c>
      <c r="D579" t="s">
        <v>1915</v>
      </c>
      <c r="E579" t="s">
        <v>1916</v>
      </c>
      <c r="F579" t="s">
        <v>1917</v>
      </c>
      <c r="G579" t="s">
        <v>99</v>
      </c>
      <c r="H579" t="s">
        <v>1918</v>
      </c>
      <c r="I579" t="s">
        <v>1919</v>
      </c>
      <c r="J579" t="s">
        <v>1920</v>
      </c>
      <c r="K579" t="s">
        <v>1921</v>
      </c>
      <c r="L579" s="13">
        <v>44887.363807870373</v>
      </c>
      <c r="M579" s="13">
        <v>44887.410081018519</v>
      </c>
      <c r="N579" s="13">
        <v>44886.598460648151</v>
      </c>
      <c r="O579" t="s">
        <v>1922</v>
      </c>
      <c r="P579" t="s">
        <v>941</v>
      </c>
      <c r="Q579" t="s">
        <v>4761</v>
      </c>
      <c r="R579" t="s">
        <v>5777</v>
      </c>
      <c r="S579" t="s">
        <v>99</v>
      </c>
      <c r="T579" t="s">
        <v>99</v>
      </c>
      <c r="U579" t="s">
        <v>99</v>
      </c>
      <c r="V579" t="s">
        <v>4494</v>
      </c>
      <c r="W579" t="s">
        <v>4495</v>
      </c>
      <c r="X579" t="s">
        <v>5778</v>
      </c>
      <c r="Y579" t="s">
        <v>99</v>
      </c>
      <c r="Z579" t="s">
        <v>99</v>
      </c>
    </row>
    <row r="580" spans="1:26">
      <c r="A580" t="s">
        <v>4434</v>
      </c>
      <c r="B580" t="s">
        <v>94</v>
      </c>
      <c r="C580">
        <v>2021</v>
      </c>
      <c r="D580" t="s">
        <v>4108</v>
      </c>
      <c r="E580" t="s">
        <v>4109</v>
      </c>
      <c r="F580" t="s">
        <v>4110</v>
      </c>
      <c r="G580" t="s">
        <v>99</v>
      </c>
      <c r="H580" t="s">
        <v>99</v>
      </c>
      <c r="I580" t="s">
        <v>4111</v>
      </c>
      <c r="J580" t="s">
        <v>4112</v>
      </c>
      <c r="K580" t="s">
        <v>113</v>
      </c>
      <c r="L580" s="13">
        <v>44887.363807870373</v>
      </c>
      <c r="M580" s="13">
        <v>44887.363807870373</v>
      </c>
      <c r="N580" s="13"/>
      <c r="O580" t="s">
        <v>4113</v>
      </c>
      <c r="P580" t="s">
        <v>99</v>
      </c>
      <c r="Q580" t="s">
        <v>99</v>
      </c>
      <c r="R580" t="s">
        <v>99</v>
      </c>
      <c r="S580" t="s">
        <v>99</v>
      </c>
      <c r="T580" t="s">
        <v>4114</v>
      </c>
      <c r="U580" t="s">
        <v>99</v>
      </c>
      <c r="V580" t="s">
        <v>99</v>
      </c>
      <c r="W580" t="s">
        <v>99</v>
      </c>
      <c r="X580" t="s">
        <v>99</v>
      </c>
      <c r="Y580" t="s">
        <v>5779</v>
      </c>
      <c r="Z580" t="s">
        <v>99</v>
      </c>
    </row>
    <row r="581" spans="1:26">
      <c r="A581" t="s">
        <v>5780</v>
      </c>
      <c r="B581" t="s">
        <v>706</v>
      </c>
      <c r="C581">
        <v>2009</v>
      </c>
      <c r="D581" t="s">
        <v>4311</v>
      </c>
      <c r="E581" t="s">
        <v>4312</v>
      </c>
      <c r="F581" t="s">
        <v>99</v>
      </c>
      <c r="G581" t="s">
        <v>99</v>
      </c>
      <c r="H581" t="s">
        <v>99</v>
      </c>
      <c r="I581" t="s">
        <v>99</v>
      </c>
      <c r="J581" t="s">
        <v>4313</v>
      </c>
      <c r="K581" t="s">
        <v>615</v>
      </c>
      <c r="L581" s="13">
        <v>44887.363807870373</v>
      </c>
      <c r="M581" s="13">
        <v>44887.363807870373</v>
      </c>
      <c r="N581" s="13"/>
      <c r="O581" t="s">
        <v>99</v>
      </c>
      <c r="P581" t="s">
        <v>99</v>
      </c>
      <c r="Q581" t="s">
        <v>99</v>
      </c>
      <c r="R581" t="s">
        <v>99</v>
      </c>
      <c r="S581" t="s">
        <v>99</v>
      </c>
      <c r="T581" t="s">
        <v>4314</v>
      </c>
      <c r="U581" t="s">
        <v>99</v>
      </c>
      <c r="V581" t="s">
        <v>99</v>
      </c>
      <c r="W581" t="s">
        <v>99</v>
      </c>
      <c r="X581" t="s">
        <v>99</v>
      </c>
      <c r="Y581" t="s">
        <v>99</v>
      </c>
      <c r="Z581" t="s">
        <v>99</v>
      </c>
    </row>
    <row r="582" spans="1:26">
      <c r="A582" t="s">
        <v>5781</v>
      </c>
      <c r="B582" t="s">
        <v>135</v>
      </c>
      <c r="C582">
        <v>2018</v>
      </c>
      <c r="D582" t="s">
        <v>4119</v>
      </c>
      <c r="E582" t="s">
        <v>4120</v>
      </c>
      <c r="F582" t="s">
        <v>4121</v>
      </c>
      <c r="G582" t="s">
        <v>99</v>
      </c>
      <c r="H582" t="s">
        <v>99</v>
      </c>
      <c r="I582" t="s">
        <v>4122</v>
      </c>
      <c r="J582" t="s">
        <v>4123</v>
      </c>
      <c r="K582" t="s">
        <v>384</v>
      </c>
      <c r="L582" s="13">
        <v>44887.363807870373</v>
      </c>
      <c r="M582" s="13">
        <v>44887.363807870373</v>
      </c>
      <c r="N582" s="13"/>
      <c r="O582" t="s">
        <v>4124</v>
      </c>
      <c r="P582" t="s">
        <v>99</v>
      </c>
      <c r="Q582" t="s">
        <v>5782</v>
      </c>
      <c r="R582" t="s">
        <v>99</v>
      </c>
      <c r="S582" t="s">
        <v>99</v>
      </c>
      <c r="T582" t="s">
        <v>99</v>
      </c>
      <c r="U582" t="s">
        <v>99</v>
      </c>
      <c r="V582" t="s">
        <v>99</v>
      </c>
      <c r="W582" t="s">
        <v>99</v>
      </c>
      <c r="X582" t="s">
        <v>99</v>
      </c>
      <c r="Y582" t="s">
        <v>99</v>
      </c>
      <c r="Z582" t="s">
        <v>99</v>
      </c>
    </row>
    <row r="583" spans="1:26">
      <c r="A583" t="s">
        <v>4435</v>
      </c>
      <c r="B583" t="s">
        <v>94</v>
      </c>
      <c r="C583">
        <v>2017</v>
      </c>
      <c r="D583" t="s">
        <v>4046</v>
      </c>
      <c r="E583" t="s">
        <v>4047</v>
      </c>
      <c r="F583" t="s">
        <v>4048</v>
      </c>
      <c r="G583" t="s">
        <v>99</v>
      </c>
      <c r="H583" t="s">
        <v>99</v>
      </c>
      <c r="I583" t="s">
        <v>99</v>
      </c>
      <c r="J583" t="s">
        <v>4049</v>
      </c>
      <c r="K583" t="s">
        <v>156</v>
      </c>
      <c r="L583" s="13">
        <v>44887.363807870373</v>
      </c>
      <c r="M583" s="13">
        <v>44887.363807870373</v>
      </c>
      <c r="N583" s="13"/>
      <c r="O583" t="s">
        <v>99</v>
      </c>
      <c r="P583" t="s">
        <v>99</v>
      </c>
      <c r="Q583" t="s">
        <v>99</v>
      </c>
      <c r="R583" t="s">
        <v>99</v>
      </c>
      <c r="S583" t="s">
        <v>99</v>
      </c>
      <c r="T583" t="s">
        <v>4050</v>
      </c>
      <c r="U583" t="s">
        <v>99</v>
      </c>
      <c r="V583" t="s">
        <v>99</v>
      </c>
      <c r="W583" t="s">
        <v>99</v>
      </c>
      <c r="X583" t="s">
        <v>99</v>
      </c>
      <c r="Y583" t="s">
        <v>99</v>
      </c>
      <c r="Z583" t="s">
        <v>99</v>
      </c>
    </row>
    <row r="584" spans="1:26">
      <c r="A584" t="s">
        <v>4436</v>
      </c>
      <c r="B584" t="s">
        <v>94</v>
      </c>
      <c r="C584">
        <v>2011</v>
      </c>
      <c r="D584" t="s">
        <v>386</v>
      </c>
      <c r="E584" t="s">
        <v>387</v>
      </c>
      <c r="F584" t="s">
        <v>388</v>
      </c>
      <c r="G584" t="s">
        <v>389</v>
      </c>
      <c r="H584" t="s">
        <v>99</v>
      </c>
      <c r="I584" t="s">
        <v>390</v>
      </c>
      <c r="J584" t="s">
        <v>391</v>
      </c>
      <c r="K584" t="s">
        <v>102</v>
      </c>
      <c r="L584" s="13">
        <v>44887.363807870373</v>
      </c>
      <c r="M584" s="13">
        <v>44887.363807870373</v>
      </c>
      <c r="N584" s="13"/>
      <c r="O584" t="s">
        <v>392</v>
      </c>
      <c r="P584" t="s">
        <v>99</v>
      </c>
      <c r="Q584" t="s">
        <v>99</v>
      </c>
      <c r="R584" t="s">
        <v>99</v>
      </c>
      <c r="S584" t="s">
        <v>99</v>
      </c>
      <c r="T584" t="s">
        <v>104</v>
      </c>
      <c r="U584" t="s">
        <v>105</v>
      </c>
      <c r="V584" t="s">
        <v>99</v>
      </c>
      <c r="W584" t="s">
        <v>99</v>
      </c>
      <c r="X584" t="s">
        <v>393</v>
      </c>
      <c r="Y584" t="s">
        <v>99</v>
      </c>
      <c r="Z584" t="s">
        <v>99</v>
      </c>
    </row>
    <row r="585" spans="1:26">
      <c r="A585" t="s">
        <v>5783</v>
      </c>
      <c r="B585" t="s">
        <v>222</v>
      </c>
      <c r="C585">
        <v>2009</v>
      </c>
      <c r="D585" t="s">
        <v>1464</v>
      </c>
      <c r="E585" t="s">
        <v>1465</v>
      </c>
      <c r="F585" t="s">
        <v>1466</v>
      </c>
      <c r="G585" t="s">
        <v>1467</v>
      </c>
      <c r="H585" t="s">
        <v>99</v>
      </c>
      <c r="I585" t="s">
        <v>99</v>
      </c>
      <c r="J585" t="s">
        <v>1468</v>
      </c>
      <c r="K585" t="s">
        <v>615</v>
      </c>
      <c r="L585" s="13">
        <v>44887.363807870373</v>
      </c>
      <c r="M585" s="13">
        <v>44887.363807870373</v>
      </c>
      <c r="N585" s="13">
        <v>44886.598043981481</v>
      </c>
      <c r="O585" t="s">
        <v>1469</v>
      </c>
      <c r="P585" t="s">
        <v>99</v>
      </c>
      <c r="Q585" t="s">
        <v>5444</v>
      </c>
      <c r="R585" t="s">
        <v>99</v>
      </c>
      <c r="S585" t="s">
        <v>5784</v>
      </c>
      <c r="T585" t="s">
        <v>1218</v>
      </c>
      <c r="U585" t="s">
        <v>133</v>
      </c>
      <c r="V585" t="s">
        <v>99</v>
      </c>
      <c r="W585" t="s">
        <v>4495</v>
      </c>
      <c r="X585" t="s">
        <v>1470</v>
      </c>
      <c r="Y585" t="s">
        <v>5445</v>
      </c>
      <c r="Z585" t="s">
        <v>99</v>
      </c>
    </row>
    <row r="586" spans="1:26">
      <c r="A586" t="s">
        <v>5785</v>
      </c>
      <c r="B586" t="s">
        <v>135</v>
      </c>
      <c r="C586">
        <v>2020</v>
      </c>
      <c r="D586" t="s">
        <v>673</v>
      </c>
      <c r="E586" t="s">
        <v>1173</v>
      </c>
      <c r="F586" t="s">
        <v>675</v>
      </c>
      <c r="G586" t="s">
        <v>99</v>
      </c>
      <c r="H586" t="s">
        <v>99</v>
      </c>
      <c r="I586" t="s">
        <v>1174</v>
      </c>
      <c r="J586" t="s">
        <v>99</v>
      </c>
      <c r="K586" t="s">
        <v>176</v>
      </c>
      <c r="L586" s="13">
        <v>44887.363807870373</v>
      </c>
      <c r="M586" s="13">
        <v>44887.363807870373</v>
      </c>
      <c r="N586" s="13"/>
      <c r="O586" t="s">
        <v>1175</v>
      </c>
      <c r="P586" t="s">
        <v>99</v>
      </c>
      <c r="Q586" t="s">
        <v>402</v>
      </c>
      <c r="R586" t="s">
        <v>99</v>
      </c>
      <c r="S586" t="s">
        <v>99</v>
      </c>
      <c r="T586" t="s">
        <v>99</v>
      </c>
      <c r="U586" t="s">
        <v>99</v>
      </c>
      <c r="V586" t="s">
        <v>99</v>
      </c>
      <c r="W586" t="s">
        <v>99</v>
      </c>
      <c r="X586" t="s">
        <v>99</v>
      </c>
      <c r="Y586" t="s">
        <v>99</v>
      </c>
      <c r="Z586" t="s">
        <v>99</v>
      </c>
    </row>
    <row r="587" spans="1:26">
      <c r="A587" t="s">
        <v>5786</v>
      </c>
      <c r="B587" t="s">
        <v>94</v>
      </c>
      <c r="C587">
        <v>2020</v>
      </c>
      <c r="D587" t="s">
        <v>1155</v>
      </c>
      <c r="E587" t="s">
        <v>1156</v>
      </c>
      <c r="F587" t="s">
        <v>1157</v>
      </c>
      <c r="G587" t="s">
        <v>99</v>
      </c>
      <c r="H587" t="s">
        <v>99</v>
      </c>
      <c r="I587" t="s">
        <v>1158</v>
      </c>
      <c r="J587" t="s">
        <v>99</v>
      </c>
      <c r="K587" t="s">
        <v>176</v>
      </c>
      <c r="L587" s="13">
        <v>44887.363807870373</v>
      </c>
      <c r="M587" s="13">
        <v>44887.363807870373</v>
      </c>
      <c r="N587" s="13"/>
      <c r="O587" t="s">
        <v>1159</v>
      </c>
      <c r="P587" t="s">
        <v>99</v>
      </c>
      <c r="Q587" t="s">
        <v>99</v>
      </c>
      <c r="R587" t="s">
        <v>99</v>
      </c>
      <c r="S587" t="s">
        <v>99</v>
      </c>
      <c r="T587" t="s">
        <v>99</v>
      </c>
      <c r="U587" t="s">
        <v>99</v>
      </c>
      <c r="V587" t="s">
        <v>99</v>
      </c>
      <c r="W587" t="s">
        <v>99</v>
      </c>
      <c r="X587" t="s">
        <v>99</v>
      </c>
      <c r="Y587" t="s">
        <v>99</v>
      </c>
      <c r="Z587" t="s">
        <v>99</v>
      </c>
    </row>
    <row r="588" spans="1:26">
      <c r="A588" t="s">
        <v>5787</v>
      </c>
      <c r="B588" t="s">
        <v>94</v>
      </c>
      <c r="C588">
        <v>2019</v>
      </c>
      <c r="D588" t="s">
        <v>1146</v>
      </c>
      <c r="E588" t="s">
        <v>1147</v>
      </c>
      <c r="F588" t="s">
        <v>1148</v>
      </c>
      <c r="G588" t="s">
        <v>99</v>
      </c>
      <c r="H588" t="s">
        <v>99</v>
      </c>
      <c r="I588" t="s">
        <v>1149</v>
      </c>
      <c r="J588" t="s">
        <v>99</v>
      </c>
      <c r="K588" t="s">
        <v>271</v>
      </c>
      <c r="L588" s="13">
        <v>44887.363807870373</v>
      </c>
      <c r="M588" s="13">
        <v>44887.363807870373</v>
      </c>
      <c r="N588" s="13"/>
      <c r="O588" t="s">
        <v>672</v>
      </c>
      <c r="P588" t="s">
        <v>99</v>
      </c>
      <c r="Q588" t="s">
        <v>99</v>
      </c>
      <c r="R588" t="s">
        <v>99</v>
      </c>
      <c r="S588" t="s">
        <v>99</v>
      </c>
      <c r="T588" t="s">
        <v>99</v>
      </c>
      <c r="U588" t="s">
        <v>99</v>
      </c>
      <c r="V588" t="s">
        <v>99</v>
      </c>
      <c r="W588" t="s">
        <v>99</v>
      </c>
      <c r="X588" t="s">
        <v>99</v>
      </c>
      <c r="Y588" t="s">
        <v>99</v>
      </c>
      <c r="Z588" t="s">
        <v>99</v>
      </c>
    </row>
    <row r="589" spans="1:26">
      <c r="A589" t="s">
        <v>5788</v>
      </c>
      <c r="B589" t="s">
        <v>94</v>
      </c>
      <c r="C589">
        <v>2021</v>
      </c>
      <c r="D589" t="s">
        <v>952</v>
      </c>
      <c r="E589" t="s">
        <v>953</v>
      </c>
      <c r="F589" t="s">
        <v>954</v>
      </c>
      <c r="G589" t="s">
        <v>99</v>
      </c>
      <c r="H589" t="s">
        <v>99</v>
      </c>
      <c r="I589" t="s">
        <v>955</v>
      </c>
      <c r="J589" t="s">
        <v>99</v>
      </c>
      <c r="K589" t="s">
        <v>113</v>
      </c>
      <c r="L589" s="13">
        <v>44887.363807870373</v>
      </c>
      <c r="M589" s="13">
        <v>44887.363807870373</v>
      </c>
      <c r="N589" s="13"/>
      <c r="O589" t="s">
        <v>956</v>
      </c>
      <c r="P589" t="s">
        <v>99</v>
      </c>
      <c r="Q589" t="s">
        <v>99</v>
      </c>
      <c r="R589" t="s">
        <v>99</v>
      </c>
      <c r="S589" t="s">
        <v>99</v>
      </c>
      <c r="T589" t="s">
        <v>99</v>
      </c>
      <c r="U589" t="s">
        <v>99</v>
      </c>
      <c r="V589" t="s">
        <v>99</v>
      </c>
      <c r="W589" t="s">
        <v>99</v>
      </c>
      <c r="X589" t="s">
        <v>99</v>
      </c>
      <c r="Y589" t="s">
        <v>99</v>
      </c>
      <c r="Z589" t="s">
        <v>99</v>
      </c>
    </row>
    <row r="590" spans="1:26">
      <c r="A590" t="s">
        <v>5789</v>
      </c>
      <c r="B590" t="s">
        <v>94</v>
      </c>
      <c r="C590">
        <v>2011</v>
      </c>
      <c r="D590" t="s">
        <v>909</v>
      </c>
      <c r="E590" t="s">
        <v>910</v>
      </c>
      <c r="F590" t="s">
        <v>911</v>
      </c>
      <c r="G590" t="s">
        <v>99</v>
      </c>
      <c r="H590" t="s">
        <v>99</v>
      </c>
      <c r="I590" t="s">
        <v>912</v>
      </c>
      <c r="J590" t="s">
        <v>99</v>
      </c>
      <c r="K590" t="s">
        <v>102</v>
      </c>
      <c r="L590" s="13">
        <v>44887.363807870373</v>
      </c>
      <c r="M590" s="13">
        <v>44887.363807870373</v>
      </c>
      <c r="N590" s="13"/>
      <c r="O590" t="s">
        <v>913</v>
      </c>
      <c r="P590" t="s">
        <v>99</v>
      </c>
      <c r="Q590" t="s">
        <v>99</v>
      </c>
      <c r="R590" t="s">
        <v>99</v>
      </c>
      <c r="S590" t="s">
        <v>99</v>
      </c>
      <c r="T590" t="s">
        <v>99</v>
      </c>
      <c r="U590" t="s">
        <v>99</v>
      </c>
      <c r="V590" t="s">
        <v>99</v>
      </c>
      <c r="W590" t="s">
        <v>99</v>
      </c>
      <c r="X590" t="s">
        <v>99</v>
      </c>
      <c r="Y590" t="s">
        <v>99</v>
      </c>
      <c r="Z590" t="s">
        <v>99</v>
      </c>
    </row>
    <row r="591" spans="1:26">
      <c r="A591" t="s">
        <v>4437</v>
      </c>
      <c r="B591" t="s">
        <v>94</v>
      </c>
      <c r="C591">
        <v>2020</v>
      </c>
      <c r="D591" t="s">
        <v>860</v>
      </c>
      <c r="E591" t="s">
        <v>861</v>
      </c>
      <c r="F591" t="s">
        <v>862</v>
      </c>
      <c r="G591" t="s">
        <v>99</v>
      </c>
      <c r="H591" t="s">
        <v>99</v>
      </c>
      <c r="I591" t="s">
        <v>863</v>
      </c>
      <c r="J591" t="s">
        <v>99</v>
      </c>
      <c r="K591" t="s">
        <v>176</v>
      </c>
      <c r="L591" s="13">
        <v>44887.363807870373</v>
      </c>
      <c r="M591" s="13">
        <v>44887.363807870373</v>
      </c>
      <c r="N591" s="13"/>
      <c r="O591" t="s">
        <v>864</v>
      </c>
      <c r="P591" t="s">
        <v>99</v>
      </c>
      <c r="Q591" t="s">
        <v>99</v>
      </c>
      <c r="R591" t="s">
        <v>99</v>
      </c>
      <c r="S591" t="s">
        <v>99</v>
      </c>
      <c r="T591" t="s">
        <v>99</v>
      </c>
      <c r="U591" t="s">
        <v>99</v>
      </c>
      <c r="V591" t="s">
        <v>99</v>
      </c>
      <c r="W591" t="s">
        <v>99</v>
      </c>
      <c r="X591" t="s">
        <v>99</v>
      </c>
      <c r="Y591" t="s">
        <v>99</v>
      </c>
      <c r="Z591" t="s">
        <v>99</v>
      </c>
    </row>
    <row r="592" spans="1:26">
      <c r="A592" t="s">
        <v>5790</v>
      </c>
      <c r="B592" t="s">
        <v>94</v>
      </c>
      <c r="C592">
        <v>2021</v>
      </c>
      <c r="D592" t="s">
        <v>746</v>
      </c>
      <c r="E592" t="s">
        <v>747</v>
      </c>
      <c r="F592" t="s">
        <v>748</v>
      </c>
      <c r="G592" t="s">
        <v>99</v>
      </c>
      <c r="H592" t="s">
        <v>99</v>
      </c>
      <c r="I592" t="s">
        <v>749</v>
      </c>
      <c r="J592" t="s">
        <v>99</v>
      </c>
      <c r="K592" t="s">
        <v>113</v>
      </c>
      <c r="L592" s="13">
        <v>44887.363807870373</v>
      </c>
      <c r="M592" s="13">
        <v>44887.363807870373</v>
      </c>
      <c r="N592" s="13"/>
      <c r="O592" t="s">
        <v>750</v>
      </c>
      <c r="P592" t="s">
        <v>99</v>
      </c>
      <c r="Q592" t="s">
        <v>99</v>
      </c>
      <c r="R592" t="s">
        <v>99</v>
      </c>
      <c r="S592" t="s">
        <v>99</v>
      </c>
      <c r="T592" t="s">
        <v>99</v>
      </c>
      <c r="U592" t="s">
        <v>99</v>
      </c>
      <c r="V592" t="s">
        <v>99</v>
      </c>
      <c r="W592" t="s">
        <v>99</v>
      </c>
      <c r="X592" t="s">
        <v>99</v>
      </c>
      <c r="Y592" t="s">
        <v>99</v>
      </c>
      <c r="Z592" t="s">
        <v>99</v>
      </c>
    </row>
    <row r="593" spans="1:26">
      <c r="A593" t="s">
        <v>4438</v>
      </c>
      <c r="B593" t="s">
        <v>94</v>
      </c>
      <c r="C593">
        <v>2014</v>
      </c>
      <c r="D593" t="s">
        <v>999</v>
      </c>
      <c r="E593" t="s">
        <v>1000</v>
      </c>
      <c r="F593" t="s">
        <v>1001</v>
      </c>
      <c r="G593" t="s">
        <v>99</v>
      </c>
      <c r="H593" t="s">
        <v>99</v>
      </c>
      <c r="I593" t="s">
        <v>1002</v>
      </c>
      <c r="J593" t="s">
        <v>99</v>
      </c>
      <c r="K593" t="s">
        <v>400</v>
      </c>
      <c r="L593" s="13">
        <v>44887.363807870373</v>
      </c>
      <c r="M593" s="13">
        <v>44887.363807870373</v>
      </c>
      <c r="N593" s="13"/>
      <c r="O593" t="s">
        <v>1003</v>
      </c>
      <c r="P593" t="s">
        <v>99</v>
      </c>
      <c r="Q593" t="s">
        <v>99</v>
      </c>
      <c r="R593" t="s">
        <v>99</v>
      </c>
      <c r="S593" t="s">
        <v>99</v>
      </c>
      <c r="T593" t="s">
        <v>99</v>
      </c>
      <c r="U593" t="s">
        <v>99</v>
      </c>
      <c r="V593" t="s">
        <v>99</v>
      </c>
      <c r="W593" t="s">
        <v>99</v>
      </c>
      <c r="X593" t="s">
        <v>99</v>
      </c>
      <c r="Y593" t="s">
        <v>99</v>
      </c>
      <c r="Z593" t="s">
        <v>99</v>
      </c>
    </row>
    <row r="594" spans="1:26">
      <c r="A594" t="s">
        <v>5791</v>
      </c>
      <c r="B594" t="s">
        <v>94</v>
      </c>
      <c r="C594">
        <v>2020</v>
      </c>
      <c r="D594" t="s">
        <v>967</v>
      </c>
      <c r="E594" t="s">
        <v>968</v>
      </c>
      <c r="F594" t="s">
        <v>969</v>
      </c>
      <c r="G594" t="s">
        <v>99</v>
      </c>
      <c r="H594" t="s">
        <v>99</v>
      </c>
      <c r="I594" t="s">
        <v>970</v>
      </c>
      <c r="J594" t="s">
        <v>99</v>
      </c>
      <c r="K594" t="s">
        <v>176</v>
      </c>
      <c r="L594" s="13">
        <v>44887.363807870373</v>
      </c>
      <c r="M594" s="13">
        <v>44887.363807870373</v>
      </c>
      <c r="N594" s="13"/>
      <c r="O594" t="s">
        <v>971</v>
      </c>
      <c r="P594" t="s">
        <v>99</v>
      </c>
      <c r="Q594" t="s">
        <v>99</v>
      </c>
      <c r="R594" t="s">
        <v>99</v>
      </c>
      <c r="S594" t="s">
        <v>99</v>
      </c>
      <c r="T594" t="s">
        <v>99</v>
      </c>
      <c r="U594" t="s">
        <v>99</v>
      </c>
      <c r="V594" t="s">
        <v>99</v>
      </c>
      <c r="W594" t="s">
        <v>99</v>
      </c>
      <c r="X594" t="s">
        <v>99</v>
      </c>
      <c r="Y594" t="s">
        <v>99</v>
      </c>
      <c r="Z594" t="s">
        <v>99</v>
      </c>
    </row>
    <row r="595" spans="1:26">
      <c r="A595" t="s">
        <v>4439</v>
      </c>
      <c r="B595" t="s">
        <v>94</v>
      </c>
      <c r="C595">
        <v>2019</v>
      </c>
      <c r="D595" t="s">
        <v>807</v>
      </c>
      <c r="E595" t="s">
        <v>808</v>
      </c>
      <c r="F595" t="s">
        <v>809</v>
      </c>
      <c r="G595" t="s">
        <v>99</v>
      </c>
      <c r="H595" t="s">
        <v>99</v>
      </c>
      <c r="I595" t="s">
        <v>810</v>
      </c>
      <c r="J595" t="s">
        <v>99</v>
      </c>
      <c r="K595" t="s">
        <v>271</v>
      </c>
      <c r="L595" s="13">
        <v>44887.363807870373</v>
      </c>
      <c r="M595" s="13">
        <v>44887.363807870373</v>
      </c>
      <c r="N595" s="13"/>
      <c r="O595" t="s">
        <v>811</v>
      </c>
      <c r="P595" t="s">
        <v>99</v>
      </c>
      <c r="Q595" t="s">
        <v>99</v>
      </c>
      <c r="R595" t="s">
        <v>99</v>
      </c>
      <c r="S595" t="s">
        <v>99</v>
      </c>
      <c r="T595" t="s">
        <v>99</v>
      </c>
      <c r="U595" t="s">
        <v>99</v>
      </c>
      <c r="V595" t="s">
        <v>99</v>
      </c>
      <c r="W595" t="s">
        <v>99</v>
      </c>
      <c r="X595" t="s">
        <v>99</v>
      </c>
      <c r="Y595" t="s">
        <v>99</v>
      </c>
      <c r="Z595" t="s">
        <v>99</v>
      </c>
    </row>
    <row r="596" spans="1:26">
      <c r="A596" t="s">
        <v>4440</v>
      </c>
      <c r="B596" t="s">
        <v>135</v>
      </c>
      <c r="C596">
        <v>2021</v>
      </c>
      <c r="D596" t="s">
        <v>673</v>
      </c>
      <c r="E596" t="s">
        <v>674</v>
      </c>
      <c r="F596" t="s">
        <v>675</v>
      </c>
      <c r="G596" t="s">
        <v>99</v>
      </c>
      <c r="H596" t="s">
        <v>99</v>
      </c>
      <c r="I596" t="s">
        <v>676</v>
      </c>
      <c r="J596" t="s">
        <v>99</v>
      </c>
      <c r="K596" t="s">
        <v>113</v>
      </c>
      <c r="L596" s="13">
        <v>44887.363807870373</v>
      </c>
      <c r="M596" s="13">
        <v>44887.363807870373</v>
      </c>
      <c r="N596" s="13"/>
      <c r="O596" t="s">
        <v>677</v>
      </c>
      <c r="P596" t="s">
        <v>99</v>
      </c>
      <c r="Q596" t="s">
        <v>870</v>
      </c>
      <c r="R596" t="s">
        <v>99</v>
      </c>
      <c r="S596" t="s">
        <v>99</v>
      </c>
      <c r="T596" t="s">
        <v>99</v>
      </c>
      <c r="U596" t="s">
        <v>99</v>
      </c>
      <c r="V596" t="s">
        <v>99</v>
      </c>
      <c r="W596" t="s">
        <v>99</v>
      </c>
      <c r="X596" t="s">
        <v>99</v>
      </c>
      <c r="Y596" t="s">
        <v>99</v>
      </c>
      <c r="Z596" t="s">
        <v>99</v>
      </c>
    </row>
    <row r="597" spans="1:26">
      <c r="A597" t="s">
        <v>5792</v>
      </c>
      <c r="B597" t="s">
        <v>135</v>
      </c>
      <c r="D597" t="s">
        <v>4416</v>
      </c>
      <c r="E597" t="s">
        <v>4417</v>
      </c>
      <c r="F597" t="s">
        <v>4418</v>
      </c>
      <c r="G597" t="s">
        <v>99</v>
      </c>
      <c r="H597" t="s">
        <v>99</v>
      </c>
      <c r="I597" t="s">
        <v>99</v>
      </c>
      <c r="J597" t="s">
        <v>4419</v>
      </c>
      <c r="K597" t="s">
        <v>99</v>
      </c>
      <c r="L597" s="13">
        <v>44887.363807870373</v>
      </c>
      <c r="M597" s="13">
        <v>44887.363807870373</v>
      </c>
      <c r="N597" s="13"/>
      <c r="O597" t="s">
        <v>99</v>
      </c>
      <c r="P597" t="s">
        <v>99</v>
      </c>
      <c r="Q597" t="s">
        <v>99</v>
      </c>
      <c r="R597" t="s">
        <v>99</v>
      </c>
      <c r="S597" t="s">
        <v>99</v>
      </c>
      <c r="T597" t="s">
        <v>99</v>
      </c>
      <c r="U597" t="s">
        <v>99</v>
      </c>
      <c r="V597" t="s">
        <v>99</v>
      </c>
      <c r="W597" t="s">
        <v>99</v>
      </c>
      <c r="X597" t="s">
        <v>4291</v>
      </c>
      <c r="Y597" t="s">
        <v>99</v>
      </c>
      <c r="Z597" t="s">
        <v>99</v>
      </c>
    </row>
    <row r="598" spans="1:26">
      <c r="A598" t="s">
        <v>5793</v>
      </c>
      <c r="B598" t="s">
        <v>135</v>
      </c>
      <c r="D598" t="s">
        <v>4344</v>
      </c>
      <c r="E598" t="s">
        <v>4345</v>
      </c>
      <c r="F598" t="s">
        <v>4346</v>
      </c>
      <c r="G598" t="s">
        <v>99</v>
      </c>
      <c r="H598" t="s">
        <v>99</v>
      </c>
      <c r="I598" t="s">
        <v>99</v>
      </c>
      <c r="J598" t="s">
        <v>4347</v>
      </c>
      <c r="K598" t="s">
        <v>99</v>
      </c>
      <c r="L598" s="13">
        <v>44887.363807870373</v>
      </c>
      <c r="M598" s="13">
        <v>44887.363807870373</v>
      </c>
      <c r="N598" s="13"/>
      <c r="O598" t="s">
        <v>99</v>
      </c>
      <c r="P598" t="s">
        <v>99</v>
      </c>
      <c r="Q598" t="s">
        <v>99</v>
      </c>
      <c r="R598" t="s">
        <v>99</v>
      </c>
      <c r="S598" t="s">
        <v>99</v>
      </c>
      <c r="T598" t="s">
        <v>99</v>
      </c>
      <c r="U598" t="s">
        <v>99</v>
      </c>
      <c r="V598" t="s">
        <v>99</v>
      </c>
      <c r="W598" t="s">
        <v>99</v>
      </c>
      <c r="X598" t="s">
        <v>4291</v>
      </c>
      <c r="Y598" t="s">
        <v>99</v>
      </c>
      <c r="Z598" t="s">
        <v>99</v>
      </c>
    </row>
    <row r="599" spans="1:26">
      <c r="A599" t="s">
        <v>4441</v>
      </c>
      <c r="B599" t="s">
        <v>94</v>
      </c>
      <c r="C599">
        <v>2019</v>
      </c>
      <c r="D599" t="s">
        <v>723</v>
      </c>
      <c r="E599" t="s">
        <v>724</v>
      </c>
      <c r="F599" t="s">
        <v>720</v>
      </c>
      <c r="G599" t="s">
        <v>99</v>
      </c>
      <c r="H599" t="s">
        <v>99</v>
      </c>
      <c r="I599" t="s">
        <v>725</v>
      </c>
      <c r="J599" t="s">
        <v>99</v>
      </c>
      <c r="K599" t="s">
        <v>271</v>
      </c>
      <c r="L599" s="13">
        <v>44887.363807870373</v>
      </c>
      <c r="M599" s="13">
        <v>44887.363807870373</v>
      </c>
      <c r="N599" s="13"/>
      <c r="O599" t="s">
        <v>726</v>
      </c>
      <c r="P599" t="s">
        <v>99</v>
      </c>
      <c r="Q599" t="s">
        <v>99</v>
      </c>
      <c r="R599" t="s">
        <v>99</v>
      </c>
      <c r="S599" t="s">
        <v>99</v>
      </c>
      <c r="T599" t="s">
        <v>99</v>
      </c>
      <c r="U599" t="s">
        <v>99</v>
      </c>
      <c r="V599" t="s">
        <v>99</v>
      </c>
      <c r="W599" t="s">
        <v>99</v>
      </c>
      <c r="X599" t="s">
        <v>99</v>
      </c>
      <c r="Y599" t="s">
        <v>99</v>
      </c>
      <c r="Z599" t="s">
        <v>99</v>
      </c>
    </row>
    <row r="600" spans="1:26">
      <c r="A600" t="s">
        <v>5794</v>
      </c>
      <c r="B600" t="s">
        <v>135</v>
      </c>
      <c r="C600">
        <v>2007</v>
      </c>
      <c r="D600" t="s">
        <v>662</v>
      </c>
      <c r="E600" t="s">
        <v>663</v>
      </c>
      <c r="F600" t="s">
        <v>664</v>
      </c>
      <c r="G600" t="s">
        <v>99</v>
      </c>
      <c r="H600" t="s">
        <v>99</v>
      </c>
      <c r="I600" t="s">
        <v>665</v>
      </c>
      <c r="J600" t="s">
        <v>99</v>
      </c>
      <c r="K600" t="s">
        <v>666</v>
      </c>
      <c r="L600" s="13">
        <v>44887.363807870373</v>
      </c>
      <c r="M600" s="13">
        <v>44887.363807870373</v>
      </c>
      <c r="N600" s="13"/>
      <c r="O600" t="s">
        <v>667</v>
      </c>
      <c r="P600" t="s">
        <v>182</v>
      </c>
      <c r="Q600" t="s">
        <v>4706</v>
      </c>
      <c r="R600" t="s">
        <v>99</v>
      </c>
      <c r="S600" t="s">
        <v>99</v>
      </c>
      <c r="T600" t="s">
        <v>99</v>
      </c>
      <c r="U600" t="s">
        <v>99</v>
      </c>
      <c r="V600" t="s">
        <v>99</v>
      </c>
      <c r="W600" t="s">
        <v>99</v>
      </c>
      <c r="X600" t="s">
        <v>99</v>
      </c>
      <c r="Y600" t="s">
        <v>99</v>
      </c>
      <c r="Z600" t="s">
        <v>99</v>
      </c>
    </row>
    <row r="601" spans="1:26">
      <c r="A601" t="s">
        <v>4442</v>
      </c>
      <c r="B601" t="s">
        <v>94</v>
      </c>
      <c r="C601">
        <v>2021</v>
      </c>
      <c r="D601" t="s">
        <v>652</v>
      </c>
      <c r="E601" t="s">
        <v>653</v>
      </c>
      <c r="F601" t="s">
        <v>654</v>
      </c>
      <c r="G601" t="s">
        <v>99</v>
      </c>
      <c r="H601" t="s">
        <v>99</v>
      </c>
      <c r="I601" t="s">
        <v>655</v>
      </c>
      <c r="J601" t="s">
        <v>99</v>
      </c>
      <c r="K601" t="s">
        <v>113</v>
      </c>
      <c r="L601" s="13">
        <v>44887.363807870373</v>
      </c>
      <c r="M601" s="13">
        <v>44887.363807870373</v>
      </c>
      <c r="N601" s="13"/>
      <c r="O601" t="s">
        <v>656</v>
      </c>
      <c r="P601" t="s">
        <v>99</v>
      </c>
      <c r="Q601" t="s">
        <v>99</v>
      </c>
      <c r="R601" t="s">
        <v>99</v>
      </c>
      <c r="S601" t="s">
        <v>99</v>
      </c>
      <c r="T601" t="s">
        <v>99</v>
      </c>
      <c r="U601" t="s">
        <v>99</v>
      </c>
      <c r="V601" t="s">
        <v>99</v>
      </c>
      <c r="W601" t="s">
        <v>99</v>
      </c>
      <c r="X601" t="s">
        <v>99</v>
      </c>
      <c r="Y601" t="s">
        <v>99</v>
      </c>
      <c r="Z601" t="s">
        <v>99</v>
      </c>
    </row>
    <row r="602" spans="1:26">
      <c r="A602" t="s">
        <v>5795</v>
      </c>
      <c r="B602" t="s">
        <v>706</v>
      </c>
      <c r="C602">
        <v>2014</v>
      </c>
      <c r="D602" t="s">
        <v>4420</v>
      </c>
      <c r="E602" t="s">
        <v>4421</v>
      </c>
      <c r="F602" t="s">
        <v>99</v>
      </c>
      <c r="G602" t="s">
        <v>99</v>
      </c>
      <c r="H602" t="s">
        <v>99</v>
      </c>
      <c r="I602" t="s">
        <v>99</v>
      </c>
      <c r="J602" t="s">
        <v>4422</v>
      </c>
      <c r="K602" t="s">
        <v>400</v>
      </c>
      <c r="L602" s="13">
        <v>44887.363807870373</v>
      </c>
      <c r="M602" s="13">
        <v>44887.363807870373</v>
      </c>
      <c r="N602" s="13"/>
      <c r="O602" t="s">
        <v>99</v>
      </c>
      <c r="P602" t="s">
        <v>99</v>
      </c>
      <c r="Q602" t="s">
        <v>99</v>
      </c>
      <c r="R602" t="s">
        <v>99</v>
      </c>
      <c r="S602" t="s">
        <v>99</v>
      </c>
      <c r="T602" t="s">
        <v>4314</v>
      </c>
      <c r="U602" t="s">
        <v>99</v>
      </c>
      <c r="V602" t="s">
        <v>99</v>
      </c>
      <c r="W602" t="s">
        <v>99</v>
      </c>
      <c r="X602" t="s">
        <v>99</v>
      </c>
      <c r="Y602" t="s">
        <v>99</v>
      </c>
      <c r="Z602" t="s">
        <v>99</v>
      </c>
    </row>
    <row r="603" spans="1:26">
      <c r="A603" t="s">
        <v>5796</v>
      </c>
      <c r="B603" t="s">
        <v>706</v>
      </c>
      <c r="C603">
        <v>2018</v>
      </c>
      <c r="D603" t="s">
        <v>4384</v>
      </c>
      <c r="E603" t="s">
        <v>4385</v>
      </c>
      <c r="F603" t="s">
        <v>99</v>
      </c>
      <c r="G603" t="s">
        <v>99</v>
      </c>
      <c r="H603" t="s">
        <v>99</v>
      </c>
      <c r="I603" t="s">
        <v>99</v>
      </c>
      <c r="J603" t="s">
        <v>4386</v>
      </c>
      <c r="K603" t="s">
        <v>384</v>
      </c>
      <c r="L603" s="13">
        <v>44887.363807870373</v>
      </c>
      <c r="M603" s="13">
        <v>44887.363807870373</v>
      </c>
      <c r="N603" s="13"/>
      <c r="O603" t="s">
        <v>99</v>
      </c>
      <c r="P603" t="s">
        <v>99</v>
      </c>
      <c r="Q603" t="s">
        <v>99</v>
      </c>
      <c r="R603" t="s">
        <v>99</v>
      </c>
      <c r="S603" t="s">
        <v>99</v>
      </c>
      <c r="T603" t="s">
        <v>4299</v>
      </c>
      <c r="U603" t="s">
        <v>99</v>
      </c>
      <c r="V603" t="s">
        <v>99</v>
      </c>
      <c r="W603" t="s">
        <v>99</v>
      </c>
      <c r="X603" t="s">
        <v>99</v>
      </c>
      <c r="Y603" t="s">
        <v>99</v>
      </c>
      <c r="Z603" t="s">
        <v>99</v>
      </c>
    </row>
    <row r="604" spans="1:26">
      <c r="A604" t="s">
        <v>5797</v>
      </c>
      <c r="B604" t="s">
        <v>135</v>
      </c>
      <c r="C604">
        <v>2020</v>
      </c>
      <c r="D604" t="s">
        <v>4371</v>
      </c>
      <c r="E604" t="s">
        <v>4372</v>
      </c>
      <c r="F604" t="s">
        <v>4373</v>
      </c>
      <c r="G604" t="s">
        <v>99</v>
      </c>
      <c r="H604" t="s">
        <v>99</v>
      </c>
      <c r="I604" t="s">
        <v>99</v>
      </c>
      <c r="J604" t="s">
        <v>4374</v>
      </c>
      <c r="K604" t="s">
        <v>176</v>
      </c>
      <c r="L604" s="13">
        <v>44887.363807870373</v>
      </c>
      <c r="M604" s="13">
        <v>44887.363807870373</v>
      </c>
      <c r="N604" s="13"/>
      <c r="O604" t="s">
        <v>99</v>
      </c>
      <c r="P604" t="s">
        <v>99</v>
      </c>
      <c r="Q604" t="s">
        <v>99</v>
      </c>
      <c r="R604" t="s">
        <v>99</v>
      </c>
      <c r="S604" t="s">
        <v>99</v>
      </c>
      <c r="T604" t="s">
        <v>99</v>
      </c>
      <c r="U604" t="s">
        <v>99</v>
      </c>
      <c r="V604" t="s">
        <v>99</v>
      </c>
      <c r="W604" t="s">
        <v>99</v>
      </c>
      <c r="X604" t="s">
        <v>4375</v>
      </c>
      <c r="Y604" t="s">
        <v>99</v>
      </c>
      <c r="Z604" t="s">
        <v>99</v>
      </c>
    </row>
    <row r="605" spans="1:26">
      <c r="A605" t="s">
        <v>5798</v>
      </c>
      <c r="B605" t="s">
        <v>135</v>
      </c>
      <c r="C605">
        <v>2021</v>
      </c>
      <c r="D605" t="s">
        <v>4348</v>
      </c>
      <c r="E605" t="s">
        <v>4349</v>
      </c>
      <c r="F605" t="s">
        <v>4350</v>
      </c>
      <c r="G605" t="s">
        <v>99</v>
      </c>
      <c r="H605" t="s">
        <v>99</v>
      </c>
      <c r="I605" t="s">
        <v>99</v>
      </c>
      <c r="J605" t="s">
        <v>4351</v>
      </c>
      <c r="K605" t="s">
        <v>113</v>
      </c>
      <c r="L605" s="13">
        <v>44887.363807870373</v>
      </c>
      <c r="M605" s="13">
        <v>44887.363807870373</v>
      </c>
      <c r="N605" s="13"/>
      <c r="O605" t="s">
        <v>99</v>
      </c>
      <c r="P605" t="s">
        <v>99</v>
      </c>
      <c r="Q605" t="s">
        <v>99</v>
      </c>
      <c r="R605" t="s">
        <v>99</v>
      </c>
      <c r="S605" t="s">
        <v>99</v>
      </c>
      <c r="T605" t="s">
        <v>99</v>
      </c>
      <c r="U605" t="s">
        <v>99</v>
      </c>
      <c r="V605" t="s">
        <v>99</v>
      </c>
      <c r="W605" t="s">
        <v>99</v>
      </c>
      <c r="X605" t="s">
        <v>4286</v>
      </c>
      <c r="Y605" t="s">
        <v>99</v>
      </c>
      <c r="Z605" t="s">
        <v>99</v>
      </c>
    </row>
    <row r="606" spans="1:26">
      <c r="A606" t="s">
        <v>5799</v>
      </c>
      <c r="B606" t="s">
        <v>135</v>
      </c>
      <c r="C606">
        <v>2021</v>
      </c>
      <c r="D606" t="s">
        <v>4335</v>
      </c>
      <c r="E606" t="s">
        <v>4336</v>
      </c>
      <c r="F606" t="s">
        <v>4337</v>
      </c>
      <c r="G606" t="s">
        <v>99</v>
      </c>
      <c r="H606" t="s">
        <v>99</v>
      </c>
      <c r="I606" t="s">
        <v>99</v>
      </c>
      <c r="J606" t="s">
        <v>4338</v>
      </c>
      <c r="K606" t="s">
        <v>113</v>
      </c>
      <c r="L606" s="13">
        <v>44887.363807870373</v>
      </c>
      <c r="M606" s="13">
        <v>44887.363807870373</v>
      </c>
      <c r="N606" s="13"/>
      <c r="O606" t="s">
        <v>99</v>
      </c>
      <c r="P606" t="s">
        <v>99</v>
      </c>
      <c r="Q606" t="s">
        <v>99</v>
      </c>
      <c r="R606" t="s">
        <v>99</v>
      </c>
      <c r="S606" t="s">
        <v>99</v>
      </c>
      <c r="T606" t="s">
        <v>99</v>
      </c>
      <c r="U606" t="s">
        <v>99</v>
      </c>
      <c r="V606" t="s">
        <v>99</v>
      </c>
      <c r="W606" t="s">
        <v>99</v>
      </c>
      <c r="X606" t="s">
        <v>4339</v>
      </c>
      <c r="Y606" t="s">
        <v>99</v>
      </c>
      <c r="Z606" t="s">
        <v>99</v>
      </c>
    </row>
    <row r="607" spans="1:26">
      <c r="A607" t="s">
        <v>4443</v>
      </c>
      <c r="B607" t="s">
        <v>135</v>
      </c>
      <c r="C607">
        <v>2020</v>
      </c>
      <c r="D607" t="s">
        <v>4327</v>
      </c>
      <c r="E607" t="s">
        <v>4328</v>
      </c>
      <c r="F607" t="s">
        <v>4329</v>
      </c>
      <c r="G607" t="s">
        <v>99</v>
      </c>
      <c r="H607" t="s">
        <v>99</v>
      </c>
      <c r="I607" t="s">
        <v>99</v>
      </c>
      <c r="J607" t="s">
        <v>4330</v>
      </c>
      <c r="K607" t="s">
        <v>176</v>
      </c>
      <c r="L607" s="13">
        <v>44887.363807870373</v>
      </c>
      <c r="M607" s="13">
        <v>44887.363807870373</v>
      </c>
      <c r="N607" s="13"/>
      <c r="O607" t="s">
        <v>99</v>
      </c>
      <c r="P607" t="s">
        <v>99</v>
      </c>
      <c r="Q607" t="s">
        <v>99</v>
      </c>
      <c r="R607" t="s">
        <v>99</v>
      </c>
      <c r="S607" t="s">
        <v>99</v>
      </c>
      <c r="T607" t="s">
        <v>99</v>
      </c>
      <c r="U607" t="s">
        <v>99</v>
      </c>
      <c r="V607" t="s">
        <v>99</v>
      </c>
      <c r="W607" t="s">
        <v>99</v>
      </c>
      <c r="X607" t="s">
        <v>4286</v>
      </c>
      <c r="Y607" t="s">
        <v>99</v>
      </c>
      <c r="Z607" t="s">
        <v>99</v>
      </c>
    </row>
    <row r="608" spans="1:26">
      <c r="A608" t="s">
        <v>5800</v>
      </c>
      <c r="B608" t="s">
        <v>135</v>
      </c>
      <c r="C608">
        <v>2019</v>
      </c>
      <c r="D608" t="s">
        <v>4315</v>
      </c>
      <c r="E608" t="s">
        <v>4316</v>
      </c>
      <c r="F608" t="s">
        <v>4317</v>
      </c>
      <c r="G608" t="s">
        <v>99</v>
      </c>
      <c r="H608" t="s">
        <v>99</v>
      </c>
      <c r="I608" t="s">
        <v>99</v>
      </c>
      <c r="J608" t="s">
        <v>4318</v>
      </c>
      <c r="K608" t="s">
        <v>271</v>
      </c>
      <c r="L608" s="13">
        <v>44887.363807870373</v>
      </c>
      <c r="M608" s="13">
        <v>44887.363807870373</v>
      </c>
      <c r="N608" s="13"/>
      <c r="O608" t="s">
        <v>99</v>
      </c>
      <c r="P608" t="s">
        <v>99</v>
      </c>
      <c r="Q608" t="s">
        <v>99</v>
      </c>
      <c r="R608" t="s">
        <v>99</v>
      </c>
      <c r="S608" t="s">
        <v>99</v>
      </c>
      <c r="T608" t="s">
        <v>99</v>
      </c>
      <c r="U608" t="s">
        <v>99</v>
      </c>
      <c r="V608" t="s">
        <v>99</v>
      </c>
      <c r="W608" t="s">
        <v>99</v>
      </c>
      <c r="X608" t="s">
        <v>4281</v>
      </c>
      <c r="Y608" t="s">
        <v>99</v>
      </c>
      <c r="Z608" t="s">
        <v>99</v>
      </c>
    </row>
    <row r="609" spans="1:26">
      <c r="A609" t="s">
        <v>4444</v>
      </c>
      <c r="B609" t="s">
        <v>135</v>
      </c>
      <c r="C609">
        <v>2021</v>
      </c>
      <c r="D609" t="s">
        <v>4304</v>
      </c>
      <c r="E609" t="s">
        <v>4305</v>
      </c>
      <c r="F609" t="s">
        <v>4284</v>
      </c>
      <c r="G609" t="s">
        <v>99</v>
      </c>
      <c r="H609" t="s">
        <v>99</v>
      </c>
      <c r="I609" t="s">
        <v>99</v>
      </c>
      <c r="J609" t="s">
        <v>4306</v>
      </c>
      <c r="K609" t="s">
        <v>113</v>
      </c>
      <c r="L609" s="13">
        <v>44887.363807870373</v>
      </c>
      <c r="M609" s="13">
        <v>44887.363807870373</v>
      </c>
      <c r="N609" s="13"/>
      <c r="O609" t="s">
        <v>99</v>
      </c>
      <c r="P609" t="s">
        <v>99</v>
      </c>
      <c r="Q609" t="s">
        <v>99</v>
      </c>
      <c r="R609" t="s">
        <v>99</v>
      </c>
      <c r="S609" t="s">
        <v>99</v>
      </c>
      <c r="T609" t="s">
        <v>99</v>
      </c>
      <c r="U609" t="s">
        <v>99</v>
      </c>
      <c r="V609" t="s">
        <v>99</v>
      </c>
      <c r="W609" t="s">
        <v>99</v>
      </c>
      <c r="X609" t="s">
        <v>4286</v>
      </c>
      <c r="Y609" t="s">
        <v>99</v>
      </c>
      <c r="Z609" t="s">
        <v>99</v>
      </c>
    </row>
    <row r="610" spans="1:26">
      <c r="A610" t="s">
        <v>4445</v>
      </c>
      <c r="B610" t="s">
        <v>135</v>
      </c>
      <c r="C610">
        <v>2022</v>
      </c>
      <c r="D610" t="s">
        <v>4340</v>
      </c>
      <c r="E610" t="s">
        <v>4341</v>
      </c>
      <c r="F610" t="s">
        <v>4342</v>
      </c>
      <c r="G610" t="s">
        <v>99</v>
      </c>
      <c r="H610" t="s">
        <v>99</v>
      </c>
      <c r="I610" t="s">
        <v>99</v>
      </c>
      <c r="J610" t="s">
        <v>4343</v>
      </c>
      <c r="K610" t="s">
        <v>123</v>
      </c>
      <c r="L610" s="13">
        <v>44887.363807870373</v>
      </c>
      <c r="M610" s="13">
        <v>44887.363807870373</v>
      </c>
      <c r="N610" s="13"/>
      <c r="O610" t="s">
        <v>99</v>
      </c>
      <c r="P610" t="s">
        <v>99</v>
      </c>
      <c r="Q610" t="s">
        <v>99</v>
      </c>
      <c r="R610" t="s">
        <v>99</v>
      </c>
      <c r="S610" t="s">
        <v>99</v>
      </c>
      <c r="T610" t="s">
        <v>99</v>
      </c>
      <c r="U610" t="s">
        <v>99</v>
      </c>
      <c r="V610" t="s">
        <v>99</v>
      </c>
      <c r="W610" t="s">
        <v>99</v>
      </c>
      <c r="X610" t="s">
        <v>4286</v>
      </c>
      <c r="Y610" t="s">
        <v>99</v>
      </c>
      <c r="Z610" t="s">
        <v>99</v>
      </c>
    </row>
    <row r="611" spans="1:26">
      <c r="A611" t="s">
        <v>4446</v>
      </c>
      <c r="B611" t="s">
        <v>135</v>
      </c>
      <c r="C611">
        <v>2014</v>
      </c>
      <c r="D611" t="s">
        <v>4323</v>
      </c>
      <c r="E611" t="s">
        <v>4324</v>
      </c>
      <c r="F611" t="s">
        <v>4325</v>
      </c>
      <c r="G611" t="s">
        <v>99</v>
      </c>
      <c r="H611" t="s">
        <v>99</v>
      </c>
      <c r="I611" t="s">
        <v>99</v>
      </c>
      <c r="J611" t="s">
        <v>4326</v>
      </c>
      <c r="K611" t="s">
        <v>400</v>
      </c>
      <c r="L611" s="13">
        <v>44887.363807870373</v>
      </c>
      <c r="M611" s="13">
        <v>44887.363807870373</v>
      </c>
      <c r="N611" s="13"/>
      <c r="O611" t="s">
        <v>99</v>
      </c>
      <c r="P611" t="s">
        <v>99</v>
      </c>
      <c r="Q611" t="s">
        <v>99</v>
      </c>
      <c r="R611" t="s">
        <v>99</v>
      </c>
      <c r="S611" t="s">
        <v>99</v>
      </c>
      <c r="T611" t="s">
        <v>99</v>
      </c>
      <c r="U611" t="s">
        <v>99</v>
      </c>
      <c r="V611" t="s">
        <v>99</v>
      </c>
      <c r="W611" t="s">
        <v>99</v>
      </c>
      <c r="X611" t="s">
        <v>4281</v>
      </c>
      <c r="Y611" t="s">
        <v>99</v>
      </c>
      <c r="Z611" t="s">
        <v>99</v>
      </c>
    </row>
    <row r="612" spans="1:26">
      <c r="A612" t="s">
        <v>5801</v>
      </c>
      <c r="B612" t="s">
        <v>135</v>
      </c>
      <c r="C612">
        <v>2019</v>
      </c>
      <c r="D612" t="s">
        <v>4300</v>
      </c>
      <c r="E612" t="s">
        <v>4301</v>
      </c>
      <c r="F612" t="s">
        <v>4302</v>
      </c>
      <c r="G612" t="s">
        <v>99</v>
      </c>
      <c r="H612" t="s">
        <v>99</v>
      </c>
      <c r="I612" t="s">
        <v>99</v>
      </c>
      <c r="J612" t="s">
        <v>4303</v>
      </c>
      <c r="K612" t="s">
        <v>271</v>
      </c>
      <c r="L612" s="13">
        <v>44887.363807870373</v>
      </c>
      <c r="M612" s="13">
        <v>44887.363807870373</v>
      </c>
      <c r="N612" s="13"/>
      <c r="O612" t="s">
        <v>99</v>
      </c>
      <c r="P612" t="s">
        <v>99</v>
      </c>
      <c r="Q612" t="s">
        <v>99</v>
      </c>
      <c r="R612" t="s">
        <v>99</v>
      </c>
      <c r="S612" t="s">
        <v>99</v>
      </c>
      <c r="T612" t="s">
        <v>99</v>
      </c>
      <c r="U612" t="s">
        <v>99</v>
      </c>
      <c r="V612" t="s">
        <v>99</v>
      </c>
      <c r="W612" t="s">
        <v>99</v>
      </c>
      <c r="X612" t="s">
        <v>4281</v>
      </c>
      <c r="Y612" t="s">
        <v>99</v>
      </c>
      <c r="Z612" t="s">
        <v>99</v>
      </c>
    </row>
    <row r="613" spans="1:26">
      <c r="A613" t="s">
        <v>4447</v>
      </c>
      <c r="B613" t="s">
        <v>135</v>
      </c>
      <c r="C613">
        <v>2022</v>
      </c>
      <c r="D613" t="s">
        <v>4282</v>
      </c>
      <c r="E613" t="s">
        <v>4283</v>
      </c>
      <c r="F613" t="s">
        <v>4284</v>
      </c>
      <c r="G613" t="s">
        <v>99</v>
      </c>
      <c r="H613" t="s">
        <v>99</v>
      </c>
      <c r="I613" t="s">
        <v>99</v>
      </c>
      <c r="J613" t="s">
        <v>4285</v>
      </c>
      <c r="K613" t="s">
        <v>123</v>
      </c>
      <c r="L613" s="13">
        <v>44887.363807870373</v>
      </c>
      <c r="M613" s="13">
        <v>44887.363807870373</v>
      </c>
      <c r="N613" s="13"/>
      <c r="O613" t="s">
        <v>99</v>
      </c>
      <c r="P613" t="s">
        <v>99</v>
      </c>
      <c r="Q613" t="s">
        <v>99</v>
      </c>
      <c r="R613" t="s">
        <v>99</v>
      </c>
      <c r="S613" t="s">
        <v>99</v>
      </c>
      <c r="T613" t="s">
        <v>99</v>
      </c>
      <c r="U613" t="s">
        <v>99</v>
      </c>
      <c r="V613" t="s">
        <v>99</v>
      </c>
      <c r="W613" t="s">
        <v>99</v>
      </c>
      <c r="X613" t="s">
        <v>4286</v>
      </c>
      <c r="Y613" t="s">
        <v>99</v>
      </c>
      <c r="Z613" t="s">
        <v>99</v>
      </c>
    </row>
    <row r="614" spans="1:26">
      <c r="A614" t="s">
        <v>5802</v>
      </c>
      <c r="B614" t="s">
        <v>135</v>
      </c>
      <c r="C614">
        <v>2021</v>
      </c>
      <c r="D614" t="s">
        <v>3619</v>
      </c>
      <c r="E614" t="s">
        <v>3620</v>
      </c>
      <c r="F614" t="s">
        <v>3621</v>
      </c>
      <c r="G614" t="s">
        <v>99</v>
      </c>
      <c r="H614" t="s">
        <v>99</v>
      </c>
      <c r="I614" t="s">
        <v>99</v>
      </c>
      <c r="J614" t="s">
        <v>3622</v>
      </c>
      <c r="K614" t="s">
        <v>113</v>
      </c>
      <c r="L614" s="13">
        <v>44887.363807870373</v>
      </c>
      <c r="M614" s="13">
        <v>44887.363807870373</v>
      </c>
      <c r="N614" s="13">
        <v>44886.598333333335</v>
      </c>
      <c r="O614" t="s">
        <v>3623</v>
      </c>
      <c r="P614" t="s">
        <v>99</v>
      </c>
      <c r="Q614" t="s">
        <v>99</v>
      </c>
      <c r="R614" t="s">
        <v>99</v>
      </c>
      <c r="S614" t="s">
        <v>5803</v>
      </c>
      <c r="T614" t="s">
        <v>99</v>
      </c>
      <c r="U614" t="s">
        <v>99</v>
      </c>
      <c r="V614" t="s">
        <v>4494</v>
      </c>
      <c r="W614" t="s">
        <v>4495</v>
      </c>
      <c r="X614" t="s">
        <v>3624</v>
      </c>
      <c r="Y614" t="s">
        <v>5804</v>
      </c>
      <c r="Z614" t="s">
        <v>99</v>
      </c>
    </row>
    <row r="615" spans="1:26">
      <c r="A615" t="s">
        <v>5805</v>
      </c>
      <c r="B615" t="s">
        <v>135</v>
      </c>
      <c r="C615">
        <v>2022</v>
      </c>
      <c r="D615" t="s">
        <v>2308</v>
      </c>
      <c r="E615" t="s">
        <v>2309</v>
      </c>
      <c r="F615" t="s">
        <v>1312</v>
      </c>
      <c r="G615" t="s">
        <v>99</v>
      </c>
      <c r="H615" t="s">
        <v>1313</v>
      </c>
      <c r="I615" t="s">
        <v>2310</v>
      </c>
      <c r="J615" t="s">
        <v>2311</v>
      </c>
      <c r="K615" t="s">
        <v>2312</v>
      </c>
      <c r="L615" s="13">
        <v>44887.363807870373</v>
      </c>
      <c r="M615" s="13">
        <v>44887.363807870373</v>
      </c>
      <c r="N615" s="13">
        <v>44886.598078703704</v>
      </c>
      <c r="O615" t="s">
        <v>2313</v>
      </c>
      <c r="P615" t="s">
        <v>2216</v>
      </c>
      <c r="Q615" t="s">
        <v>5806</v>
      </c>
      <c r="R615" t="s">
        <v>4509</v>
      </c>
      <c r="S615" t="s">
        <v>5807</v>
      </c>
      <c r="T615" t="s">
        <v>99</v>
      </c>
      <c r="U615" t="s">
        <v>99</v>
      </c>
      <c r="V615" t="s">
        <v>4494</v>
      </c>
      <c r="W615" t="s">
        <v>4495</v>
      </c>
      <c r="X615" t="s">
        <v>99</v>
      </c>
      <c r="Y615" t="s">
        <v>99</v>
      </c>
      <c r="Z615" t="s">
        <v>99</v>
      </c>
    </row>
    <row r="616" spans="1:26">
      <c r="A616" t="s">
        <v>5808</v>
      </c>
      <c r="B616" t="s">
        <v>94</v>
      </c>
      <c r="C616">
        <v>2021</v>
      </c>
      <c r="D616" t="s">
        <v>1751</v>
      </c>
      <c r="E616" t="s">
        <v>1752</v>
      </c>
      <c r="F616" t="s">
        <v>1753</v>
      </c>
      <c r="G616" t="s">
        <v>1754</v>
      </c>
      <c r="H616" t="s">
        <v>99</v>
      </c>
      <c r="I616" t="s">
        <v>99</v>
      </c>
      <c r="J616" t="s">
        <v>1755</v>
      </c>
      <c r="K616" t="s">
        <v>113</v>
      </c>
      <c r="L616" s="13">
        <v>44887.363807870373</v>
      </c>
      <c r="M616" s="13">
        <v>44887.363807870373</v>
      </c>
      <c r="N616" s="13">
        <v>44886.598263888889</v>
      </c>
      <c r="O616" t="s">
        <v>1756</v>
      </c>
      <c r="P616" t="s">
        <v>99</v>
      </c>
      <c r="Q616" t="s">
        <v>99</v>
      </c>
      <c r="R616" t="s">
        <v>99</v>
      </c>
      <c r="S616" t="s">
        <v>99</v>
      </c>
      <c r="T616" t="s">
        <v>1226</v>
      </c>
      <c r="U616" t="s">
        <v>1227</v>
      </c>
      <c r="V616" t="s">
        <v>4494</v>
      </c>
      <c r="W616" t="s">
        <v>4495</v>
      </c>
      <c r="X616" t="s">
        <v>1757</v>
      </c>
      <c r="Y616" t="s">
        <v>99</v>
      </c>
      <c r="Z616" t="s">
        <v>99</v>
      </c>
    </row>
    <row r="617" spans="1:26">
      <c r="A617" t="s">
        <v>5809</v>
      </c>
      <c r="B617" t="s">
        <v>135</v>
      </c>
      <c r="C617">
        <v>2020</v>
      </c>
      <c r="D617" t="s">
        <v>4062</v>
      </c>
      <c r="E617" t="s">
        <v>4063</v>
      </c>
      <c r="F617" t="s">
        <v>3943</v>
      </c>
      <c r="G617" t="s">
        <v>99</v>
      </c>
      <c r="H617" t="s">
        <v>99</v>
      </c>
      <c r="I617" t="s">
        <v>99</v>
      </c>
      <c r="J617" t="s">
        <v>4064</v>
      </c>
      <c r="K617" t="s">
        <v>176</v>
      </c>
      <c r="L617" s="13">
        <v>44887.363807870373</v>
      </c>
      <c r="M617" s="13">
        <v>44887.363807870373</v>
      </c>
      <c r="N617" s="13"/>
      <c r="O617" t="s">
        <v>99</v>
      </c>
      <c r="P617" t="s">
        <v>99</v>
      </c>
      <c r="Q617" t="s">
        <v>5810</v>
      </c>
      <c r="R617" t="s">
        <v>99</v>
      </c>
      <c r="S617" t="s">
        <v>99</v>
      </c>
      <c r="T617" t="s">
        <v>99</v>
      </c>
      <c r="U617" t="s">
        <v>99</v>
      </c>
      <c r="V617" t="s">
        <v>99</v>
      </c>
      <c r="W617" t="s">
        <v>99</v>
      </c>
      <c r="X617" t="s">
        <v>4065</v>
      </c>
      <c r="Y617" t="s">
        <v>99</v>
      </c>
      <c r="Z617" t="s">
        <v>99</v>
      </c>
    </row>
    <row r="618" spans="1:26">
      <c r="A618" t="s">
        <v>5811</v>
      </c>
      <c r="B618" t="s">
        <v>135</v>
      </c>
      <c r="C618">
        <v>2013</v>
      </c>
      <c r="D618" t="s">
        <v>3867</v>
      </c>
      <c r="E618" t="s">
        <v>3868</v>
      </c>
      <c r="F618" t="s">
        <v>3869</v>
      </c>
      <c r="G618" t="s">
        <v>99</v>
      </c>
      <c r="H618" t="s">
        <v>3870</v>
      </c>
      <c r="I618" t="s">
        <v>3871</v>
      </c>
      <c r="J618" t="s">
        <v>3872</v>
      </c>
      <c r="K618" t="s">
        <v>3873</v>
      </c>
      <c r="L618" s="13">
        <v>44887.363807870373</v>
      </c>
      <c r="M618" s="13">
        <v>44887.363807870373</v>
      </c>
      <c r="N618" s="13">
        <v>44886.598449074074</v>
      </c>
      <c r="O618" t="s">
        <v>3874</v>
      </c>
      <c r="P618" t="s">
        <v>288</v>
      </c>
      <c r="Q618" t="s">
        <v>4572</v>
      </c>
      <c r="R618" t="s">
        <v>5812</v>
      </c>
      <c r="S618" t="s">
        <v>99</v>
      </c>
      <c r="T618" t="s">
        <v>99</v>
      </c>
      <c r="U618" t="s">
        <v>99</v>
      </c>
      <c r="V618" t="s">
        <v>4494</v>
      </c>
      <c r="W618" t="s">
        <v>4495</v>
      </c>
      <c r="X618" t="s">
        <v>99</v>
      </c>
      <c r="Y618" t="s">
        <v>99</v>
      </c>
      <c r="Z618" t="s">
        <v>99</v>
      </c>
    </row>
    <row r="619" spans="1:26">
      <c r="A619" t="s">
        <v>5813</v>
      </c>
      <c r="B619" t="s">
        <v>94</v>
      </c>
      <c r="C619">
        <v>2011</v>
      </c>
      <c r="D619" t="s">
        <v>4265</v>
      </c>
      <c r="E619" t="s">
        <v>4266</v>
      </c>
      <c r="F619" t="s">
        <v>4267</v>
      </c>
      <c r="G619" t="s">
        <v>99</v>
      </c>
      <c r="H619" t="s">
        <v>99</v>
      </c>
      <c r="I619" t="s">
        <v>4268</v>
      </c>
      <c r="J619" t="s">
        <v>4269</v>
      </c>
      <c r="K619" t="s">
        <v>102</v>
      </c>
      <c r="L619" s="13">
        <v>44887.363807870373</v>
      </c>
      <c r="M619" s="13">
        <v>44887.363807870373</v>
      </c>
      <c r="N619" s="13"/>
      <c r="O619" t="s">
        <v>4270</v>
      </c>
      <c r="P619" t="s">
        <v>99</v>
      </c>
      <c r="Q619" t="s">
        <v>99</v>
      </c>
      <c r="R619" t="s">
        <v>99</v>
      </c>
      <c r="S619" t="s">
        <v>99</v>
      </c>
      <c r="T619" t="s">
        <v>15</v>
      </c>
      <c r="U619" t="s">
        <v>99</v>
      </c>
      <c r="V619" t="s">
        <v>99</v>
      </c>
      <c r="W619" t="s">
        <v>99</v>
      </c>
      <c r="X619" t="s">
        <v>99</v>
      </c>
      <c r="Y619" t="s">
        <v>5814</v>
      </c>
      <c r="Z619" t="s">
        <v>99</v>
      </c>
    </row>
    <row r="620" spans="1:26">
      <c r="A620" t="s">
        <v>5815</v>
      </c>
      <c r="B620" t="s">
        <v>94</v>
      </c>
      <c r="C620">
        <v>2019</v>
      </c>
      <c r="D620" t="s">
        <v>4225</v>
      </c>
      <c r="E620" t="s">
        <v>4226</v>
      </c>
      <c r="F620" t="s">
        <v>4227</v>
      </c>
      <c r="G620" t="s">
        <v>99</v>
      </c>
      <c r="H620" t="s">
        <v>99</v>
      </c>
      <c r="I620" t="s">
        <v>4228</v>
      </c>
      <c r="J620" t="s">
        <v>4229</v>
      </c>
      <c r="K620" t="s">
        <v>271</v>
      </c>
      <c r="L620" s="13">
        <v>44887.363807870373</v>
      </c>
      <c r="M620" s="13">
        <v>44887.363807870373</v>
      </c>
      <c r="N620" s="13"/>
      <c r="O620" t="s">
        <v>4230</v>
      </c>
      <c r="P620" t="s">
        <v>99</v>
      </c>
      <c r="Q620" t="s">
        <v>99</v>
      </c>
      <c r="R620" t="s">
        <v>99</v>
      </c>
      <c r="S620" t="s">
        <v>99</v>
      </c>
      <c r="T620" t="s">
        <v>15</v>
      </c>
      <c r="U620" t="s">
        <v>99</v>
      </c>
      <c r="V620" t="s">
        <v>99</v>
      </c>
      <c r="W620" t="s">
        <v>99</v>
      </c>
      <c r="X620" t="s">
        <v>99</v>
      </c>
      <c r="Y620" t="s">
        <v>99</v>
      </c>
      <c r="Z620" t="s">
        <v>99</v>
      </c>
    </row>
    <row r="621" spans="1:26">
      <c r="A621" t="s">
        <v>5816</v>
      </c>
      <c r="B621" t="s">
        <v>135</v>
      </c>
      <c r="C621">
        <v>2014</v>
      </c>
      <c r="D621" t="s">
        <v>1444</v>
      </c>
      <c r="E621" t="s">
        <v>2195</v>
      </c>
      <c r="F621" t="s">
        <v>2196</v>
      </c>
      <c r="G621" t="s">
        <v>99</v>
      </c>
      <c r="H621" t="s">
        <v>2197</v>
      </c>
      <c r="I621" t="s">
        <v>2198</v>
      </c>
      <c r="J621" t="s">
        <v>2199</v>
      </c>
      <c r="K621" t="s">
        <v>2200</v>
      </c>
      <c r="L621" s="13">
        <v>44887.363807870373</v>
      </c>
      <c r="M621" s="13">
        <v>44887.363807870373</v>
      </c>
      <c r="N621" s="13">
        <v>44886.598182870373</v>
      </c>
      <c r="O621" t="s">
        <v>2201</v>
      </c>
      <c r="P621" t="s">
        <v>500</v>
      </c>
      <c r="Q621" t="s">
        <v>5749</v>
      </c>
      <c r="R621" t="s">
        <v>5817</v>
      </c>
      <c r="S621" t="s">
        <v>99</v>
      </c>
      <c r="T621" t="s">
        <v>99</v>
      </c>
      <c r="U621" t="s">
        <v>99</v>
      </c>
      <c r="V621" t="s">
        <v>4494</v>
      </c>
      <c r="W621" t="s">
        <v>4495</v>
      </c>
      <c r="X621" t="s">
        <v>99</v>
      </c>
      <c r="Y621" t="s">
        <v>99</v>
      </c>
      <c r="Z621" t="s">
        <v>99</v>
      </c>
    </row>
    <row r="622" spans="1:26">
      <c r="A622" t="s">
        <v>4448</v>
      </c>
      <c r="B622" t="s">
        <v>135</v>
      </c>
      <c r="C622">
        <v>2022</v>
      </c>
      <c r="D622" t="s">
        <v>1304</v>
      </c>
      <c r="E622" t="s">
        <v>1305</v>
      </c>
      <c r="F622" t="s">
        <v>1265</v>
      </c>
      <c r="G622" t="s">
        <v>99</v>
      </c>
      <c r="H622" t="s">
        <v>1266</v>
      </c>
      <c r="I622" t="s">
        <v>1306</v>
      </c>
      <c r="J622" t="s">
        <v>1307</v>
      </c>
      <c r="K622" t="s">
        <v>1308</v>
      </c>
      <c r="L622" s="13">
        <v>44887.363807870373</v>
      </c>
      <c r="M622" s="13">
        <v>44887.363807870373</v>
      </c>
      <c r="N622" s="13">
        <v>44886.597951388889</v>
      </c>
      <c r="O622" t="s">
        <v>1309</v>
      </c>
      <c r="P622" t="s">
        <v>288</v>
      </c>
      <c r="Q622" t="s">
        <v>4511</v>
      </c>
      <c r="R622" t="s">
        <v>4512</v>
      </c>
      <c r="S622" t="s">
        <v>99</v>
      </c>
      <c r="T622" t="s">
        <v>99</v>
      </c>
      <c r="U622" t="s">
        <v>99</v>
      </c>
      <c r="V622" t="s">
        <v>4494</v>
      </c>
      <c r="W622" t="s">
        <v>4495</v>
      </c>
      <c r="X622" t="s">
        <v>99</v>
      </c>
      <c r="Y622" t="s">
        <v>99</v>
      </c>
      <c r="Z622" t="s">
        <v>99</v>
      </c>
    </row>
    <row r="623" spans="1:26">
      <c r="A623" t="s">
        <v>5818</v>
      </c>
      <c r="B623" t="s">
        <v>94</v>
      </c>
      <c r="C623">
        <v>2022</v>
      </c>
      <c r="D623" t="s">
        <v>4206</v>
      </c>
      <c r="E623" t="s">
        <v>4207</v>
      </c>
      <c r="F623" t="s">
        <v>4208</v>
      </c>
      <c r="G623" t="s">
        <v>99</v>
      </c>
      <c r="H623" t="s">
        <v>99</v>
      </c>
      <c r="I623" t="s">
        <v>4209</v>
      </c>
      <c r="J623" t="s">
        <v>4210</v>
      </c>
      <c r="K623" t="s">
        <v>123</v>
      </c>
      <c r="L623" s="13">
        <v>44887.363807870373</v>
      </c>
      <c r="M623" s="13">
        <v>44887.363807870373</v>
      </c>
      <c r="N623" s="13"/>
      <c r="O623" t="s">
        <v>4211</v>
      </c>
      <c r="P623" t="s">
        <v>99</v>
      </c>
      <c r="Q623" t="s">
        <v>99</v>
      </c>
      <c r="R623" t="s">
        <v>99</v>
      </c>
      <c r="S623" t="s">
        <v>99</v>
      </c>
      <c r="T623" t="s">
        <v>4114</v>
      </c>
      <c r="U623" t="s">
        <v>99</v>
      </c>
      <c r="V623" t="s">
        <v>99</v>
      </c>
      <c r="W623" t="s">
        <v>99</v>
      </c>
      <c r="X623" t="s">
        <v>99</v>
      </c>
      <c r="Y623" t="s">
        <v>5819</v>
      </c>
      <c r="Z623" t="s">
        <v>99</v>
      </c>
    </row>
    <row r="624" spans="1:26">
      <c r="A624" t="s">
        <v>4449</v>
      </c>
      <c r="B624" t="s">
        <v>94</v>
      </c>
      <c r="C624">
        <v>2022</v>
      </c>
      <c r="D624" t="s">
        <v>4194</v>
      </c>
      <c r="E624" t="s">
        <v>4200</v>
      </c>
      <c r="F624" t="s">
        <v>4201</v>
      </c>
      <c r="G624" t="s">
        <v>99</v>
      </c>
      <c r="H624" t="s">
        <v>99</v>
      </c>
      <c r="I624" t="s">
        <v>4202</v>
      </c>
      <c r="J624" t="s">
        <v>4203</v>
      </c>
      <c r="K624" t="s">
        <v>123</v>
      </c>
      <c r="L624" s="13">
        <v>44887.363807870373</v>
      </c>
      <c r="M624" s="13">
        <v>44887.363807870373</v>
      </c>
      <c r="N624" s="13"/>
      <c r="O624" t="s">
        <v>4204</v>
      </c>
      <c r="P624" t="s">
        <v>99</v>
      </c>
      <c r="Q624" t="s">
        <v>5820</v>
      </c>
      <c r="R624" t="s">
        <v>99</v>
      </c>
      <c r="S624" t="s">
        <v>99</v>
      </c>
      <c r="T624" t="s">
        <v>4205</v>
      </c>
      <c r="U624" t="s">
        <v>99</v>
      </c>
      <c r="V624" t="s">
        <v>99</v>
      </c>
      <c r="W624" t="s">
        <v>99</v>
      </c>
      <c r="X624" t="s">
        <v>99</v>
      </c>
      <c r="Y624" t="s">
        <v>5821</v>
      </c>
      <c r="Z624" t="s">
        <v>99</v>
      </c>
    </row>
    <row r="625" spans="1:26">
      <c r="A625" t="s">
        <v>5822</v>
      </c>
      <c r="B625" t="s">
        <v>94</v>
      </c>
      <c r="C625">
        <v>2008</v>
      </c>
      <c r="D625" t="s">
        <v>4190</v>
      </c>
      <c r="E625" t="s">
        <v>4191</v>
      </c>
      <c r="F625" t="s">
        <v>4192</v>
      </c>
      <c r="G625" t="s">
        <v>99</v>
      </c>
      <c r="H625" t="s">
        <v>99</v>
      </c>
      <c r="I625" t="s">
        <v>99</v>
      </c>
      <c r="J625" t="s">
        <v>99</v>
      </c>
      <c r="K625" t="s">
        <v>736</v>
      </c>
      <c r="L625" s="13">
        <v>44887.363807870373</v>
      </c>
      <c r="M625" s="13">
        <v>44887.363807870373</v>
      </c>
      <c r="N625" s="13"/>
      <c r="O625" t="s">
        <v>4193</v>
      </c>
      <c r="P625" t="s">
        <v>99</v>
      </c>
      <c r="Q625" t="s">
        <v>99</v>
      </c>
      <c r="R625" t="s">
        <v>99</v>
      </c>
      <c r="S625" t="s">
        <v>99</v>
      </c>
      <c r="T625" t="s">
        <v>4189</v>
      </c>
      <c r="U625" t="s">
        <v>99</v>
      </c>
      <c r="V625" t="s">
        <v>99</v>
      </c>
      <c r="W625" t="s">
        <v>99</v>
      </c>
      <c r="X625" t="s">
        <v>99</v>
      </c>
      <c r="Y625" t="s">
        <v>5823</v>
      </c>
      <c r="Z625" t="s">
        <v>99</v>
      </c>
    </row>
    <row r="626" spans="1:26">
      <c r="A626" t="s">
        <v>5824</v>
      </c>
      <c r="B626" t="s">
        <v>94</v>
      </c>
      <c r="C626">
        <v>2009</v>
      </c>
      <c r="D626" t="s">
        <v>4185</v>
      </c>
      <c r="E626" t="s">
        <v>4186</v>
      </c>
      <c r="F626" t="s">
        <v>4187</v>
      </c>
      <c r="G626" t="s">
        <v>99</v>
      </c>
      <c r="H626" t="s">
        <v>99</v>
      </c>
      <c r="I626" t="s">
        <v>99</v>
      </c>
      <c r="J626" t="s">
        <v>99</v>
      </c>
      <c r="K626" t="s">
        <v>615</v>
      </c>
      <c r="L626" s="13">
        <v>44887.363807870373</v>
      </c>
      <c r="M626" s="13">
        <v>44887.363807870373</v>
      </c>
      <c r="N626" s="13"/>
      <c r="O626" t="s">
        <v>4188</v>
      </c>
      <c r="P626" t="s">
        <v>99</v>
      </c>
      <c r="Q626" t="s">
        <v>99</v>
      </c>
      <c r="R626" t="s">
        <v>99</v>
      </c>
      <c r="S626" t="s">
        <v>99</v>
      </c>
      <c r="T626" t="s">
        <v>4189</v>
      </c>
      <c r="U626" t="s">
        <v>99</v>
      </c>
      <c r="V626" t="s">
        <v>99</v>
      </c>
      <c r="W626" t="s">
        <v>99</v>
      </c>
      <c r="X626" t="s">
        <v>99</v>
      </c>
      <c r="Y626" t="s">
        <v>5825</v>
      </c>
      <c r="Z626" t="s">
        <v>99</v>
      </c>
    </row>
    <row r="627" spans="1:26">
      <c r="A627" t="s">
        <v>5826</v>
      </c>
      <c r="B627" t="s">
        <v>94</v>
      </c>
      <c r="C627">
        <v>2015</v>
      </c>
      <c r="D627" t="s">
        <v>4173</v>
      </c>
      <c r="E627" t="s">
        <v>4174</v>
      </c>
      <c r="F627" t="s">
        <v>4175</v>
      </c>
      <c r="G627" t="s">
        <v>99</v>
      </c>
      <c r="H627" t="s">
        <v>99</v>
      </c>
      <c r="I627" t="s">
        <v>4176</v>
      </c>
      <c r="J627" t="s">
        <v>4177</v>
      </c>
      <c r="K627" t="s">
        <v>564</v>
      </c>
      <c r="L627" s="13">
        <v>44887.363807870373</v>
      </c>
      <c r="M627" s="13">
        <v>44887.363807870373</v>
      </c>
      <c r="N627" s="13"/>
      <c r="O627" t="s">
        <v>4178</v>
      </c>
      <c r="P627" t="s">
        <v>99</v>
      </c>
      <c r="Q627" t="s">
        <v>99</v>
      </c>
      <c r="R627" t="s">
        <v>99</v>
      </c>
      <c r="S627" t="s">
        <v>99</v>
      </c>
      <c r="T627" t="s">
        <v>4072</v>
      </c>
      <c r="U627" t="s">
        <v>99</v>
      </c>
      <c r="V627" t="s">
        <v>99</v>
      </c>
      <c r="W627" t="s">
        <v>99</v>
      </c>
      <c r="X627" t="s">
        <v>99</v>
      </c>
      <c r="Y627" t="s">
        <v>99</v>
      </c>
      <c r="Z627" t="s">
        <v>99</v>
      </c>
    </row>
    <row r="628" spans="1:26">
      <c r="A628" t="s">
        <v>4450</v>
      </c>
      <c r="B628" t="s">
        <v>94</v>
      </c>
      <c r="C628">
        <v>2021</v>
      </c>
      <c r="D628" t="s">
        <v>4163</v>
      </c>
      <c r="E628" t="s">
        <v>4164</v>
      </c>
      <c r="F628" t="s">
        <v>3943</v>
      </c>
      <c r="G628" t="s">
        <v>99</v>
      </c>
      <c r="H628" t="s">
        <v>99</v>
      </c>
      <c r="I628" t="s">
        <v>99</v>
      </c>
      <c r="J628" t="s">
        <v>4165</v>
      </c>
      <c r="K628" t="s">
        <v>113</v>
      </c>
      <c r="L628" s="13">
        <v>44887.363807870373</v>
      </c>
      <c r="M628" s="13">
        <v>44887.363807870373</v>
      </c>
      <c r="N628" s="13"/>
      <c r="O628" t="s">
        <v>99</v>
      </c>
      <c r="P628" t="s">
        <v>99</v>
      </c>
      <c r="Q628" t="s">
        <v>5827</v>
      </c>
      <c r="R628" t="s">
        <v>99</v>
      </c>
      <c r="S628" t="s">
        <v>99</v>
      </c>
      <c r="T628" t="s">
        <v>99</v>
      </c>
      <c r="U628" t="s">
        <v>99</v>
      </c>
      <c r="V628" t="s">
        <v>99</v>
      </c>
      <c r="W628" t="s">
        <v>99</v>
      </c>
      <c r="X628" t="s">
        <v>4166</v>
      </c>
      <c r="Y628" t="s">
        <v>99</v>
      </c>
      <c r="Z628" t="s">
        <v>99</v>
      </c>
    </row>
    <row r="629" spans="1:26">
      <c r="A629" t="s">
        <v>4451</v>
      </c>
      <c r="B629" t="s">
        <v>94</v>
      </c>
      <c r="C629">
        <v>2018</v>
      </c>
      <c r="D629" t="s">
        <v>4158</v>
      </c>
      <c r="E629" t="s">
        <v>4159</v>
      </c>
      <c r="F629" t="s">
        <v>4160</v>
      </c>
      <c r="G629" t="s">
        <v>99</v>
      </c>
      <c r="H629" t="s">
        <v>99</v>
      </c>
      <c r="I629" t="s">
        <v>99</v>
      </c>
      <c r="J629" t="s">
        <v>4161</v>
      </c>
      <c r="K629" t="s">
        <v>384</v>
      </c>
      <c r="L629" s="13">
        <v>44887.363807870373</v>
      </c>
      <c r="M629" s="13">
        <v>44887.363807870373</v>
      </c>
      <c r="N629" s="13"/>
      <c r="O629" t="s">
        <v>4162</v>
      </c>
      <c r="P629" t="s">
        <v>99</v>
      </c>
      <c r="Q629" t="s">
        <v>5828</v>
      </c>
      <c r="R629" t="s">
        <v>99</v>
      </c>
      <c r="S629" t="s">
        <v>99</v>
      </c>
      <c r="T629" t="s">
        <v>3958</v>
      </c>
      <c r="U629" t="s">
        <v>99</v>
      </c>
      <c r="V629" t="s">
        <v>99</v>
      </c>
      <c r="W629" t="s">
        <v>99</v>
      </c>
      <c r="X629" t="s">
        <v>99</v>
      </c>
      <c r="Y629" t="s">
        <v>5829</v>
      </c>
      <c r="Z629" t="s">
        <v>99</v>
      </c>
    </row>
    <row r="630" spans="1:26">
      <c r="A630" t="s">
        <v>4452</v>
      </c>
      <c r="B630" t="s">
        <v>135</v>
      </c>
      <c r="C630">
        <v>2022</v>
      </c>
      <c r="D630" t="s">
        <v>4194</v>
      </c>
      <c r="E630" t="s">
        <v>4195</v>
      </c>
      <c r="F630" t="s">
        <v>4196</v>
      </c>
      <c r="G630" t="s">
        <v>99</v>
      </c>
      <c r="H630" t="s">
        <v>99</v>
      </c>
      <c r="I630" t="s">
        <v>4197</v>
      </c>
      <c r="J630" t="s">
        <v>4198</v>
      </c>
      <c r="K630" t="s">
        <v>123</v>
      </c>
      <c r="L630" s="13">
        <v>44887.363807870373</v>
      </c>
      <c r="M630" s="13">
        <v>44887.363807870373</v>
      </c>
      <c r="N630" s="13"/>
      <c r="O630" t="s">
        <v>4199</v>
      </c>
      <c r="P630" t="s">
        <v>99</v>
      </c>
      <c r="Q630" t="s">
        <v>99</v>
      </c>
      <c r="R630" t="s">
        <v>99</v>
      </c>
      <c r="S630" t="s">
        <v>99</v>
      </c>
      <c r="T630" t="s">
        <v>99</v>
      </c>
      <c r="U630" t="s">
        <v>99</v>
      </c>
      <c r="V630" t="s">
        <v>99</v>
      </c>
      <c r="W630" t="s">
        <v>99</v>
      </c>
      <c r="X630" t="s">
        <v>99</v>
      </c>
      <c r="Y630" t="s">
        <v>5830</v>
      </c>
      <c r="Z630" t="s">
        <v>99</v>
      </c>
    </row>
    <row r="631" spans="1:26">
      <c r="A631" t="s">
        <v>5831</v>
      </c>
      <c r="B631" t="s">
        <v>94</v>
      </c>
      <c r="C631">
        <v>2019</v>
      </c>
      <c r="D631" t="s">
        <v>4154</v>
      </c>
      <c r="E631" t="s">
        <v>4155</v>
      </c>
      <c r="F631" t="s">
        <v>4156</v>
      </c>
      <c r="G631" t="s">
        <v>99</v>
      </c>
      <c r="H631" t="s">
        <v>99</v>
      </c>
      <c r="I631" t="s">
        <v>99</v>
      </c>
      <c r="J631" t="s">
        <v>4157</v>
      </c>
      <c r="K631" t="s">
        <v>271</v>
      </c>
      <c r="L631" s="13">
        <v>44887.363807870373</v>
      </c>
      <c r="M631" s="13">
        <v>44887.363807870373</v>
      </c>
      <c r="N631" s="13"/>
      <c r="O631" t="s">
        <v>99</v>
      </c>
      <c r="P631" t="s">
        <v>99</v>
      </c>
      <c r="Q631" t="s">
        <v>5832</v>
      </c>
      <c r="R631" t="s">
        <v>99</v>
      </c>
      <c r="S631" t="s">
        <v>99</v>
      </c>
      <c r="T631" t="s">
        <v>3958</v>
      </c>
      <c r="U631" t="s">
        <v>99</v>
      </c>
      <c r="V631" t="s">
        <v>99</v>
      </c>
      <c r="W631" t="s">
        <v>99</v>
      </c>
      <c r="X631" t="s">
        <v>99</v>
      </c>
      <c r="Y631" t="s">
        <v>5833</v>
      </c>
      <c r="Z631" t="s">
        <v>99</v>
      </c>
    </row>
    <row r="632" spans="1:26">
      <c r="A632" t="s">
        <v>5834</v>
      </c>
      <c r="B632" t="s">
        <v>135</v>
      </c>
      <c r="C632">
        <v>2020</v>
      </c>
      <c r="D632" t="s">
        <v>4148</v>
      </c>
      <c r="E632" t="s">
        <v>4149</v>
      </c>
      <c r="F632" t="s">
        <v>4150</v>
      </c>
      <c r="G632" t="s">
        <v>99</v>
      </c>
      <c r="H632" t="s">
        <v>99</v>
      </c>
      <c r="I632" t="s">
        <v>4151</v>
      </c>
      <c r="J632" t="s">
        <v>4152</v>
      </c>
      <c r="K632" t="s">
        <v>176</v>
      </c>
      <c r="L632" s="13">
        <v>44887.363807870373</v>
      </c>
      <c r="M632" s="13">
        <v>44887.363807870373</v>
      </c>
      <c r="N632" s="13"/>
      <c r="O632" t="s">
        <v>4153</v>
      </c>
      <c r="P632" t="s">
        <v>99</v>
      </c>
      <c r="Q632" t="s">
        <v>5835</v>
      </c>
      <c r="R632" t="s">
        <v>99</v>
      </c>
      <c r="S632" t="s">
        <v>99</v>
      </c>
      <c r="T632" t="s">
        <v>99</v>
      </c>
      <c r="U632" t="s">
        <v>99</v>
      </c>
      <c r="V632" t="s">
        <v>99</v>
      </c>
      <c r="W632" t="s">
        <v>99</v>
      </c>
      <c r="X632" t="s">
        <v>99</v>
      </c>
      <c r="Y632" t="s">
        <v>99</v>
      </c>
      <c r="Z632" t="s">
        <v>99</v>
      </c>
    </row>
    <row r="633" spans="1:26">
      <c r="A633" t="s">
        <v>4453</v>
      </c>
      <c r="B633" t="s">
        <v>135</v>
      </c>
      <c r="C633">
        <v>2021</v>
      </c>
      <c r="D633" t="s">
        <v>4144</v>
      </c>
      <c r="E633" t="s">
        <v>4145</v>
      </c>
      <c r="F633" t="s">
        <v>3943</v>
      </c>
      <c r="G633" t="s">
        <v>99</v>
      </c>
      <c r="H633" t="s">
        <v>99</v>
      </c>
      <c r="I633" t="s">
        <v>99</v>
      </c>
      <c r="J633" t="s">
        <v>4146</v>
      </c>
      <c r="K633" t="s">
        <v>113</v>
      </c>
      <c r="L633" s="13">
        <v>44887.363807870373</v>
      </c>
      <c r="M633" s="13">
        <v>44887.363807870373</v>
      </c>
      <c r="N633" s="13"/>
      <c r="O633" t="s">
        <v>99</v>
      </c>
      <c r="P633" t="s">
        <v>99</v>
      </c>
      <c r="Q633" t="s">
        <v>5836</v>
      </c>
      <c r="R633" t="s">
        <v>99</v>
      </c>
      <c r="S633" t="s">
        <v>99</v>
      </c>
      <c r="T633" t="s">
        <v>99</v>
      </c>
      <c r="U633" t="s">
        <v>99</v>
      </c>
      <c r="V633" t="s">
        <v>99</v>
      </c>
      <c r="W633" t="s">
        <v>99</v>
      </c>
      <c r="X633" t="s">
        <v>4147</v>
      </c>
      <c r="Y633" t="s">
        <v>99</v>
      </c>
      <c r="Z633" t="s">
        <v>99</v>
      </c>
    </row>
    <row r="634" spans="1:26">
      <c r="A634" t="s">
        <v>4454</v>
      </c>
      <c r="B634" t="s">
        <v>94</v>
      </c>
      <c r="C634">
        <v>2021</v>
      </c>
      <c r="D634" t="s">
        <v>4135</v>
      </c>
      <c r="E634" t="s">
        <v>4139</v>
      </c>
      <c r="F634" t="s">
        <v>4140</v>
      </c>
      <c r="G634" t="s">
        <v>99</v>
      </c>
      <c r="H634" t="s">
        <v>99</v>
      </c>
      <c r="I634" t="s">
        <v>4141</v>
      </c>
      <c r="J634" t="s">
        <v>4142</v>
      </c>
      <c r="K634" t="s">
        <v>113</v>
      </c>
      <c r="L634" s="13">
        <v>44887.363807870373</v>
      </c>
      <c r="M634" s="13">
        <v>44887.363807870373</v>
      </c>
      <c r="N634" s="13"/>
      <c r="O634" t="s">
        <v>4143</v>
      </c>
      <c r="P634" t="s">
        <v>99</v>
      </c>
      <c r="Q634" t="s">
        <v>99</v>
      </c>
      <c r="R634" t="s">
        <v>99</v>
      </c>
      <c r="S634" t="s">
        <v>99</v>
      </c>
      <c r="T634" t="s">
        <v>4072</v>
      </c>
      <c r="U634" t="s">
        <v>99</v>
      </c>
      <c r="V634" t="s">
        <v>99</v>
      </c>
      <c r="W634" t="s">
        <v>99</v>
      </c>
      <c r="X634" t="s">
        <v>99</v>
      </c>
      <c r="Y634" t="s">
        <v>99</v>
      </c>
      <c r="Z634" t="s">
        <v>99</v>
      </c>
    </row>
    <row r="635" spans="1:26">
      <c r="A635" t="s">
        <v>4455</v>
      </c>
      <c r="B635" t="s">
        <v>3968</v>
      </c>
      <c r="C635">
        <v>2022</v>
      </c>
      <c r="D635" t="s">
        <v>4135</v>
      </c>
      <c r="E635" t="s">
        <v>4136</v>
      </c>
      <c r="F635" t="s">
        <v>99</v>
      </c>
      <c r="G635" t="s">
        <v>99</v>
      </c>
      <c r="H635" t="s">
        <v>99</v>
      </c>
      <c r="I635" t="s">
        <v>99</v>
      </c>
      <c r="J635" t="s">
        <v>4137</v>
      </c>
      <c r="K635" t="s">
        <v>123</v>
      </c>
      <c r="L635" s="13">
        <v>44887.363807870373</v>
      </c>
      <c r="M635" s="13">
        <v>44887.363807870373</v>
      </c>
      <c r="N635" s="13"/>
      <c r="O635" t="s">
        <v>99</v>
      </c>
      <c r="P635" t="s">
        <v>99</v>
      </c>
      <c r="Q635" t="s">
        <v>99</v>
      </c>
      <c r="R635" t="s">
        <v>99</v>
      </c>
      <c r="S635" t="s">
        <v>99</v>
      </c>
      <c r="T635" t="s">
        <v>4138</v>
      </c>
      <c r="U635" t="s">
        <v>99</v>
      </c>
      <c r="V635" t="s">
        <v>99</v>
      </c>
      <c r="W635" t="s">
        <v>99</v>
      </c>
      <c r="X635" t="s">
        <v>99</v>
      </c>
      <c r="Y635" t="s">
        <v>99</v>
      </c>
      <c r="Z635" t="s">
        <v>99</v>
      </c>
    </row>
    <row r="636" spans="1:26">
      <c r="A636" t="s">
        <v>5837</v>
      </c>
      <c r="B636" t="s">
        <v>94</v>
      </c>
      <c r="C636">
        <v>2005</v>
      </c>
      <c r="D636" t="s">
        <v>4131</v>
      </c>
      <c r="E636" t="s">
        <v>4132</v>
      </c>
      <c r="F636" t="s">
        <v>4133</v>
      </c>
      <c r="G636" t="s">
        <v>99</v>
      </c>
      <c r="H636" t="s">
        <v>99</v>
      </c>
      <c r="I636" t="s">
        <v>99</v>
      </c>
      <c r="J636" t="s">
        <v>99</v>
      </c>
      <c r="K636" t="s">
        <v>846</v>
      </c>
      <c r="L636" s="13">
        <v>44887.363807870373</v>
      </c>
      <c r="M636" s="13">
        <v>44887.363807870373</v>
      </c>
      <c r="N636" s="13"/>
      <c r="O636" t="s">
        <v>4134</v>
      </c>
      <c r="P636" t="s">
        <v>99</v>
      </c>
      <c r="Q636" t="s">
        <v>99</v>
      </c>
      <c r="R636" t="s">
        <v>99</v>
      </c>
      <c r="S636" t="s">
        <v>99</v>
      </c>
      <c r="T636" t="s">
        <v>4055</v>
      </c>
      <c r="U636" t="s">
        <v>99</v>
      </c>
      <c r="V636" t="s">
        <v>99</v>
      </c>
      <c r="W636" t="s">
        <v>99</v>
      </c>
      <c r="X636" t="s">
        <v>99</v>
      </c>
      <c r="Y636" t="s">
        <v>5838</v>
      </c>
      <c r="Z636" t="s">
        <v>99</v>
      </c>
    </row>
    <row r="637" spans="1:26">
      <c r="A637" t="s">
        <v>5839</v>
      </c>
      <c r="B637" t="s">
        <v>94</v>
      </c>
      <c r="C637">
        <v>2011</v>
      </c>
      <c r="D637" t="s">
        <v>4085</v>
      </c>
      <c r="E637" t="s">
        <v>4086</v>
      </c>
      <c r="F637" t="s">
        <v>4087</v>
      </c>
      <c r="G637" t="s">
        <v>99</v>
      </c>
      <c r="H637" t="s">
        <v>99</v>
      </c>
      <c r="I637" t="s">
        <v>99</v>
      </c>
      <c r="J637" t="s">
        <v>4088</v>
      </c>
      <c r="K637" t="s">
        <v>102</v>
      </c>
      <c r="L637" s="13">
        <v>44887.363807870373</v>
      </c>
      <c r="M637" s="13">
        <v>44887.363807870373</v>
      </c>
      <c r="N637" s="13"/>
      <c r="O637" t="s">
        <v>4089</v>
      </c>
      <c r="P637" t="s">
        <v>99</v>
      </c>
      <c r="Q637" t="s">
        <v>99</v>
      </c>
      <c r="R637" t="s">
        <v>99</v>
      </c>
      <c r="S637" t="s">
        <v>99</v>
      </c>
      <c r="T637" t="s">
        <v>4090</v>
      </c>
      <c r="U637" t="s">
        <v>99</v>
      </c>
      <c r="V637" t="s">
        <v>99</v>
      </c>
      <c r="W637" t="s">
        <v>99</v>
      </c>
      <c r="X637" t="s">
        <v>99</v>
      </c>
      <c r="Y637" t="s">
        <v>5840</v>
      </c>
      <c r="Z637" t="s">
        <v>99</v>
      </c>
    </row>
    <row r="638" spans="1:26">
      <c r="A638" t="s">
        <v>4456</v>
      </c>
      <c r="B638" t="s">
        <v>94</v>
      </c>
      <c r="C638">
        <v>2016</v>
      </c>
      <c r="D638" t="s">
        <v>4066</v>
      </c>
      <c r="E638" t="s">
        <v>4067</v>
      </c>
      <c r="F638" t="s">
        <v>4068</v>
      </c>
      <c r="G638" t="s">
        <v>99</v>
      </c>
      <c r="H638" t="s">
        <v>99</v>
      </c>
      <c r="I638" t="s">
        <v>4069</v>
      </c>
      <c r="J638" t="s">
        <v>4070</v>
      </c>
      <c r="K638" t="s">
        <v>331</v>
      </c>
      <c r="L638" s="13">
        <v>44887.363807870373</v>
      </c>
      <c r="M638" s="13">
        <v>44887.363807870373</v>
      </c>
      <c r="N638" s="13"/>
      <c r="O638" t="s">
        <v>4071</v>
      </c>
      <c r="P638" t="s">
        <v>99</v>
      </c>
      <c r="Q638" t="s">
        <v>99</v>
      </c>
      <c r="R638" t="s">
        <v>99</v>
      </c>
      <c r="S638" t="s">
        <v>99</v>
      </c>
      <c r="T638" t="s">
        <v>4072</v>
      </c>
      <c r="U638" t="s">
        <v>99</v>
      </c>
      <c r="V638" t="s">
        <v>99</v>
      </c>
      <c r="W638" t="s">
        <v>99</v>
      </c>
      <c r="X638" t="s">
        <v>99</v>
      </c>
      <c r="Y638" t="s">
        <v>99</v>
      </c>
      <c r="Z638" t="s">
        <v>99</v>
      </c>
    </row>
    <row r="639" spans="1:26">
      <c r="A639" t="s">
        <v>4457</v>
      </c>
      <c r="B639" t="s">
        <v>94</v>
      </c>
      <c r="C639">
        <v>2020</v>
      </c>
      <c r="D639" t="s">
        <v>4056</v>
      </c>
      <c r="E639" t="s">
        <v>4057</v>
      </c>
      <c r="F639" t="s">
        <v>4058</v>
      </c>
      <c r="G639" t="s">
        <v>99</v>
      </c>
      <c r="H639" t="s">
        <v>99</v>
      </c>
      <c r="I639" t="s">
        <v>4059</v>
      </c>
      <c r="J639" t="s">
        <v>4060</v>
      </c>
      <c r="K639" t="s">
        <v>176</v>
      </c>
      <c r="L639" s="13">
        <v>44887.363807870373</v>
      </c>
      <c r="M639" s="13">
        <v>44887.363807870373</v>
      </c>
      <c r="N639" s="13"/>
      <c r="O639" t="s">
        <v>4061</v>
      </c>
      <c r="P639" t="s">
        <v>99</v>
      </c>
      <c r="Q639" t="s">
        <v>99</v>
      </c>
      <c r="R639" t="s">
        <v>99</v>
      </c>
      <c r="S639" t="s">
        <v>99</v>
      </c>
      <c r="T639" t="s">
        <v>15</v>
      </c>
      <c r="U639" t="s">
        <v>99</v>
      </c>
      <c r="V639" t="s">
        <v>99</v>
      </c>
      <c r="W639" t="s">
        <v>99</v>
      </c>
      <c r="X639" t="s">
        <v>99</v>
      </c>
      <c r="Y639" t="s">
        <v>5841</v>
      </c>
      <c r="Z639" t="s">
        <v>99</v>
      </c>
    </row>
    <row r="640" spans="1:26">
      <c r="A640" t="s">
        <v>4458</v>
      </c>
      <c r="B640" t="s">
        <v>135</v>
      </c>
      <c r="C640">
        <v>2018</v>
      </c>
      <c r="D640" t="s">
        <v>4091</v>
      </c>
      <c r="E640" t="s">
        <v>4092</v>
      </c>
      <c r="F640" t="s">
        <v>4093</v>
      </c>
      <c r="G640" t="s">
        <v>99</v>
      </c>
      <c r="H640" t="s">
        <v>99</v>
      </c>
      <c r="I640" t="s">
        <v>4094</v>
      </c>
      <c r="J640" t="s">
        <v>4095</v>
      </c>
      <c r="K640" t="s">
        <v>384</v>
      </c>
      <c r="L640" s="13">
        <v>44887.363807870373</v>
      </c>
      <c r="M640" s="13">
        <v>44887.363807870373</v>
      </c>
      <c r="N640" s="13"/>
      <c r="O640" t="s">
        <v>4096</v>
      </c>
      <c r="P640" t="s">
        <v>99</v>
      </c>
      <c r="Q640" t="s">
        <v>5406</v>
      </c>
      <c r="R640" t="s">
        <v>99</v>
      </c>
      <c r="S640" t="s">
        <v>99</v>
      </c>
      <c r="T640" t="s">
        <v>99</v>
      </c>
      <c r="U640" t="s">
        <v>99</v>
      </c>
      <c r="V640" t="s">
        <v>99</v>
      </c>
      <c r="W640" t="s">
        <v>99</v>
      </c>
      <c r="X640" t="s">
        <v>99</v>
      </c>
      <c r="Y640" t="s">
        <v>99</v>
      </c>
      <c r="Z640" t="s">
        <v>99</v>
      </c>
    </row>
    <row r="641" spans="1:26">
      <c r="A641" t="s">
        <v>4459</v>
      </c>
      <c r="B641" t="s">
        <v>3968</v>
      </c>
      <c r="C641">
        <v>2021</v>
      </c>
      <c r="D641" t="s">
        <v>4041</v>
      </c>
      <c r="E641" t="s">
        <v>4042</v>
      </c>
      <c r="F641" t="s">
        <v>99</v>
      </c>
      <c r="G641" t="s">
        <v>99</v>
      </c>
      <c r="H641" t="s">
        <v>99</v>
      </c>
      <c r="I641" t="s">
        <v>99</v>
      </c>
      <c r="J641" t="s">
        <v>4043</v>
      </c>
      <c r="K641" t="s">
        <v>113</v>
      </c>
      <c r="L641" s="13">
        <v>44887.363807870373</v>
      </c>
      <c r="M641" s="13">
        <v>44887.363807870373</v>
      </c>
      <c r="N641" s="13"/>
      <c r="O641" t="s">
        <v>99</v>
      </c>
      <c r="P641" t="s">
        <v>99</v>
      </c>
      <c r="Q641" t="s">
        <v>99</v>
      </c>
      <c r="R641" t="s">
        <v>99</v>
      </c>
      <c r="S641" t="s">
        <v>99</v>
      </c>
      <c r="T641" t="s">
        <v>4044</v>
      </c>
      <c r="U641" t="s">
        <v>99</v>
      </c>
      <c r="V641" t="s">
        <v>99</v>
      </c>
      <c r="W641" t="s">
        <v>99</v>
      </c>
      <c r="X641" t="s">
        <v>4045</v>
      </c>
      <c r="Y641" t="s">
        <v>99</v>
      </c>
      <c r="Z641" t="s">
        <v>99</v>
      </c>
    </row>
    <row r="642" spans="1:26">
      <c r="A642" t="s">
        <v>5842</v>
      </c>
      <c r="B642" t="s">
        <v>94</v>
      </c>
      <c r="C642">
        <v>2015</v>
      </c>
      <c r="D642" t="s">
        <v>4004</v>
      </c>
      <c r="E642" t="s">
        <v>4005</v>
      </c>
      <c r="F642" t="s">
        <v>4006</v>
      </c>
      <c r="G642" t="s">
        <v>99</v>
      </c>
      <c r="H642" t="s">
        <v>99</v>
      </c>
      <c r="I642" t="s">
        <v>4007</v>
      </c>
      <c r="J642" t="s">
        <v>4008</v>
      </c>
      <c r="K642" t="s">
        <v>564</v>
      </c>
      <c r="L642" s="13">
        <v>44887.363807870373</v>
      </c>
      <c r="M642" s="13">
        <v>44887.363807870373</v>
      </c>
      <c r="N642" s="13"/>
      <c r="O642" t="s">
        <v>4009</v>
      </c>
      <c r="P642" t="s">
        <v>99</v>
      </c>
      <c r="Q642" t="s">
        <v>99</v>
      </c>
      <c r="R642" t="s">
        <v>99</v>
      </c>
      <c r="S642" t="s">
        <v>99</v>
      </c>
      <c r="T642" t="s">
        <v>15</v>
      </c>
      <c r="U642" t="s">
        <v>99</v>
      </c>
      <c r="V642" t="s">
        <v>99</v>
      </c>
      <c r="W642" t="s">
        <v>99</v>
      </c>
      <c r="X642" t="s">
        <v>99</v>
      </c>
      <c r="Y642" t="s">
        <v>5843</v>
      </c>
      <c r="Z642" t="s">
        <v>99</v>
      </c>
    </row>
    <row r="643" spans="1:26">
      <c r="A643" t="s">
        <v>5844</v>
      </c>
      <c r="B643" t="s">
        <v>94</v>
      </c>
      <c r="C643">
        <v>2016</v>
      </c>
      <c r="D643" t="s">
        <v>3998</v>
      </c>
      <c r="E643" t="s">
        <v>3999</v>
      </c>
      <c r="F643" t="s">
        <v>4000</v>
      </c>
      <c r="G643" t="s">
        <v>99</v>
      </c>
      <c r="H643" t="s">
        <v>99</v>
      </c>
      <c r="I643" t="s">
        <v>4001</v>
      </c>
      <c r="J643" t="s">
        <v>4002</v>
      </c>
      <c r="K643" t="s">
        <v>331</v>
      </c>
      <c r="L643" s="13">
        <v>44887.363807870373</v>
      </c>
      <c r="M643" s="13">
        <v>44887.363807870373</v>
      </c>
      <c r="N643" s="13"/>
      <c r="O643" t="s">
        <v>4003</v>
      </c>
      <c r="P643" t="s">
        <v>99</v>
      </c>
      <c r="Q643" t="s">
        <v>5845</v>
      </c>
      <c r="R643" t="s">
        <v>99</v>
      </c>
      <c r="S643" t="s">
        <v>99</v>
      </c>
      <c r="T643" t="s">
        <v>16</v>
      </c>
      <c r="U643" t="s">
        <v>99</v>
      </c>
      <c r="V643" t="s">
        <v>99</v>
      </c>
      <c r="W643" t="s">
        <v>99</v>
      </c>
      <c r="X643" t="s">
        <v>99</v>
      </c>
      <c r="Y643" t="s">
        <v>5846</v>
      </c>
      <c r="Z643" t="s">
        <v>99</v>
      </c>
    </row>
    <row r="644" spans="1:26">
      <c r="A644" t="s">
        <v>5847</v>
      </c>
      <c r="B644" t="s">
        <v>94</v>
      </c>
      <c r="C644">
        <v>2004</v>
      </c>
      <c r="D644" t="s">
        <v>3973</v>
      </c>
      <c r="E644" t="s">
        <v>3974</v>
      </c>
      <c r="F644" t="s">
        <v>3975</v>
      </c>
      <c r="G644" t="s">
        <v>99</v>
      </c>
      <c r="H644" t="s">
        <v>99</v>
      </c>
      <c r="I644" t="s">
        <v>3976</v>
      </c>
      <c r="J644" t="s">
        <v>3977</v>
      </c>
      <c r="K644" t="s">
        <v>1180</v>
      </c>
      <c r="L644" s="13">
        <v>44887.363807870373</v>
      </c>
      <c r="M644" s="13">
        <v>44887.363807870373</v>
      </c>
      <c r="N644" s="13"/>
      <c r="O644" t="s">
        <v>3978</v>
      </c>
      <c r="P644" t="s">
        <v>99</v>
      </c>
      <c r="Q644" t="s">
        <v>5848</v>
      </c>
      <c r="R644" t="s">
        <v>99</v>
      </c>
      <c r="S644" t="s">
        <v>99</v>
      </c>
      <c r="T644" t="s">
        <v>16</v>
      </c>
      <c r="U644" t="s">
        <v>99</v>
      </c>
      <c r="V644" t="s">
        <v>99</v>
      </c>
      <c r="W644" t="s">
        <v>99</v>
      </c>
      <c r="X644" t="s">
        <v>99</v>
      </c>
      <c r="Y644" t="s">
        <v>5849</v>
      </c>
      <c r="Z644" t="s">
        <v>99</v>
      </c>
    </row>
    <row r="645" spans="1:26">
      <c r="A645" t="s">
        <v>5850</v>
      </c>
      <c r="B645" t="s">
        <v>3968</v>
      </c>
      <c r="C645">
        <v>2014</v>
      </c>
      <c r="D645" t="s">
        <v>3969</v>
      </c>
      <c r="E645" t="s">
        <v>3970</v>
      </c>
      <c r="F645" t="s">
        <v>99</v>
      </c>
      <c r="G645" t="s">
        <v>99</v>
      </c>
      <c r="H645" t="s">
        <v>99</v>
      </c>
      <c r="I645" t="s">
        <v>99</v>
      </c>
      <c r="J645" t="s">
        <v>3971</v>
      </c>
      <c r="K645" t="s">
        <v>400</v>
      </c>
      <c r="L645" s="13">
        <v>44887.363807870373</v>
      </c>
      <c r="M645" s="13">
        <v>44887.363807870373</v>
      </c>
      <c r="N645" s="13"/>
      <c r="O645" t="s">
        <v>99</v>
      </c>
      <c r="P645" t="s">
        <v>99</v>
      </c>
      <c r="Q645" t="s">
        <v>99</v>
      </c>
      <c r="R645" t="s">
        <v>99</v>
      </c>
      <c r="S645" t="s">
        <v>99</v>
      </c>
      <c r="T645" t="s">
        <v>3972</v>
      </c>
      <c r="U645" t="s">
        <v>99</v>
      </c>
      <c r="V645" t="s">
        <v>99</v>
      </c>
      <c r="W645" t="s">
        <v>99</v>
      </c>
      <c r="X645" t="s">
        <v>99</v>
      </c>
      <c r="Y645" t="s">
        <v>99</v>
      </c>
      <c r="Z645" t="s">
        <v>99</v>
      </c>
    </row>
    <row r="646" spans="1:26">
      <c r="A646" t="s">
        <v>5851</v>
      </c>
      <c r="B646" t="s">
        <v>135</v>
      </c>
      <c r="C646">
        <v>2022</v>
      </c>
      <c r="D646" t="s">
        <v>3935</v>
      </c>
      <c r="E646" t="s">
        <v>3936</v>
      </c>
      <c r="F646" t="s">
        <v>3937</v>
      </c>
      <c r="G646" t="s">
        <v>99</v>
      </c>
      <c r="H646" t="s">
        <v>99</v>
      </c>
      <c r="I646" t="s">
        <v>3938</v>
      </c>
      <c r="J646" t="s">
        <v>3939</v>
      </c>
      <c r="K646" t="s">
        <v>123</v>
      </c>
      <c r="L646" s="13">
        <v>44887.363807870373</v>
      </c>
      <c r="M646" s="13">
        <v>44887.363807870373</v>
      </c>
      <c r="N646" s="13"/>
      <c r="O646" t="s">
        <v>3940</v>
      </c>
      <c r="P646" t="s">
        <v>288</v>
      </c>
      <c r="Q646" t="s">
        <v>4511</v>
      </c>
      <c r="R646" t="s">
        <v>99</v>
      </c>
      <c r="S646" t="s">
        <v>99</v>
      </c>
      <c r="T646" t="s">
        <v>99</v>
      </c>
      <c r="U646" t="s">
        <v>99</v>
      </c>
      <c r="V646" t="s">
        <v>99</v>
      </c>
      <c r="W646" t="s">
        <v>99</v>
      </c>
      <c r="X646" t="s">
        <v>99</v>
      </c>
      <c r="Y646" t="s">
        <v>99</v>
      </c>
      <c r="Z646" t="s">
        <v>99</v>
      </c>
    </row>
    <row r="647" spans="1:26">
      <c r="A647" t="s">
        <v>4460</v>
      </c>
      <c r="B647" t="s">
        <v>94</v>
      </c>
      <c r="C647">
        <v>2022</v>
      </c>
      <c r="D647" t="s">
        <v>3753</v>
      </c>
      <c r="E647" t="s">
        <v>3754</v>
      </c>
      <c r="F647" t="s">
        <v>2006</v>
      </c>
      <c r="G647" t="s">
        <v>2007</v>
      </c>
      <c r="H647" t="s">
        <v>99</v>
      </c>
      <c r="I647" t="s">
        <v>99</v>
      </c>
      <c r="J647" t="s">
        <v>3755</v>
      </c>
      <c r="K647" t="s">
        <v>123</v>
      </c>
      <c r="L647" s="13">
        <v>44887.363807870373</v>
      </c>
      <c r="M647" s="13">
        <v>44887.363807870373</v>
      </c>
      <c r="N647" s="13">
        <v>44886.598391203705</v>
      </c>
      <c r="O647" t="s">
        <v>3756</v>
      </c>
      <c r="P647" t="s">
        <v>99</v>
      </c>
      <c r="Q647" t="s">
        <v>5068</v>
      </c>
      <c r="R647" t="s">
        <v>99</v>
      </c>
      <c r="S647" t="s">
        <v>99</v>
      </c>
      <c r="T647" t="s">
        <v>1226</v>
      </c>
      <c r="U647" t="s">
        <v>1227</v>
      </c>
      <c r="V647" t="s">
        <v>4494</v>
      </c>
      <c r="W647" t="s">
        <v>4495</v>
      </c>
      <c r="X647" t="s">
        <v>3757</v>
      </c>
      <c r="Y647" t="s">
        <v>5070</v>
      </c>
      <c r="Z647" t="s">
        <v>99</v>
      </c>
    </row>
    <row r="648" spans="1:26">
      <c r="A648" t="s">
        <v>5852</v>
      </c>
      <c r="B648" t="s">
        <v>94</v>
      </c>
      <c r="C648">
        <v>2021</v>
      </c>
      <c r="D648" t="s">
        <v>1395</v>
      </c>
      <c r="E648" t="s">
        <v>1396</v>
      </c>
      <c r="F648" t="s">
        <v>1397</v>
      </c>
      <c r="G648" t="s">
        <v>1398</v>
      </c>
      <c r="H648" t="s">
        <v>99</v>
      </c>
      <c r="I648" t="s">
        <v>99</v>
      </c>
      <c r="J648" t="s">
        <v>1399</v>
      </c>
      <c r="K648" t="s">
        <v>113</v>
      </c>
      <c r="L648" s="13">
        <v>44887.363807870373</v>
      </c>
      <c r="M648" s="13">
        <v>44887.363807870373</v>
      </c>
      <c r="N648" s="13">
        <v>44886.598020833335</v>
      </c>
      <c r="O648" t="s">
        <v>1400</v>
      </c>
      <c r="P648" t="s">
        <v>99</v>
      </c>
      <c r="Q648" t="s">
        <v>5853</v>
      </c>
      <c r="R648" t="s">
        <v>99</v>
      </c>
      <c r="S648" t="s">
        <v>99</v>
      </c>
      <c r="T648" t="s">
        <v>1226</v>
      </c>
      <c r="U648" t="s">
        <v>1227</v>
      </c>
      <c r="V648" t="s">
        <v>4494</v>
      </c>
      <c r="W648" t="s">
        <v>4495</v>
      </c>
      <c r="X648" t="s">
        <v>1401</v>
      </c>
      <c r="Y648" t="s">
        <v>5854</v>
      </c>
      <c r="Z648" t="s">
        <v>99</v>
      </c>
    </row>
    <row r="649" spans="1:26">
      <c r="A649" t="s">
        <v>4461</v>
      </c>
      <c r="B649" t="s">
        <v>94</v>
      </c>
      <c r="C649">
        <v>2019</v>
      </c>
      <c r="D649" t="s">
        <v>4022</v>
      </c>
      <c r="E649" t="s">
        <v>4023</v>
      </c>
      <c r="F649" t="s">
        <v>4024</v>
      </c>
      <c r="G649" t="s">
        <v>99</v>
      </c>
      <c r="H649" t="s">
        <v>99</v>
      </c>
      <c r="I649" t="s">
        <v>4025</v>
      </c>
      <c r="J649" t="s">
        <v>4026</v>
      </c>
      <c r="K649" t="s">
        <v>271</v>
      </c>
      <c r="L649" s="13">
        <v>44887.363807870373</v>
      </c>
      <c r="M649" s="13">
        <v>44887.363807870373</v>
      </c>
      <c r="N649" s="13"/>
      <c r="O649" t="s">
        <v>4027</v>
      </c>
      <c r="P649" t="s">
        <v>99</v>
      </c>
      <c r="Q649" t="s">
        <v>99</v>
      </c>
      <c r="R649" t="s">
        <v>99</v>
      </c>
      <c r="S649" t="s">
        <v>99</v>
      </c>
      <c r="T649" t="s">
        <v>4028</v>
      </c>
      <c r="U649" t="s">
        <v>99</v>
      </c>
      <c r="V649" t="s">
        <v>99</v>
      </c>
      <c r="W649" t="s">
        <v>99</v>
      </c>
      <c r="X649" t="s">
        <v>99</v>
      </c>
      <c r="Y649" t="s">
        <v>5855</v>
      </c>
      <c r="Z649" t="s">
        <v>99</v>
      </c>
    </row>
    <row r="650" spans="1:26">
      <c r="A650" t="s">
        <v>4462</v>
      </c>
      <c r="B650" t="s">
        <v>135</v>
      </c>
      <c r="C650">
        <v>2022</v>
      </c>
      <c r="D650" t="s">
        <v>1229</v>
      </c>
      <c r="E650" t="s">
        <v>1230</v>
      </c>
      <c r="F650" t="s">
        <v>1231</v>
      </c>
      <c r="G650" t="s">
        <v>99</v>
      </c>
      <c r="H650" t="s">
        <v>99</v>
      </c>
      <c r="I650" t="s">
        <v>99</v>
      </c>
      <c r="J650" t="s">
        <v>1232</v>
      </c>
      <c r="K650" t="s">
        <v>123</v>
      </c>
      <c r="L650" s="13">
        <v>44887.363807870373</v>
      </c>
      <c r="M650" s="13">
        <v>44887.363807870373</v>
      </c>
      <c r="N650" s="13">
        <v>44886.597951388889</v>
      </c>
      <c r="O650" t="s">
        <v>1233</v>
      </c>
      <c r="P650" t="s">
        <v>99</v>
      </c>
      <c r="Q650" t="s">
        <v>5856</v>
      </c>
      <c r="R650" t="s">
        <v>99</v>
      </c>
      <c r="S650" t="s">
        <v>99</v>
      </c>
      <c r="T650" t="s">
        <v>99</v>
      </c>
      <c r="U650" t="s">
        <v>99</v>
      </c>
      <c r="V650" t="s">
        <v>4494</v>
      </c>
      <c r="W650" t="s">
        <v>4495</v>
      </c>
      <c r="X650" t="s">
        <v>1234</v>
      </c>
      <c r="Y650" t="s">
        <v>5857</v>
      </c>
      <c r="Z650" t="s">
        <v>99</v>
      </c>
    </row>
    <row r="651" spans="1:26">
      <c r="A651" t="s">
        <v>5858</v>
      </c>
      <c r="B651" t="s">
        <v>94</v>
      </c>
      <c r="C651">
        <v>2021</v>
      </c>
      <c r="D651" t="s">
        <v>775</v>
      </c>
      <c r="E651" t="s">
        <v>776</v>
      </c>
      <c r="F651" t="s">
        <v>659</v>
      </c>
      <c r="G651" t="s">
        <v>99</v>
      </c>
      <c r="H651" t="s">
        <v>99</v>
      </c>
      <c r="I651" t="s">
        <v>777</v>
      </c>
      <c r="J651" t="s">
        <v>99</v>
      </c>
      <c r="K651" t="s">
        <v>113</v>
      </c>
      <c r="L651" s="13">
        <v>44887.363807870373</v>
      </c>
      <c r="M651" s="13">
        <v>44887.363807870373</v>
      </c>
      <c r="N651" s="13"/>
      <c r="O651" t="s">
        <v>778</v>
      </c>
      <c r="P651" t="s">
        <v>99</v>
      </c>
      <c r="Q651" t="s">
        <v>99</v>
      </c>
      <c r="R651" t="s">
        <v>99</v>
      </c>
      <c r="S651" t="s">
        <v>99</v>
      </c>
      <c r="T651" t="s">
        <v>99</v>
      </c>
      <c r="U651" t="s">
        <v>99</v>
      </c>
      <c r="V651" t="s">
        <v>99</v>
      </c>
      <c r="W651" t="s">
        <v>99</v>
      </c>
      <c r="X651" t="s">
        <v>99</v>
      </c>
      <c r="Y651" t="s">
        <v>99</v>
      </c>
      <c r="Z651" t="s">
        <v>99</v>
      </c>
    </row>
    <row r="652" spans="1:26">
      <c r="A652" t="s">
        <v>4463</v>
      </c>
      <c r="B652" t="s">
        <v>135</v>
      </c>
      <c r="C652">
        <v>2021</v>
      </c>
      <c r="D652" t="s">
        <v>657</v>
      </c>
      <c r="E652" t="s">
        <v>658</v>
      </c>
      <c r="F652" t="s">
        <v>659</v>
      </c>
      <c r="G652" t="s">
        <v>99</v>
      </c>
      <c r="H652" t="s">
        <v>99</v>
      </c>
      <c r="I652" t="s">
        <v>660</v>
      </c>
      <c r="J652" t="s">
        <v>99</v>
      </c>
      <c r="K652" t="s">
        <v>113</v>
      </c>
      <c r="L652" s="13">
        <v>44887.363807870373</v>
      </c>
      <c r="M652" s="13">
        <v>44887.363807870373</v>
      </c>
      <c r="N652" s="13"/>
      <c r="O652" t="s">
        <v>661</v>
      </c>
      <c r="P652" t="s">
        <v>99</v>
      </c>
      <c r="Q652" t="s">
        <v>99</v>
      </c>
      <c r="R652" t="s">
        <v>99</v>
      </c>
      <c r="S652" t="s">
        <v>99</v>
      </c>
      <c r="T652" t="s">
        <v>99</v>
      </c>
      <c r="U652" t="s">
        <v>99</v>
      </c>
      <c r="V652" t="s">
        <v>99</v>
      </c>
      <c r="W652" t="s">
        <v>99</v>
      </c>
      <c r="X652" t="s">
        <v>99</v>
      </c>
      <c r="Y652" t="s">
        <v>99</v>
      </c>
      <c r="Z652" t="s">
        <v>99</v>
      </c>
    </row>
    <row r="653" spans="1:26">
      <c r="A653" t="s">
        <v>5859</v>
      </c>
      <c r="B653" t="s">
        <v>94</v>
      </c>
      <c r="C653">
        <v>2022</v>
      </c>
      <c r="D653" t="s">
        <v>185</v>
      </c>
      <c r="E653" t="s">
        <v>186</v>
      </c>
      <c r="F653" t="s">
        <v>119</v>
      </c>
      <c r="G653" t="s">
        <v>120</v>
      </c>
      <c r="H653" t="s">
        <v>99</v>
      </c>
      <c r="I653" t="s">
        <v>187</v>
      </c>
      <c r="J653" t="s">
        <v>188</v>
      </c>
      <c r="K653" t="s">
        <v>123</v>
      </c>
      <c r="L653" s="13">
        <v>44887.363807870373</v>
      </c>
      <c r="M653" s="13">
        <v>44887.363807870373</v>
      </c>
      <c r="N653" s="13"/>
      <c r="O653" t="s">
        <v>189</v>
      </c>
      <c r="P653" t="s">
        <v>99</v>
      </c>
      <c r="Q653" t="s">
        <v>99</v>
      </c>
      <c r="R653" t="s">
        <v>99</v>
      </c>
      <c r="S653" t="s">
        <v>99</v>
      </c>
      <c r="T653" t="s">
        <v>104</v>
      </c>
      <c r="U653" t="s">
        <v>105</v>
      </c>
      <c r="V653" t="s">
        <v>99</v>
      </c>
      <c r="W653" t="s">
        <v>99</v>
      </c>
      <c r="X653" t="s">
        <v>125</v>
      </c>
      <c r="Y653" t="s">
        <v>99</v>
      </c>
      <c r="Z653" t="s">
        <v>99</v>
      </c>
    </row>
    <row r="654" spans="1:26">
      <c r="A654" t="s">
        <v>5860</v>
      </c>
      <c r="B654" t="s">
        <v>94</v>
      </c>
      <c r="C654">
        <v>2009</v>
      </c>
      <c r="D654" t="s">
        <v>618</v>
      </c>
      <c r="E654" t="s">
        <v>619</v>
      </c>
      <c r="F654" t="s">
        <v>620</v>
      </c>
      <c r="G654" t="s">
        <v>621</v>
      </c>
      <c r="H654" t="s">
        <v>99</v>
      </c>
      <c r="I654" t="s">
        <v>622</v>
      </c>
      <c r="J654" t="s">
        <v>623</v>
      </c>
      <c r="K654" t="s">
        <v>615</v>
      </c>
      <c r="L654" s="13">
        <v>44887.363807870373</v>
      </c>
      <c r="M654" s="13">
        <v>44887.363807870373</v>
      </c>
      <c r="N654" s="13"/>
      <c r="O654" t="s">
        <v>624</v>
      </c>
      <c r="P654" t="s">
        <v>99</v>
      </c>
      <c r="Q654" t="s">
        <v>99</v>
      </c>
      <c r="R654" t="s">
        <v>99</v>
      </c>
      <c r="S654" t="s">
        <v>99</v>
      </c>
      <c r="T654" t="s">
        <v>104</v>
      </c>
      <c r="U654" t="s">
        <v>105</v>
      </c>
      <c r="V654" t="s">
        <v>99</v>
      </c>
      <c r="W654" t="s">
        <v>99</v>
      </c>
      <c r="X654" t="s">
        <v>625</v>
      </c>
      <c r="Y654" t="s">
        <v>99</v>
      </c>
      <c r="Z654" t="s">
        <v>99</v>
      </c>
    </row>
    <row r="655" spans="1:26">
      <c r="A655" t="s">
        <v>4464</v>
      </c>
      <c r="B655" t="s">
        <v>94</v>
      </c>
      <c r="C655">
        <v>2020</v>
      </c>
      <c r="D655" t="s">
        <v>353</v>
      </c>
      <c r="E655" t="s">
        <v>354</v>
      </c>
      <c r="F655" t="s">
        <v>172</v>
      </c>
      <c r="G655" t="s">
        <v>173</v>
      </c>
      <c r="H655" t="s">
        <v>99</v>
      </c>
      <c r="I655" t="s">
        <v>355</v>
      </c>
      <c r="J655" t="s">
        <v>356</v>
      </c>
      <c r="K655" t="s">
        <v>176</v>
      </c>
      <c r="L655" s="13">
        <v>44887.363807870373</v>
      </c>
      <c r="M655" s="13">
        <v>44887.363807870373</v>
      </c>
      <c r="N655" s="13"/>
      <c r="O655" t="s">
        <v>99</v>
      </c>
      <c r="P655" t="s">
        <v>99</v>
      </c>
      <c r="Q655" t="s">
        <v>99</v>
      </c>
      <c r="R655" t="s">
        <v>99</v>
      </c>
      <c r="S655" t="s">
        <v>99</v>
      </c>
      <c r="T655" t="s">
        <v>104</v>
      </c>
      <c r="U655" t="s">
        <v>105</v>
      </c>
      <c r="V655" t="s">
        <v>99</v>
      </c>
      <c r="W655" t="s">
        <v>99</v>
      </c>
      <c r="X655" t="s">
        <v>177</v>
      </c>
      <c r="Y655" t="s">
        <v>99</v>
      </c>
      <c r="Z655" t="s">
        <v>99</v>
      </c>
    </row>
    <row r="656" spans="1:26">
      <c r="A656" t="s">
        <v>4465</v>
      </c>
      <c r="B656" t="s">
        <v>94</v>
      </c>
      <c r="C656">
        <v>2017</v>
      </c>
      <c r="D656" t="s">
        <v>337</v>
      </c>
      <c r="E656" t="s">
        <v>338</v>
      </c>
      <c r="F656" t="s">
        <v>339</v>
      </c>
      <c r="G656" t="s">
        <v>340</v>
      </c>
      <c r="H656" t="s">
        <v>99</v>
      </c>
      <c r="I656" t="s">
        <v>341</v>
      </c>
      <c r="J656" t="s">
        <v>342</v>
      </c>
      <c r="K656" t="s">
        <v>156</v>
      </c>
      <c r="L656" s="13">
        <v>44887.363807870373</v>
      </c>
      <c r="M656" s="13">
        <v>44887.491666666669</v>
      </c>
      <c r="N656" s="13"/>
      <c r="O656" t="s">
        <v>343</v>
      </c>
      <c r="P656" t="s">
        <v>99</v>
      </c>
      <c r="Q656" t="s">
        <v>99</v>
      </c>
      <c r="R656" t="s">
        <v>99</v>
      </c>
      <c r="S656" t="s">
        <v>99</v>
      </c>
      <c r="T656" t="s">
        <v>115</v>
      </c>
      <c r="U656" t="s">
        <v>99</v>
      </c>
      <c r="V656" t="s">
        <v>99</v>
      </c>
      <c r="W656" t="s">
        <v>99</v>
      </c>
      <c r="X656" t="s">
        <v>344</v>
      </c>
      <c r="Y656" t="s">
        <v>99</v>
      </c>
      <c r="Z656" t="s">
        <v>99</v>
      </c>
    </row>
    <row r="657" spans="1:26">
      <c r="A657" t="s">
        <v>5861</v>
      </c>
      <c r="B657" t="s">
        <v>94</v>
      </c>
      <c r="C657">
        <v>2022</v>
      </c>
      <c r="D657" t="s">
        <v>252</v>
      </c>
      <c r="E657" t="s">
        <v>253</v>
      </c>
      <c r="F657" t="s">
        <v>254</v>
      </c>
      <c r="G657" t="s">
        <v>255</v>
      </c>
      <c r="H657" t="s">
        <v>99</v>
      </c>
      <c r="I657" t="s">
        <v>256</v>
      </c>
      <c r="J657" t="s">
        <v>257</v>
      </c>
      <c r="K657" t="s">
        <v>123</v>
      </c>
      <c r="L657" s="13">
        <v>44887.363807870373</v>
      </c>
      <c r="M657" s="13">
        <v>44887.363807870373</v>
      </c>
      <c r="N657" s="13"/>
      <c r="O657" t="s">
        <v>258</v>
      </c>
      <c r="P657" t="s">
        <v>99</v>
      </c>
      <c r="Q657" t="s">
        <v>99</v>
      </c>
      <c r="R657" t="s">
        <v>99</v>
      </c>
      <c r="S657" t="s">
        <v>99</v>
      </c>
      <c r="T657" t="s">
        <v>104</v>
      </c>
      <c r="U657" t="s">
        <v>105</v>
      </c>
      <c r="V657" t="s">
        <v>99</v>
      </c>
      <c r="W657" t="s">
        <v>99</v>
      </c>
      <c r="X657" t="s">
        <v>208</v>
      </c>
      <c r="Y657" t="s">
        <v>99</v>
      </c>
      <c r="Z657" t="s">
        <v>99</v>
      </c>
    </row>
    <row r="658" spans="1:26">
      <c r="A658" t="s">
        <v>5862</v>
      </c>
      <c r="B658" t="s">
        <v>135</v>
      </c>
      <c r="C658">
        <v>2016</v>
      </c>
      <c r="D658" t="s">
        <v>245</v>
      </c>
      <c r="E658" t="s">
        <v>246</v>
      </c>
      <c r="F658" t="s">
        <v>230</v>
      </c>
      <c r="G658" t="s">
        <v>99</v>
      </c>
      <c r="H658" t="s">
        <v>231</v>
      </c>
      <c r="I658" t="s">
        <v>247</v>
      </c>
      <c r="J658" t="s">
        <v>248</v>
      </c>
      <c r="K658" t="s">
        <v>249</v>
      </c>
      <c r="L658" s="13">
        <v>44887.363807870373</v>
      </c>
      <c r="M658" s="13">
        <v>44887.363807870373</v>
      </c>
      <c r="N658" s="13"/>
      <c r="O658" t="s">
        <v>250</v>
      </c>
      <c r="P658" t="s">
        <v>251</v>
      </c>
      <c r="Q658" t="s">
        <v>870</v>
      </c>
      <c r="R658" t="s">
        <v>99</v>
      </c>
      <c r="S658" t="s">
        <v>99</v>
      </c>
      <c r="T658" t="s">
        <v>99</v>
      </c>
      <c r="U658" t="s">
        <v>99</v>
      </c>
      <c r="V658" t="s">
        <v>99</v>
      </c>
      <c r="W658" t="s">
        <v>99</v>
      </c>
      <c r="X658" t="s">
        <v>237</v>
      </c>
      <c r="Y658" t="s">
        <v>99</v>
      </c>
      <c r="Z658" t="s">
        <v>99</v>
      </c>
    </row>
    <row r="659" spans="1:26">
      <c r="A659" t="s">
        <v>4466</v>
      </c>
      <c r="B659" t="s">
        <v>135</v>
      </c>
      <c r="C659">
        <v>2022</v>
      </c>
      <c r="D659" t="s">
        <v>190</v>
      </c>
      <c r="E659" t="s">
        <v>191</v>
      </c>
      <c r="F659" t="s">
        <v>119</v>
      </c>
      <c r="G659" t="s">
        <v>99</v>
      </c>
      <c r="H659" t="s">
        <v>99</v>
      </c>
      <c r="I659" t="s">
        <v>192</v>
      </c>
      <c r="J659" t="s">
        <v>193</v>
      </c>
      <c r="K659" t="s">
        <v>123</v>
      </c>
      <c r="L659" s="13">
        <v>44887.363807870373</v>
      </c>
      <c r="M659" s="13">
        <v>44887.363807870373</v>
      </c>
      <c r="N659" s="13"/>
      <c r="O659" t="s">
        <v>194</v>
      </c>
      <c r="P659" t="s">
        <v>99</v>
      </c>
      <c r="Q659" t="s">
        <v>99</v>
      </c>
      <c r="R659" t="s">
        <v>99</v>
      </c>
      <c r="S659" t="s">
        <v>99</v>
      </c>
      <c r="T659" t="s">
        <v>99</v>
      </c>
      <c r="U659" t="s">
        <v>99</v>
      </c>
      <c r="V659" t="s">
        <v>99</v>
      </c>
      <c r="W659" t="s">
        <v>99</v>
      </c>
      <c r="X659" t="s">
        <v>125</v>
      </c>
      <c r="Y659" t="s">
        <v>99</v>
      </c>
      <c r="Z659" t="s">
        <v>99</v>
      </c>
    </row>
    <row r="660" spans="1:26">
      <c r="A660" t="s">
        <v>5863</v>
      </c>
      <c r="B660" t="s">
        <v>94</v>
      </c>
      <c r="C660">
        <v>2022</v>
      </c>
      <c r="D660" t="s">
        <v>117</v>
      </c>
      <c r="E660" t="s">
        <v>118</v>
      </c>
      <c r="F660" t="s">
        <v>119</v>
      </c>
      <c r="G660" t="s">
        <v>120</v>
      </c>
      <c r="H660" t="s">
        <v>99</v>
      </c>
      <c r="I660" t="s">
        <v>121</v>
      </c>
      <c r="J660" t="s">
        <v>122</v>
      </c>
      <c r="K660" t="s">
        <v>123</v>
      </c>
      <c r="L660" s="13">
        <v>44887.363807870373</v>
      </c>
      <c r="M660" s="13">
        <v>44887.363807870373</v>
      </c>
      <c r="N660" s="13"/>
      <c r="O660" t="s">
        <v>124</v>
      </c>
      <c r="P660" t="s">
        <v>99</v>
      </c>
      <c r="Q660" t="s">
        <v>99</v>
      </c>
      <c r="R660" t="s">
        <v>99</v>
      </c>
      <c r="S660" t="s">
        <v>99</v>
      </c>
      <c r="T660" t="s">
        <v>104</v>
      </c>
      <c r="U660" t="s">
        <v>105</v>
      </c>
      <c r="V660" t="s">
        <v>99</v>
      </c>
      <c r="W660" t="s">
        <v>99</v>
      </c>
      <c r="X660" t="s">
        <v>125</v>
      </c>
      <c r="Y660" t="s">
        <v>99</v>
      </c>
      <c r="Z660" t="s">
        <v>99</v>
      </c>
    </row>
    <row r="661" spans="1:26">
      <c r="A661" t="s">
        <v>4467</v>
      </c>
      <c r="B661" t="s">
        <v>94</v>
      </c>
      <c r="C661">
        <v>2021</v>
      </c>
      <c r="D661" t="s">
        <v>107</v>
      </c>
      <c r="E661" t="s">
        <v>108</v>
      </c>
      <c r="F661" t="s">
        <v>109</v>
      </c>
      <c r="G661" t="s">
        <v>110</v>
      </c>
      <c r="H661" t="s">
        <v>99</v>
      </c>
      <c r="I661" t="s">
        <v>111</v>
      </c>
      <c r="J661" t="s">
        <v>112</v>
      </c>
      <c r="K661" t="s">
        <v>113</v>
      </c>
      <c r="L661" s="13">
        <v>44887.363807870373</v>
      </c>
      <c r="M661" s="13">
        <v>44887.363807870373</v>
      </c>
      <c r="N661" s="13"/>
      <c r="O661" t="s">
        <v>114</v>
      </c>
      <c r="P661" t="s">
        <v>99</v>
      </c>
      <c r="Q661" t="s">
        <v>99</v>
      </c>
      <c r="R661" t="s">
        <v>99</v>
      </c>
      <c r="S661" t="s">
        <v>99</v>
      </c>
      <c r="T661" t="s">
        <v>115</v>
      </c>
      <c r="U661" t="s">
        <v>99</v>
      </c>
      <c r="V661" t="s">
        <v>99</v>
      </c>
      <c r="W661" t="s">
        <v>99</v>
      </c>
      <c r="X661" t="s">
        <v>116</v>
      </c>
      <c r="Y661" t="s">
        <v>99</v>
      </c>
      <c r="Z661" t="s">
        <v>99</v>
      </c>
    </row>
    <row r="662" spans="1:26">
      <c r="A662" t="s">
        <v>5864</v>
      </c>
      <c r="B662" t="s">
        <v>94</v>
      </c>
      <c r="C662">
        <v>2011</v>
      </c>
      <c r="D662" t="s">
        <v>95</v>
      </c>
      <c r="E662" t="s">
        <v>96</v>
      </c>
      <c r="F662" t="s">
        <v>97</v>
      </c>
      <c r="G662" t="s">
        <v>98</v>
      </c>
      <c r="H662" t="s">
        <v>99</v>
      </c>
      <c r="I662" t="s">
        <v>100</v>
      </c>
      <c r="J662" t="s">
        <v>101</v>
      </c>
      <c r="K662" t="s">
        <v>102</v>
      </c>
      <c r="L662" s="13">
        <v>44887.363807870373</v>
      </c>
      <c r="M662" s="13">
        <v>44887.363807870373</v>
      </c>
      <c r="N662" s="13"/>
      <c r="O662" t="s">
        <v>103</v>
      </c>
      <c r="P662" t="s">
        <v>99</v>
      </c>
      <c r="Q662" t="s">
        <v>99</v>
      </c>
      <c r="R662" t="s">
        <v>99</v>
      </c>
      <c r="S662" t="s">
        <v>99</v>
      </c>
      <c r="T662" t="s">
        <v>104</v>
      </c>
      <c r="U662" t="s">
        <v>105</v>
      </c>
      <c r="V662" t="s">
        <v>99</v>
      </c>
      <c r="W662" t="s">
        <v>99</v>
      </c>
      <c r="X662" t="s">
        <v>106</v>
      </c>
      <c r="Y662" t="s">
        <v>99</v>
      </c>
      <c r="Z662" t="s">
        <v>99</v>
      </c>
    </row>
    <row r="663" spans="1:26">
      <c r="A663" t="s">
        <v>4468</v>
      </c>
      <c r="B663" t="s">
        <v>94</v>
      </c>
      <c r="C663">
        <v>2020</v>
      </c>
      <c r="D663" t="s">
        <v>319</v>
      </c>
      <c r="E663" t="s">
        <v>320</v>
      </c>
      <c r="F663" t="s">
        <v>321</v>
      </c>
      <c r="G663" t="s">
        <v>322</v>
      </c>
      <c r="H663" t="s">
        <v>99</v>
      </c>
      <c r="I663" t="s">
        <v>99</v>
      </c>
      <c r="J663" t="s">
        <v>99</v>
      </c>
      <c r="K663" t="s">
        <v>176</v>
      </c>
      <c r="L663" s="13">
        <v>44887.363807870373</v>
      </c>
      <c r="M663" s="13">
        <v>44887.492071759261</v>
      </c>
      <c r="N663" s="13"/>
      <c r="O663" t="s">
        <v>323</v>
      </c>
      <c r="P663" t="s">
        <v>99</v>
      </c>
      <c r="Q663" t="s">
        <v>99</v>
      </c>
      <c r="R663" t="s">
        <v>99</v>
      </c>
      <c r="S663" t="s">
        <v>99</v>
      </c>
      <c r="T663" t="s">
        <v>115</v>
      </c>
      <c r="U663" t="s">
        <v>99</v>
      </c>
      <c r="V663" t="s">
        <v>99</v>
      </c>
      <c r="W663" t="s">
        <v>99</v>
      </c>
      <c r="X663" t="s">
        <v>324</v>
      </c>
      <c r="Y663" t="s">
        <v>99</v>
      </c>
      <c r="Z663" t="s">
        <v>99</v>
      </c>
    </row>
    <row r="664" spans="1:26">
      <c r="A664" t="s">
        <v>5865</v>
      </c>
      <c r="B664" t="s">
        <v>135</v>
      </c>
      <c r="C664">
        <v>2008</v>
      </c>
      <c r="D664" t="s">
        <v>281</v>
      </c>
      <c r="E664" t="s">
        <v>282</v>
      </c>
      <c r="F664" t="s">
        <v>283</v>
      </c>
      <c r="G664" t="s">
        <v>99</v>
      </c>
      <c r="H664" t="s">
        <v>284</v>
      </c>
      <c r="I664" t="s">
        <v>285</v>
      </c>
      <c r="J664" t="s">
        <v>286</v>
      </c>
      <c r="K664" t="s">
        <v>287</v>
      </c>
      <c r="L664" s="13">
        <v>44887.363807870373</v>
      </c>
      <c r="M664" s="13">
        <v>44887.363807870373</v>
      </c>
      <c r="N664" s="13"/>
      <c r="O664" t="s">
        <v>99</v>
      </c>
      <c r="P664" t="s">
        <v>288</v>
      </c>
      <c r="Q664" t="s">
        <v>543</v>
      </c>
      <c r="R664" t="s">
        <v>99</v>
      </c>
      <c r="S664" t="s">
        <v>99</v>
      </c>
      <c r="T664" t="s">
        <v>99</v>
      </c>
      <c r="U664" t="s">
        <v>99</v>
      </c>
      <c r="V664" t="s">
        <v>99</v>
      </c>
      <c r="W664" t="s">
        <v>99</v>
      </c>
      <c r="X664" t="s">
        <v>289</v>
      </c>
      <c r="Y664" t="s">
        <v>99</v>
      </c>
      <c r="Z664" t="s">
        <v>99</v>
      </c>
    </row>
    <row r="665" spans="1:26">
      <c r="A665" t="s">
        <v>4469</v>
      </c>
      <c r="B665" t="s">
        <v>135</v>
      </c>
      <c r="C665">
        <v>2019</v>
      </c>
      <c r="D665" t="s">
        <v>259</v>
      </c>
      <c r="E665" t="s">
        <v>260</v>
      </c>
      <c r="F665" t="s">
        <v>230</v>
      </c>
      <c r="G665" t="s">
        <v>99</v>
      </c>
      <c r="H665" t="s">
        <v>231</v>
      </c>
      <c r="I665" t="s">
        <v>261</v>
      </c>
      <c r="J665" t="s">
        <v>262</v>
      </c>
      <c r="K665" t="s">
        <v>263</v>
      </c>
      <c r="L665" s="13">
        <v>44887.363807870373</v>
      </c>
      <c r="M665" s="13">
        <v>44887.363807870373</v>
      </c>
      <c r="N665" s="13"/>
      <c r="O665" t="s">
        <v>264</v>
      </c>
      <c r="P665" t="s">
        <v>236</v>
      </c>
      <c r="Q665" t="s">
        <v>543</v>
      </c>
      <c r="R665" t="s">
        <v>99</v>
      </c>
      <c r="S665" t="s">
        <v>99</v>
      </c>
      <c r="T665" t="s">
        <v>99</v>
      </c>
      <c r="U665" t="s">
        <v>99</v>
      </c>
      <c r="V665" t="s">
        <v>99</v>
      </c>
      <c r="W665" t="s">
        <v>99</v>
      </c>
      <c r="X665" t="s">
        <v>237</v>
      </c>
      <c r="Y665" t="s">
        <v>99</v>
      </c>
      <c r="Z665" t="s">
        <v>99</v>
      </c>
    </row>
    <row r="666" spans="1:26">
      <c r="A666" t="s">
        <v>5866</v>
      </c>
      <c r="B666" t="s">
        <v>135</v>
      </c>
      <c r="C666">
        <v>2013</v>
      </c>
      <c r="D666" t="s">
        <v>136</v>
      </c>
      <c r="E666" t="s">
        <v>137</v>
      </c>
      <c r="F666" t="s">
        <v>138</v>
      </c>
      <c r="G666" t="s">
        <v>99</v>
      </c>
      <c r="H666" t="s">
        <v>99</v>
      </c>
      <c r="I666" t="s">
        <v>99</v>
      </c>
      <c r="J666" t="s">
        <v>99</v>
      </c>
      <c r="K666" t="s">
        <v>139</v>
      </c>
      <c r="L666" s="13">
        <v>44887.363807870373</v>
      </c>
      <c r="M666" s="13">
        <v>44887.363807870373</v>
      </c>
      <c r="N666" s="13"/>
      <c r="O666" t="s">
        <v>140</v>
      </c>
      <c r="P666" t="s">
        <v>99</v>
      </c>
      <c r="Q666" t="s">
        <v>99</v>
      </c>
      <c r="R666" t="s">
        <v>99</v>
      </c>
      <c r="S666" t="s">
        <v>99</v>
      </c>
      <c r="T666" t="s">
        <v>99</v>
      </c>
      <c r="U666" t="s">
        <v>99</v>
      </c>
      <c r="V666" t="s">
        <v>99</v>
      </c>
      <c r="W666" t="s">
        <v>99</v>
      </c>
      <c r="X666" t="s">
        <v>141</v>
      </c>
      <c r="Y666" t="s">
        <v>99</v>
      </c>
      <c r="Z666" t="s">
        <v>99</v>
      </c>
    </row>
    <row r="667" spans="1:26">
      <c r="A667" t="s">
        <v>5867</v>
      </c>
      <c r="B667" t="s">
        <v>222</v>
      </c>
      <c r="C667">
        <v>2022</v>
      </c>
      <c r="D667" t="s">
        <v>3928</v>
      </c>
      <c r="E667" t="s">
        <v>3929</v>
      </c>
      <c r="F667" t="s">
        <v>3930</v>
      </c>
      <c r="G667" t="s">
        <v>3931</v>
      </c>
      <c r="H667" t="s">
        <v>99</v>
      </c>
      <c r="I667" t="s">
        <v>99</v>
      </c>
      <c r="J667" t="s">
        <v>3932</v>
      </c>
      <c r="K667" t="s">
        <v>123</v>
      </c>
      <c r="L667" s="13">
        <v>44887.363807870373</v>
      </c>
      <c r="M667" s="13">
        <v>44887.363807870373</v>
      </c>
      <c r="N667" s="13">
        <v>44886.598460648151</v>
      </c>
      <c r="O667" t="s">
        <v>3933</v>
      </c>
      <c r="P667" t="s">
        <v>99</v>
      </c>
      <c r="Q667" t="s">
        <v>5868</v>
      </c>
      <c r="R667" t="s">
        <v>99</v>
      </c>
      <c r="S667" t="s">
        <v>99</v>
      </c>
      <c r="T667" t="s">
        <v>2035</v>
      </c>
      <c r="U667" t="s">
        <v>1363</v>
      </c>
      <c r="V667" t="s">
        <v>4494</v>
      </c>
      <c r="W667" t="s">
        <v>4495</v>
      </c>
      <c r="X667" t="s">
        <v>3934</v>
      </c>
      <c r="Y667" t="s">
        <v>5869</v>
      </c>
      <c r="Z667" t="s">
        <v>99</v>
      </c>
    </row>
    <row r="668" spans="1:26">
      <c r="A668" t="s">
        <v>5870</v>
      </c>
      <c r="B668" t="s">
        <v>222</v>
      </c>
      <c r="C668">
        <v>2002</v>
      </c>
      <c r="D668" t="s">
        <v>3921</v>
      </c>
      <c r="E668" t="s">
        <v>3922</v>
      </c>
      <c r="F668" t="s">
        <v>3923</v>
      </c>
      <c r="G668" t="s">
        <v>3924</v>
      </c>
      <c r="H668" t="s">
        <v>99</v>
      </c>
      <c r="I668" t="s">
        <v>99</v>
      </c>
      <c r="J668" t="s">
        <v>3925</v>
      </c>
      <c r="K668" t="s">
        <v>1668</v>
      </c>
      <c r="L668" s="13">
        <v>44887.363807870373</v>
      </c>
      <c r="M668" s="13">
        <v>44887.363807870373</v>
      </c>
      <c r="N668" s="13">
        <v>44886.598460648151</v>
      </c>
      <c r="O668" t="s">
        <v>3926</v>
      </c>
      <c r="P668" t="s">
        <v>99</v>
      </c>
      <c r="Q668" t="s">
        <v>5871</v>
      </c>
      <c r="R668" t="s">
        <v>99</v>
      </c>
      <c r="S668" t="s">
        <v>99</v>
      </c>
      <c r="T668" t="s">
        <v>1218</v>
      </c>
      <c r="U668" t="s">
        <v>133</v>
      </c>
      <c r="V668" t="s">
        <v>99</v>
      </c>
      <c r="W668" t="s">
        <v>4495</v>
      </c>
      <c r="X668" t="s">
        <v>3927</v>
      </c>
      <c r="Y668" t="s">
        <v>5872</v>
      </c>
      <c r="Z668" t="s">
        <v>4525</v>
      </c>
    </row>
    <row r="669" spans="1:26">
      <c r="A669" t="s">
        <v>5873</v>
      </c>
      <c r="B669" t="s">
        <v>222</v>
      </c>
      <c r="C669">
        <v>2019</v>
      </c>
      <c r="D669" t="s">
        <v>3914</v>
      </c>
      <c r="E669" t="s">
        <v>3915</v>
      </c>
      <c r="F669" t="s">
        <v>3916</v>
      </c>
      <c r="G669" t="s">
        <v>3917</v>
      </c>
      <c r="H669" t="s">
        <v>99</v>
      </c>
      <c r="I669" t="s">
        <v>99</v>
      </c>
      <c r="J669" t="s">
        <v>3918</v>
      </c>
      <c r="K669" t="s">
        <v>271</v>
      </c>
      <c r="L669" s="13">
        <v>44887.363807870373</v>
      </c>
      <c r="M669" s="13">
        <v>44887.363807870373</v>
      </c>
      <c r="N669" s="13">
        <v>44886.598460648151</v>
      </c>
      <c r="O669" t="s">
        <v>3919</v>
      </c>
      <c r="P669" t="s">
        <v>99</v>
      </c>
      <c r="Q669" t="s">
        <v>5874</v>
      </c>
      <c r="R669" t="s">
        <v>99</v>
      </c>
      <c r="S669" t="s">
        <v>99</v>
      </c>
      <c r="T669" t="s">
        <v>1362</v>
      </c>
      <c r="U669" t="s">
        <v>1363</v>
      </c>
      <c r="V669" t="s">
        <v>4494</v>
      </c>
      <c r="W669" t="s">
        <v>4495</v>
      </c>
      <c r="X669" t="s">
        <v>3920</v>
      </c>
      <c r="Y669" t="s">
        <v>5875</v>
      </c>
      <c r="Z669" t="s">
        <v>99</v>
      </c>
    </row>
    <row r="670" spans="1:26">
      <c r="A670" t="s">
        <v>5876</v>
      </c>
      <c r="B670" t="s">
        <v>135</v>
      </c>
      <c r="C670">
        <v>2020</v>
      </c>
      <c r="D670" t="s">
        <v>3907</v>
      </c>
      <c r="E670" t="s">
        <v>3908</v>
      </c>
      <c r="F670" t="s">
        <v>3909</v>
      </c>
      <c r="G670" t="s">
        <v>99</v>
      </c>
      <c r="H670" t="s">
        <v>3910</v>
      </c>
      <c r="I670" t="s">
        <v>3911</v>
      </c>
      <c r="J670" t="s">
        <v>3912</v>
      </c>
      <c r="K670" t="s">
        <v>2774</v>
      </c>
      <c r="L670" s="13">
        <v>44887.363807870373</v>
      </c>
      <c r="M670" s="13">
        <v>44887.363807870373</v>
      </c>
      <c r="N670" s="13">
        <v>44886.598460648151</v>
      </c>
      <c r="O670" t="s">
        <v>3913</v>
      </c>
      <c r="P670" t="s">
        <v>500</v>
      </c>
      <c r="Q670" t="s">
        <v>5877</v>
      </c>
      <c r="R670" t="s">
        <v>5878</v>
      </c>
      <c r="S670" t="s">
        <v>99</v>
      </c>
      <c r="T670" t="s">
        <v>99</v>
      </c>
      <c r="U670" t="s">
        <v>99</v>
      </c>
      <c r="V670" t="s">
        <v>4494</v>
      </c>
      <c r="W670" t="s">
        <v>4495</v>
      </c>
      <c r="X670" t="s">
        <v>99</v>
      </c>
      <c r="Y670" t="s">
        <v>99</v>
      </c>
      <c r="Z670" t="s">
        <v>99</v>
      </c>
    </row>
    <row r="671" spans="1:26">
      <c r="A671" t="s">
        <v>5879</v>
      </c>
      <c r="B671" t="s">
        <v>222</v>
      </c>
      <c r="C671">
        <v>2009</v>
      </c>
      <c r="D671" t="s">
        <v>3900</v>
      </c>
      <c r="E671" t="s">
        <v>3901</v>
      </c>
      <c r="F671" t="s">
        <v>3902</v>
      </c>
      <c r="G671" t="s">
        <v>3903</v>
      </c>
      <c r="H671" t="s">
        <v>99</v>
      </c>
      <c r="I671" t="s">
        <v>99</v>
      </c>
      <c r="J671" t="s">
        <v>3904</v>
      </c>
      <c r="K671" t="s">
        <v>615</v>
      </c>
      <c r="L671" s="13">
        <v>44887.363807870373</v>
      </c>
      <c r="M671" s="13">
        <v>44887.363807870373</v>
      </c>
      <c r="N671" s="13">
        <v>44886.598449074074</v>
      </c>
      <c r="O671" t="s">
        <v>3905</v>
      </c>
      <c r="P671" t="s">
        <v>99</v>
      </c>
      <c r="Q671" t="s">
        <v>4511</v>
      </c>
      <c r="R671" t="s">
        <v>99</v>
      </c>
      <c r="S671" t="s">
        <v>5880</v>
      </c>
      <c r="T671" t="s">
        <v>1218</v>
      </c>
      <c r="U671" t="s">
        <v>133</v>
      </c>
      <c r="V671" t="s">
        <v>99</v>
      </c>
      <c r="W671" t="s">
        <v>4495</v>
      </c>
      <c r="X671" t="s">
        <v>3906</v>
      </c>
      <c r="Y671" t="s">
        <v>5881</v>
      </c>
      <c r="Z671" t="s">
        <v>99</v>
      </c>
    </row>
    <row r="672" spans="1:26">
      <c r="A672" t="s">
        <v>5882</v>
      </c>
      <c r="B672" t="s">
        <v>135</v>
      </c>
      <c r="C672">
        <v>2020</v>
      </c>
      <c r="D672" t="s">
        <v>3895</v>
      </c>
      <c r="E672" t="s">
        <v>3896</v>
      </c>
      <c r="F672" t="s">
        <v>1486</v>
      </c>
      <c r="G672" t="s">
        <v>99</v>
      </c>
      <c r="H672" t="s">
        <v>1487</v>
      </c>
      <c r="I672" t="s">
        <v>3897</v>
      </c>
      <c r="J672" t="s">
        <v>3898</v>
      </c>
      <c r="K672" t="s">
        <v>2774</v>
      </c>
      <c r="L672" s="13">
        <v>44887.363807870373</v>
      </c>
      <c r="M672" s="13">
        <v>44887.363807870373</v>
      </c>
      <c r="N672" s="13">
        <v>44886.598449074074</v>
      </c>
      <c r="O672" t="s">
        <v>3899</v>
      </c>
      <c r="P672" t="s">
        <v>500</v>
      </c>
      <c r="Q672" t="s">
        <v>251</v>
      </c>
      <c r="R672" t="s">
        <v>4852</v>
      </c>
      <c r="S672" t="s">
        <v>99</v>
      </c>
      <c r="T672" t="s">
        <v>99</v>
      </c>
      <c r="U672" t="s">
        <v>99</v>
      </c>
      <c r="V672" t="s">
        <v>4494</v>
      </c>
      <c r="W672" t="s">
        <v>4495</v>
      </c>
      <c r="X672" t="s">
        <v>99</v>
      </c>
      <c r="Y672" t="s">
        <v>99</v>
      </c>
      <c r="Z672" t="s">
        <v>99</v>
      </c>
    </row>
    <row r="673" spans="1:26">
      <c r="A673" t="s">
        <v>5883</v>
      </c>
      <c r="B673" t="s">
        <v>222</v>
      </c>
      <c r="C673">
        <v>2014</v>
      </c>
      <c r="D673" t="s">
        <v>3888</v>
      </c>
      <c r="E673" t="s">
        <v>3889</v>
      </c>
      <c r="F673" t="s">
        <v>3890</v>
      </c>
      <c r="G673" t="s">
        <v>3891</v>
      </c>
      <c r="H673" t="s">
        <v>99</v>
      </c>
      <c r="I673" t="s">
        <v>99</v>
      </c>
      <c r="J673" t="s">
        <v>3892</v>
      </c>
      <c r="K673" t="s">
        <v>400</v>
      </c>
      <c r="L673" s="13">
        <v>44887.363807870373</v>
      </c>
      <c r="M673" s="13">
        <v>44887.363807870373</v>
      </c>
      <c r="N673" s="13">
        <v>44886.598449074074</v>
      </c>
      <c r="O673" t="s">
        <v>3893</v>
      </c>
      <c r="P673" t="s">
        <v>99</v>
      </c>
      <c r="Q673" t="s">
        <v>5884</v>
      </c>
      <c r="R673" t="s">
        <v>99</v>
      </c>
      <c r="S673" t="s">
        <v>99</v>
      </c>
      <c r="T673" t="s">
        <v>1226</v>
      </c>
      <c r="U673" t="s">
        <v>1227</v>
      </c>
      <c r="V673" t="s">
        <v>99</v>
      </c>
      <c r="W673" t="s">
        <v>4495</v>
      </c>
      <c r="X673" t="s">
        <v>3894</v>
      </c>
      <c r="Y673" t="s">
        <v>5885</v>
      </c>
      <c r="Z673" t="s">
        <v>99</v>
      </c>
    </row>
    <row r="674" spans="1:26">
      <c r="A674" t="s">
        <v>5886</v>
      </c>
      <c r="B674" t="s">
        <v>222</v>
      </c>
      <c r="C674">
        <v>2012</v>
      </c>
      <c r="D674" t="s">
        <v>3881</v>
      </c>
      <c r="E674" t="s">
        <v>3882</v>
      </c>
      <c r="F674" t="s">
        <v>3883</v>
      </c>
      <c r="G674" t="s">
        <v>3884</v>
      </c>
      <c r="H674" t="s">
        <v>99</v>
      </c>
      <c r="I674" t="s">
        <v>99</v>
      </c>
      <c r="J674" t="s">
        <v>3885</v>
      </c>
      <c r="K674" t="s">
        <v>351</v>
      </c>
      <c r="L674" s="13">
        <v>44887.363807870373</v>
      </c>
      <c r="M674" s="13">
        <v>44887.363807870373</v>
      </c>
      <c r="N674" s="13">
        <v>44886.598449074074</v>
      </c>
      <c r="O674" t="s">
        <v>3886</v>
      </c>
      <c r="P674" t="s">
        <v>99</v>
      </c>
      <c r="Q674" t="s">
        <v>5887</v>
      </c>
      <c r="R674" t="s">
        <v>99</v>
      </c>
      <c r="S674" t="s">
        <v>99</v>
      </c>
      <c r="T674" t="s">
        <v>1218</v>
      </c>
      <c r="U674" t="s">
        <v>133</v>
      </c>
      <c r="V674" t="s">
        <v>99</v>
      </c>
      <c r="W674" t="s">
        <v>4495</v>
      </c>
      <c r="X674" t="s">
        <v>3887</v>
      </c>
      <c r="Y674" t="s">
        <v>5888</v>
      </c>
      <c r="Z674" t="s">
        <v>99</v>
      </c>
    </row>
    <row r="675" spans="1:26">
      <c r="A675" t="s">
        <v>5889</v>
      </c>
      <c r="B675" t="s">
        <v>222</v>
      </c>
      <c r="C675">
        <v>2021</v>
      </c>
      <c r="D675" t="s">
        <v>3875</v>
      </c>
      <c r="E675" t="s">
        <v>3876</v>
      </c>
      <c r="F675" t="s">
        <v>2006</v>
      </c>
      <c r="G675" t="s">
        <v>3877</v>
      </c>
      <c r="H675" t="s">
        <v>99</v>
      </c>
      <c r="I675" t="s">
        <v>99</v>
      </c>
      <c r="J675" t="s">
        <v>3878</v>
      </c>
      <c r="K675" t="s">
        <v>113</v>
      </c>
      <c r="L675" s="13">
        <v>44887.363807870373</v>
      </c>
      <c r="M675" s="13">
        <v>44887.363807870373</v>
      </c>
      <c r="N675" s="13">
        <v>44886.598449074074</v>
      </c>
      <c r="O675" t="s">
        <v>3879</v>
      </c>
      <c r="P675" t="s">
        <v>99</v>
      </c>
      <c r="Q675" t="s">
        <v>5890</v>
      </c>
      <c r="R675" t="s">
        <v>99</v>
      </c>
      <c r="S675" t="s">
        <v>5891</v>
      </c>
      <c r="T675" t="s">
        <v>1226</v>
      </c>
      <c r="U675" t="s">
        <v>1227</v>
      </c>
      <c r="V675" t="s">
        <v>4494</v>
      </c>
      <c r="W675" t="s">
        <v>4495</v>
      </c>
      <c r="X675" t="s">
        <v>3880</v>
      </c>
      <c r="Y675" t="s">
        <v>5892</v>
      </c>
      <c r="Z675" t="s">
        <v>99</v>
      </c>
    </row>
    <row r="676" spans="1:26">
      <c r="A676" t="s">
        <v>5893</v>
      </c>
      <c r="B676" t="s">
        <v>222</v>
      </c>
      <c r="C676">
        <v>1991</v>
      </c>
      <c r="D676" t="s">
        <v>2860</v>
      </c>
      <c r="E676" t="s">
        <v>37</v>
      </c>
      <c r="F676" t="s">
        <v>2862</v>
      </c>
      <c r="G676" t="s">
        <v>2863</v>
      </c>
      <c r="H676" t="s">
        <v>99</v>
      </c>
      <c r="I676" t="s">
        <v>99</v>
      </c>
      <c r="J676" t="s">
        <v>3864</v>
      </c>
      <c r="K676" t="s">
        <v>2050</v>
      </c>
      <c r="L676" s="13">
        <v>44887.363807870373</v>
      </c>
      <c r="M676" s="13">
        <v>44887.363807870373</v>
      </c>
      <c r="N676" s="13">
        <v>44886.598449074074</v>
      </c>
      <c r="O676" t="s">
        <v>3865</v>
      </c>
      <c r="P676" t="s">
        <v>99</v>
      </c>
      <c r="Q676" t="s">
        <v>99</v>
      </c>
      <c r="R676" t="s">
        <v>99</v>
      </c>
      <c r="S676" t="s">
        <v>99</v>
      </c>
      <c r="T676" t="s">
        <v>1331</v>
      </c>
      <c r="U676" t="s">
        <v>1332</v>
      </c>
      <c r="V676" t="s">
        <v>4494</v>
      </c>
      <c r="W676" t="s">
        <v>4495</v>
      </c>
      <c r="X676" t="s">
        <v>3866</v>
      </c>
      <c r="Y676" t="s">
        <v>99</v>
      </c>
      <c r="Z676" t="s">
        <v>99</v>
      </c>
    </row>
    <row r="677" spans="1:26">
      <c r="A677" t="s">
        <v>5894</v>
      </c>
      <c r="B677" t="s">
        <v>222</v>
      </c>
      <c r="C677">
        <v>2022</v>
      </c>
      <c r="D677" t="s">
        <v>3858</v>
      </c>
      <c r="E677" t="s">
        <v>3859</v>
      </c>
      <c r="F677" t="s">
        <v>1848</v>
      </c>
      <c r="G677" t="s">
        <v>3860</v>
      </c>
      <c r="H677" t="s">
        <v>99</v>
      </c>
      <c r="I677" t="s">
        <v>99</v>
      </c>
      <c r="J677" t="s">
        <v>3861</v>
      </c>
      <c r="K677" t="s">
        <v>123</v>
      </c>
      <c r="L677" s="13">
        <v>44887.363807870373</v>
      </c>
      <c r="M677" s="13">
        <v>44887.363807870373</v>
      </c>
      <c r="N677" s="13">
        <v>44886.598437499997</v>
      </c>
      <c r="O677" t="s">
        <v>3862</v>
      </c>
      <c r="P677" t="s">
        <v>99</v>
      </c>
      <c r="Q677" t="s">
        <v>5895</v>
      </c>
      <c r="R677" t="s">
        <v>99</v>
      </c>
      <c r="S677" t="s">
        <v>5896</v>
      </c>
      <c r="T677" t="s">
        <v>1226</v>
      </c>
      <c r="U677" t="s">
        <v>1227</v>
      </c>
      <c r="V677" t="s">
        <v>4494</v>
      </c>
      <c r="W677" t="s">
        <v>4495</v>
      </c>
      <c r="X677" t="s">
        <v>3863</v>
      </c>
      <c r="Y677" t="s">
        <v>5897</v>
      </c>
      <c r="Z677" t="s">
        <v>99</v>
      </c>
    </row>
    <row r="678" spans="1:26">
      <c r="A678" t="s">
        <v>5898</v>
      </c>
      <c r="B678" t="s">
        <v>222</v>
      </c>
      <c r="C678">
        <v>2022</v>
      </c>
      <c r="D678" t="s">
        <v>3851</v>
      </c>
      <c r="E678" t="s">
        <v>3852</v>
      </c>
      <c r="F678" t="s">
        <v>3853</v>
      </c>
      <c r="G678" t="s">
        <v>3854</v>
      </c>
      <c r="H678" t="s">
        <v>99</v>
      </c>
      <c r="I678" t="s">
        <v>99</v>
      </c>
      <c r="J678" t="s">
        <v>3855</v>
      </c>
      <c r="K678" t="s">
        <v>123</v>
      </c>
      <c r="L678" s="13">
        <v>44887.363807870373</v>
      </c>
      <c r="M678" s="13">
        <v>44887.363807870373</v>
      </c>
      <c r="N678" s="13">
        <v>44886.598437499997</v>
      </c>
      <c r="O678" t="s">
        <v>3856</v>
      </c>
      <c r="P678" t="s">
        <v>99</v>
      </c>
      <c r="Q678" t="s">
        <v>5899</v>
      </c>
      <c r="R678" t="s">
        <v>99</v>
      </c>
      <c r="S678" t="s">
        <v>5900</v>
      </c>
      <c r="T678" t="s">
        <v>3025</v>
      </c>
      <c r="U678" t="s">
        <v>1227</v>
      </c>
      <c r="V678" t="s">
        <v>4494</v>
      </c>
      <c r="W678" t="s">
        <v>4495</v>
      </c>
      <c r="X678" t="s">
        <v>3857</v>
      </c>
      <c r="Y678" t="s">
        <v>5901</v>
      </c>
      <c r="Z678" t="s">
        <v>99</v>
      </c>
    </row>
    <row r="679" spans="1:26">
      <c r="A679" t="s">
        <v>5902</v>
      </c>
      <c r="B679" t="s">
        <v>135</v>
      </c>
      <c r="C679">
        <v>2021</v>
      </c>
      <c r="D679" t="s">
        <v>3846</v>
      </c>
      <c r="E679" t="s">
        <v>3847</v>
      </c>
      <c r="F679" t="s">
        <v>1312</v>
      </c>
      <c r="G679" t="s">
        <v>99</v>
      </c>
      <c r="H679" t="s">
        <v>1313</v>
      </c>
      <c r="I679" t="s">
        <v>3848</v>
      </c>
      <c r="J679" t="s">
        <v>3849</v>
      </c>
      <c r="K679" t="s">
        <v>478</v>
      </c>
      <c r="L679" s="13">
        <v>44887.363807870373</v>
      </c>
      <c r="M679" s="13">
        <v>44887.363807870373</v>
      </c>
      <c r="N679" s="13">
        <v>44886.598437499997</v>
      </c>
      <c r="O679" t="s">
        <v>3850</v>
      </c>
      <c r="P679" t="s">
        <v>557</v>
      </c>
      <c r="Q679" t="s">
        <v>4783</v>
      </c>
      <c r="R679" t="s">
        <v>4509</v>
      </c>
      <c r="S679" t="s">
        <v>99</v>
      </c>
      <c r="T679" t="s">
        <v>99</v>
      </c>
      <c r="U679" t="s">
        <v>99</v>
      </c>
      <c r="V679" t="s">
        <v>4494</v>
      </c>
      <c r="W679" t="s">
        <v>4495</v>
      </c>
      <c r="X679" t="s">
        <v>99</v>
      </c>
      <c r="Y679" t="s">
        <v>99</v>
      </c>
      <c r="Z679" t="s">
        <v>99</v>
      </c>
    </row>
    <row r="680" spans="1:26">
      <c r="A680" t="s">
        <v>5903</v>
      </c>
      <c r="B680" t="s">
        <v>135</v>
      </c>
      <c r="C680">
        <v>2016</v>
      </c>
      <c r="D680" t="s">
        <v>3838</v>
      </c>
      <c r="E680" t="s">
        <v>3839</v>
      </c>
      <c r="F680" t="s">
        <v>3840</v>
      </c>
      <c r="G680" t="s">
        <v>99</v>
      </c>
      <c r="H680" t="s">
        <v>3841</v>
      </c>
      <c r="I680" t="s">
        <v>3842</v>
      </c>
      <c r="J680" t="s">
        <v>3843</v>
      </c>
      <c r="K680" t="s">
        <v>3844</v>
      </c>
      <c r="L680" s="13">
        <v>44887.363807870373</v>
      </c>
      <c r="M680" s="13">
        <v>44887.363807870373</v>
      </c>
      <c r="N680" s="13">
        <v>44886.598437499997</v>
      </c>
      <c r="O680" t="s">
        <v>3845</v>
      </c>
      <c r="P680" t="s">
        <v>2668</v>
      </c>
      <c r="Q680" t="s">
        <v>4628</v>
      </c>
      <c r="R680" t="s">
        <v>5904</v>
      </c>
      <c r="S680" t="s">
        <v>99</v>
      </c>
      <c r="T680" t="s">
        <v>99</v>
      </c>
      <c r="U680" t="s">
        <v>99</v>
      </c>
      <c r="V680" t="s">
        <v>4494</v>
      </c>
      <c r="W680" t="s">
        <v>4495</v>
      </c>
      <c r="X680" t="s">
        <v>99</v>
      </c>
      <c r="Y680" t="s">
        <v>99</v>
      </c>
      <c r="Z680" t="s">
        <v>99</v>
      </c>
    </row>
    <row r="681" spans="1:26">
      <c r="A681" t="s">
        <v>5905</v>
      </c>
      <c r="B681" t="s">
        <v>135</v>
      </c>
      <c r="C681">
        <v>2021</v>
      </c>
      <c r="D681" t="s">
        <v>3831</v>
      </c>
      <c r="E681" t="s">
        <v>3832</v>
      </c>
      <c r="F681" t="s">
        <v>3833</v>
      </c>
      <c r="G681" t="s">
        <v>99</v>
      </c>
      <c r="H681" t="s">
        <v>3834</v>
      </c>
      <c r="I681" t="s">
        <v>3835</v>
      </c>
      <c r="J681" t="s">
        <v>3836</v>
      </c>
      <c r="K681" t="s">
        <v>1982</v>
      </c>
      <c r="L681" s="13">
        <v>44887.363807870373</v>
      </c>
      <c r="M681" s="13">
        <v>44887.363807870373</v>
      </c>
      <c r="N681" s="13">
        <v>44886.598437499997</v>
      </c>
      <c r="O681" t="s">
        <v>3837</v>
      </c>
      <c r="P681" t="s">
        <v>363</v>
      </c>
      <c r="Q681" t="s">
        <v>4706</v>
      </c>
      <c r="R681" t="s">
        <v>5906</v>
      </c>
      <c r="S681" t="s">
        <v>99</v>
      </c>
      <c r="T681" t="s">
        <v>99</v>
      </c>
      <c r="U681" t="s">
        <v>99</v>
      </c>
      <c r="V681" t="s">
        <v>4494</v>
      </c>
      <c r="W681" t="s">
        <v>4495</v>
      </c>
      <c r="X681" t="s">
        <v>99</v>
      </c>
      <c r="Y681" t="s">
        <v>99</v>
      </c>
      <c r="Z681" t="s">
        <v>99</v>
      </c>
    </row>
    <row r="682" spans="1:26">
      <c r="A682" t="s">
        <v>5907</v>
      </c>
      <c r="B682" t="s">
        <v>222</v>
      </c>
      <c r="C682">
        <v>2021</v>
      </c>
      <c r="D682" t="s">
        <v>3818</v>
      </c>
      <c r="E682" t="s">
        <v>3819</v>
      </c>
      <c r="F682" t="s">
        <v>3820</v>
      </c>
      <c r="G682" t="s">
        <v>3821</v>
      </c>
      <c r="H682" t="s">
        <v>99</v>
      </c>
      <c r="I682" t="s">
        <v>99</v>
      </c>
      <c r="J682" t="s">
        <v>3822</v>
      </c>
      <c r="K682" t="s">
        <v>113</v>
      </c>
      <c r="L682" s="13">
        <v>44887.363807870373</v>
      </c>
      <c r="M682" s="13">
        <v>44887.363807870373</v>
      </c>
      <c r="N682" s="13">
        <v>44886.598437499997</v>
      </c>
      <c r="O682" t="s">
        <v>3823</v>
      </c>
      <c r="P682" t="s">
        <v>99</v>
      </c>
      <c r="Q682" t="s">
        <v>5908</v>
      </c>
      <c r="R682" t="s">
        <v>99</v>
      </c>
      <c r="S682" t="s">
        <v>99</v>
      </c>
      <c r="T682" t="s">
        <v>1226</v>
      </c>
      <c r="U682" t="s">
        <v>1227</v>
      </c>
      <c r="V682" t="s">
        <v>4494</v>
      </c>
      <c r="W682" t="s">
        <v>4495</v>
      </c>
      <c r="X682" t="s">
        <v>3824</v>
      </c>
      <c r="Y682" t="s">
        <v>5909</v>
      </c>
      <c r="Z682" t="s">
        <v>99</v>
      </c>
    </row>
    <row r="683" spans="1:26">
      <c r="A683" t="s">
        <v>5910</v>
      </c>
      <c r="B683" t="s">
        <v>222</v>
      </c>
      <c r="C683">
        <v>2022</v>
      </c>
      <c r="D683" t="s">
        <v>3811</v>
      </c>
      <c r="E683" t="s">
        <v>3812</v>
      </c>
      <c r="F683" t="s">
        <v>3813</v>
      </c>
      <c r="G683" t="s">
        <v>3814</v>
      </c>
      <c r="H683" t="s">
        <v>99</v>
      </c>
      <c r="I683" t="s">
        <v>99</v>
      </c>
      <c r="J683" t="s">
        <v>3815</v>
      </c>
      <c r="K683" t="s">
        <v>123</v>
      </c>
      <c r="L683" s="13">
        <v>44887.363807870373</v>
      </c>
      <c r="M683" s="13">
        <v>44887.363807870373</v>
      </c>
      <c r="N683" s="13">
        <v>44886.598425925928</v>
      </c>
      <c r="O683" t="s">
        <v>3816</v>
      </c>
      <c r="P683" t="s">
        <v>99</v>
      </c>
      <c r="Q683" t="s">
        <v>5911</v>
      </c>
      <c r="R683" t="s">
        <v>99</v>
      </c>
      <c r="S683" t="s">
        <v>34</v>
      </c>
      <c r="T683" t="s">
        <v>1362</v>
      </c>
      <c r="U683" t="s">
        <v>1363</v>
      </c>
      <c r="V683" t="s">
        <v>4494</v>
      </c>
      <c r="W683" t="s">
        <v>4495</v>
      </c>
      <c r="X683" t="s">
        <v>3817</v>
      </c>
      <c r="Y683" t="s">
        <v>5912</v>
      </c>
      <c r="Z683" t="s">
        <v>99</v>
      </c>
    </row>
    <row r="684" spans="1:26">
      <c r="A684" t="s">
        <v>5913</v>
      </c>
      <c r="B684" t="s">
        <v>222</v>
      </c>
      <c r="C684">
        <v>2014</v>
      </c>
      <c r="D684" t="s">
        <v>3804</v>
      </c>
      <c r="E684" t="s">
        <v>3805</v>
      </c>
      <c r="F684" t="s">
        <v>3806</v>
      </c>
      <c r="G684" t="s">
        <v>3807</v>
      </c>
      <c r="H684" t="s">
        <v>99</v>
      </c>
      <c r="I684" t="s">
        <v>99</v>
      </c>
      <c r="J684" t="s">
        <v>3808</v>
      </c>
      <c r="K684" t="s">
        <v>400</v>
      </c>
      <c r="L684" s="13">
        <v>44887.363807870373</v>
      </c>
      <c r="M684" s="13">
        <v>44887.363807870373</v>
      </c>
      <c r="N684" s="13">
        <v>44886.598425925928</v>
      </c>
      <c r="O684" t="s">
        <v>3809</v>
      </c>
      <c r="P684" t="s">
        <v>99</v>
      </c>
      <c r="Q684" t="s">
        <v>5914</v>
      </c>
      <c r="R684" t="s">
        <v>99</v>
      </c>
      <c r="S684" t="s">
        <v>99</v>
      </c>
      <c r="T684" t="s">
        <v>1218</v>
      </c>
      <c r="U684" t="s">
        <v>133</v>
      </c>
      <c r="V684" t="s">
        <v>99</v>
      </c>
      <c r="W684" t="s">
        <v>4495</v>
      </c>
      <c r="X684" t="s">
        <v>3810</v>
      </c>
      <c r="Y684" t="s">
        <v>5915</v>
      </c>
      <c r="Z684" t="s">
        <v>99</v>
      </c>
    </row>
    <row r="685" spans="1:26">
      <c r="A685" t="s">
        <v>5916</v>
      </c>
      <c r="B685" t="s">
        <v>222</v>
      </c>
      <c r="C685">
        <v>2007</v>
      </c>
      <c r="D685" t="s">
        <v>3791</v>
      </c>
      <c r="E685" t="s">
        <v>3792</v>
      </c>
      <c r="F685" t="s">
        <v>2622</v>
      </c>
      <c r="G685" t="s">
        <v>3793</v>
      </c>
      <c r="H685" t="s">
        <v>99</v>
      </c>
      <c r="I685" t="s">
        <v>99</v>
      </c>
      <c r="J685" t="s">
        <v>3794</v>
      </c>
      <c r="K685" t="s">
        <v>666</v>
      </c>
      <c r="L685" s="13">
        <v>44887.363807870373</v>
      </c>
      <c r="M685" s="13">
        <v>44887.363807870373</v>
      </c>
      <c r="N685" s="13">
        <v>44886.598414351851</v>
      </c>
      <c r="O685" t="s">
        <v>3795</v>
      </c>
      <c r="P685" t="s">
        <v>99</v>
      </c>
      <c r="Q685" t="s">
        <v>5917</v>
      </c>
      <c r="R685" t="s">
        <v>99</v>
      </c>
      <c r="S685" t="s">
        <v>99</v>
      </c>
      <c r="T685" t="s">
        <v>1218</v>
      </c>
      <c r="U685" t="s">
        <v>133</v>
      </c>
      <c r="V685" t="s">
        <v>4494</v>
      </c>
      <c r="W685" t="s">
        <v>4495</v>
      </c>
      <c r="X685" t="s">
        <v>3796</v>
      </c>
      <c r="Y685" t="s">
        <v>5918</v>
      </c>
      <c r="Z685" t="s">
        <v>99</v>
      </c>
    </row>
    <row r="686" spans="1:26">
      <c r="A686" t="s">
        <v>5919</v>
      </c>
      <c r="B686" t="s">
        <v>135</v>
      </c>
      <c r="C686">
        <v>2010</v>
      </c>
      <c r="D686" t="s">
        <v>3785</v>
      </c>
      <c r="E686" t="s">
        <v>3786</v>
      </c>
      <c r="F686" t="s">
        <v>1312</v>
      </c>
      <c r="G686" t="s">
        <v>99</v>
      </c>
      <c r="H686" t="s">
        <v>1313</v>
      </c>
      <c r="I686" t="s">
        <v>3787</v>
      </c>
      <c r="J686" t="s">
        <v>3788</v>
      </c>
      <c r="K686" t="s">
        <v>3789</v>
      </c>
      <c r="L686" s="13">
        <v>44887.363807870373</v>
      </c>
      <c r="M686" s="13">
        <v>44887.363807870373</v>
      </c>
      <c r="N686" s="13">
        <v>44886.598402777781</v>
      </c>
      <c r="O686" t="s">
        <v>3790</v>
      </c>
      <c r="P686" t="s">
        <v>288</v>
      </c>
      <c r="Q686" t="s">
        <v>4946</v>
      </c>
      <c r="R686" t="s">
        <v>4509</v>
      </c>
      <c r="S686" t="s">
        <v>5920</v>
      </c>
      <c r="T686" t="s">
        <v>99</v>
      </c>
      <c r="U686" t="s">
        <v>99</v>
      </c>
      <c r="V686" t="s">
        <v>4494</v>
      </c>
      <c r="W686" t="s">
        <v>4495</v>
      </c>
      <c r="X686" t="s">
        <v>99</v>
      </c>
      <c r="Y686" t="s">
        <v>99</v>
      </c>
      <c r="Z686" t="s">
        <v>99</v>
      </c>
    </row>
    <row r="687" spans="1:26">
      <c r="A687" t="s">
        <v>5921</v>
      </c>
      <c r="B687" t="s">
        <v>135</v>
      </c>
      <c r="C687">
        <v>2017</v>
      </c>
      <c r="D687" t="s">
        <v>3825</v>
      </c>
      <c r="E687" t="s">
        <v>3826</v>
      </c>
      <c r="F687" t="s">
        <v>1725</v>
      </c>
      <c r="G687" t="s">
        <v>99</v>
      </c>
      <c r="H687" t="s">
        <v>1726</v>
      </c>
      <c r="I687" t="s">
        <v>3827</v>
      </c>
      <c r="J687" t="s">
        <v>3828</v>
      </c>
      <c r="K687" t="s">
        <v>3829</v>
      </c>
      <c r="L687" s="13">
        <v>44887.363807870373</v>
      </c>
      <c r="M687" s="13">
        <v>44887.363807870373</v>
      </c>
      <c r="N687" s="13">
        <v>44886.598437499997</v>
      </c>
      <c r="O687" t="s">
        <v>3830</v>
      </c>
      <c r="P687" t="s">
        <v>288</v>
      </c>
      <c r="Q687" t="s">
        <v>5360</v>
      </c>
      <c r="R687" t="s">
        <v>5423</v>
      </c>
      <c r="S687" t="s">
        <v>99</v>
      </c>
      <c r="T687" t="s">
        <v>99</v>
      </c>
      <c r="U687" t="s">
        <v>99</v>
      </c>
      <c r="V687" t="s">
        <v>4494</v>
      </c>
      <c r="W687" t="s">
        <v>4495</v>
      </c>
      <c r="X687" t="s">
        <v>99</v>
      </c>
      <c r="Y687" t="s">
        <v>99</v>
      </c>
      <c r="Z687" t="s">
        <v>99</v>
      </c>
    </row>
    <row r="688" spans="1:26">
      <c r="A688" t="s">
        <v>5922</v>
      </c>
      <c r="B688" t="s">
        <v>222</v>
      </c>
      <c r="C688">
        <v>2006</v>
      </c>
      <c r="D688" t="s">
        <v>3797</v>
      </c>
      <c r="E688" t="s">
        <v>3798</v>
      </c>
      <c r="F688" t="s">
        <v>3799</v>
      </c>
      <c r="G688" t="s">
        <v>3800</v>
      </c>
      <c r="H688" t="s">
        <v>99</v>
      </c>
      <c r="I688" t="s">
        <v>99</v>
      </c>
      <c r="J688" t="s">
        <v>3801</v>
      </c>
      <c r="K688" t="s">
        <v>279</v>
      </c>
      <c r="L688" s="13">
        <v>44887.363807870373</v>
      </c>
      <c r="M688" s="13">
        <v>44887.363807870373</v>
      </c>
      <c r="N688" s="13">
        <v>44886.598425925928</v>
      </c>
      <c r="O688" t="s">
        <v>3802</v>
      </c>
      <c r="P688" t="s">
        <v>99</v>
      </c>
      <c r="Q688" t="s">
        <v>99</v>
      </c>
      <c r="R688" t="s">
        <v>99</v>
      </c>
      <c r="S688" t="s">
        <v>5923</v>
      </c>
      <c r="T688" t="s">
        <v>1618</v>
      </c>
      <c r="U688" t="s">
        <v>1619</v>
      </c>
      <c r="V688" t="s">
        <v>4494</v>
      </c>
      <c r="W688" t="s">
        <v>4495</v>
      </c>
      <c r="X688" t="s">
        <v>3803</v>
      </c>
      <c r="Y688" t="s">
        <v>5101</v>
      </c>
      <c r="Z688" t="s">
        <v>99</v>
      </c>
    </row>
    <row r="689" spans="1:26">
      <c r="A689" t="s">
        <v>5924</v>
      </c>
      <c r="B689" t="s">
        <v>135</v>
      </c>
      <c r="C689">
        <v>2010</v>
      </c>
      <c r="D689" t="s">
        <v>3779</v>
      </c>
      <c r="E689" t="s">
        <v>3780</v>
      </c>
      <c r="F689" t="s">
        <v>1312</v>
      </c>
      <c r="G689" t="s">
        <v>99</v>
      </c>
      <c r="H689" t="s">
        <v>1313</v>
      </c>
      <c r="I689" t="s">
        <v>3781</v>
      </c>
      <c r="J689" t="s">
        <v>3782</v>
      </c>
      <c r="K689" t="s">
        <v>3783</v>
      </c>
      <c r="L689" s="13">
        <v>44887.363807870373</v>
      </c>
      <c r="M689" s="13">
        <v>44887.363807870373</v>
      </c>
      <c r="N689" s="13">
        <v>44886.598402777781</v>
      </c>
      <c r="O689" t="s">
        <v>3784</v>
      </c>
      <c r="P689" t="s">
        <v>682</v>
      </c>
      <c r="Q689" t="s">
        <v>5925</v>
      </c>
      <c r="R689" t="s">
        <v>4509</v>
      </c>
      <c r="S689" t="s">
        <v>99</v>
      </c>
      <c r="T689" t="s">
        <v>99</v>
      </c>
      <c r="U689" t="s">
        <v>99</v>
      </c>
      <c r="V689" t="s">
        <v>4494</v>
      </c>
      <c r="W689" t="s">
        <v>4495</v>
      </c>
      <c r="X689" t="s">
        <v>99</v>
      </c>
      <c r="Y689" t="s">
        <v>99</v>
      </c>
      <c r="Z689" t="s">
        <v>99</v>
      </c>
    </row>
    <row r="690" spans="1:26">
      <c r="A690" t="s">
        <v>5926</v>
      </c>
      <c r="B690" t="s">
        <v>222</v>
      </c>
      <c r="C690">
        <v>2020</v>
      </c>
      <c r="D690" t="s">
        <v>3739</v>
      </c>
      <c r="E690" t="s">
        <v>3740</v>
      </c>
      <c r="F690" t="s">
        <v>3741</v>
      </c>
      <c r="G690" t="s">
        <v>3742</v>
      </c>
      <c r="H690" t="s">
        <v>99</v>
      </c>
      <c r="I690" t="s">
        <v>99</v>
      </c>
      <c r="J690" t="s">
        <v>3743</v>
      </c>
      <c r="K690" t="s">
        <v>176</v>
      </c>
      <c r="L690" s="13">
        <v>44887.363807870373</v>
      </c>
      <c r="M690" s="13">
        <v>44887.363807870373</v>
      </c>
      <c r="N690" s="13">
        <v>44886.598368055558</v>
      </c>
      <c r="O690" t="s">
        <v>3744</v>
      </c>
      <c r="P690" t="s">
        <v>99</v>
      </c>
      <c r="Q690" t="s">
        <v>99</v>
      </c>
      <c r="R690" t="s">
        <v>99</v>
      </c>
      <c r="S690" t="s">
        <v>99</v>
      </c>
      <c r="T690" t="s">
        <v>1226</v>
      </c>
      <c r="U690" t="s">
        <v>1227</v>
      </c>
      <c r="V690" t="s">
        <v>4494</v>
      </c>
      <c r="W690" t="s">
        <v>4495</v>
      </c>
      <c r="X690" t="s">
        <v>3745</v>
      </c>
      <c r="Y690" t="s">
        <v>99</v>
      </c>
      <c r="Z690" t="s">
        <v>99</v>
      </c>
    </row>
    <row r="691" spans="1:26">
      <c r="A691" t="s">
        <v>5927</v>
      </c>
      <c r="B691" t="s">
        <v>135</v>
      </c>
      <c r="C691">
        <v>2019</v>
      </c>
      <c r="D691" t="s">
        <v>3714</v>
      </c>
      <c r="E691" t="s">
        <v>3715</v>
      </c>
      <c r="F691" t="s">
        <v>3716</v>
      </c>
      <c r="G691" t="s">
        <v>99</v>
      </c>
      <c r="H691" t="s">
        <v>3717</v>
      </c>
      <c r="I691" t="s">
        <v>3718</v>
      </c>
      <c r="J691" t="s">
        <v>3719</v>
      </c>
      <c r="K691" t="s">
        <v>263</v>
      </c>
      <c r="L691" s="13">
        <v>44887.363807870373</v>
      </c>
      <c r="M691" s="13">
        <v>44887.363807870373</v>
      </c>
      <c r="N691" s="13">
        <v>44886.598356481481</v>
      </c>
      <c r="O691" t="s">
        <v>3720</v>
      </c>
      <c r="P691" t="s">
        <v>870</v>
      </c>
      <c r="Q691" t="s">
        <v>5406</v>
      </c>
      <c r="R691" t="s">
        <v>3716</v>
      </c>
      <c r="S691" t="s">
        <v>5928</v>
      </c>
      <c r="T691" t="s">
        <v>99</v>
      </c>
      <c r="U691" t="s">
        <v>99</v>
      </c>
      <c r="V691" t="s">
        <v>4494</v>
      </c>
      <c r="W691" t="s">
        <v>4495</v>
      </c>
      <c r="X691" t="s">
        <v>99</v>
      </c>
      <c r="Y691" t="s">
        <v>99</v>
      </c>
      <c r="Z691" t="s">
        <v>99</v>
      </c>
    </row>
    <row r="692" spans="1:26">
      <c r="A692" t="s">
        <v>5929</v>
      </c>
      <c r="B692" t="s">
        <v>222</v>
      </c>
      <c r="C692">
        <v>2012</v>
      </c>
      <c r="D692" t="s">
        <v>3707</v>
      </c>
      <c r="E692" t="s">
        <v>3708</v>
      </c>
      <c r="F692" t="s">
        <v>3709</v>
      </c>
      <c r="G692" t="s">
        <v>3710</v>
      </c>
      <c r="H692" t="s">
        <v>99</v>
      </c>
      <c r="I692" t="s">
        <v>99</v>
      </c>
      <c r="J692" t="s">
        <v>3711</v>
      </c>
      <c r="K692" t="s">
        <v>351</v>
      </c>
      <c r="L692" s="13">
        <v>44887.363807870373</v>
      </c>
      <c r="M692" s="13">
        <v>44887.363807870373</v>
      </c>
      <c r="N692" s="13">
        <v>44886.598356481481</v>
      </c>
      <c r="O692" t="s">
        <v>3712</v>
      </c>
      <c r="P692" t="s">
        <v>99</v>
      </c>
      <c r="Q692" t="s">
        <v>5930</v>
      </c>
      <c r="R692" t="s">
        <v>99</v>
      </c>
      <c r="S692" t="s">
        <v>99</v>
      </c>
      <c r="T692" t="s">
        <v>1218</v>
      </c>
      <c r="U692" t="s">
        <v>133</v>
      </c>
      <c r="V692" t="s">
        <v>4494</v>
      </c>
      <c r="W692" t="s">
        <v>4495</v>
      </c>
      <c r="X692" t="s">
        <v>3713</v>
      </c>
      <c r="Y692" t="s">
        <v>5931</v>
      </c>
      <c r="Z692" t="s">
        <v>99</v>
      </c>
    </row>
    <row r="693" spans="1:26">
      <c r="A693" t="s">
        <v>5932</v>
      </c>
      <c r="B693" t="s">
        <v>135</v>
      </c>
      <c r="C693">
        <v>2021</v>
      </c>
      <c r="D693" t="s">
        <v>3771</v>
      </c>
      <c r="E693" t="s">
        <v>3772</v>
      </c>
      <c r="F693" t="s">
        <v>3773</v>
      </c>
      <c r="G693" t="s">
        <v>99</v>
      </c>
      <c r="H693" t="s">
        <v>3774</v>
      </c>
      <c r="I693" t="s">
        <v>3775</v>
      </c>
      <c r="J693" t="s">
        <v>3776</v>
      </c>
      <c r="K693" t="s">
        <v>3777</v>
      </c>
      <c r="L693" s="13">
        <v>44887.363807870373</v>
      </c>
      <c r="M693" s="13">
        <v>44887.363807870373</v>
      </c>
      <c r="N693" s="13">
        <v>44886.598402777781</v>
      </c>
      <c r="O693" t="s">
        <v>3778</v>
      </c>
      <c r="P693" t="s">
        <v>941</v>
      </c>
      <c r="Q693" t="s">
        <v>5566</v>
      </c>
      <c r="R693" t="s">
        <v>5933</v>
      </c>
      <c r="S693" t="s">
        <v>5934</v>
      </c>
      <c r="T693" t="s">
        <v>99</v>
      </c>
      <c r="U693" t="s">
        <v>99</v>
      </c>
      <c r="V693" t="s">
        <v>4494</v>
      </c>
      <c r="W693" t="s">
        <v>4495</v>
      </c>
      <c r="X693" t="s">
        <v>99</v>
      </c>
      <c r="Y693" t="s">
        <v>99</v>
      </c>
      <c r="Z693" t="s">
        <v>99</v>
      </c>
    </row>
    <row r="694" spans="1:26">
      <c r="A694" t="s">
        <v>5935</v>
      </c>
      <c r="B694" t="s">
        <v>222</v>
      </c>
      <c r="C694">
        <v>2020</v>
      </c>
      <c r="D694" t="s">
        <v>3764</v>
      </c>
      <c r="E694" t="s">
        <v>3765</v>
      </c>
      <c r="F694" t="s">
        <v>3766</v>
      </c>
      <c r="G694" t="s">
        <v>3767</v>
      </c>
      <c r="H694" t="s">
        <v>99</v>
      </c>
      <c r="I694" t="s">
        <v>99</v>
      </c>
      <c r="J694" t="s">
        <v>3768</v>
      </c>
      <c r="K694" t="s">
        <v>176</v>
      </c>
      <c r="L694" s="13">
        <v>44887.363807870373</v>
      </c>
      <c r="M694" s="13">
        <v>44887.363807870373</v>
      </c>
      <c r="N694" s="13">
        <v>44886.598391203705</v>
      </c>
      <c r="O694" t="s">
        <v>3769</v>
      </c>
      <c r="P694" t="s">
        <v>99</v>
      </c>
      <c r="Q694" t="s">
        <v>5936</v>
      </c>
      <c r="R694" t="s">
        <v>99</v>
      </c>
      <c r="S694" t="s">
        <v>99</v>
      </c>
      <c r="T694" t="s">
        <v>1226</v>
      </c>
      <c r="U694" t="s">
        <v>1227</v>
      </c>
      <c r="V694" t="s">
        <v>4494</v>
      </c>
      <c r="W694" t="s">
        <v>4495</v>
      </c>
      <c r="X694" t="s">
        <v>3770</v>
      </c>
      <c r="Y694" t="s">
        <v>5937</v>
      </c>
      <c r="Z694" t="s">
        <v>99</v>
      </c>
    </row>
    <row r="695" spans="1:26">
      <c r="A695" t="s">
        <v>5938</v>
      </c>
      <c r="B695" t="s">
        <v>222</v>
      </c>
      <c r="C695">
        <v>2014</v>
      </c>
      <c r="D695" t="s">
        <v>3758</v>
      </c>
      <c r="E695" t="s">
        <v>3759</v>
      </c>
      <c r="F695" t="s">
        <v>2451</v>
      </c>
      <c r="G695" t="s">
        <v>3760</v>
      </c>
      <c r="H695" t="s">
        <v>99</v>
      </c>
      <c r="I695" t="s">
        <v>99</v>
      </c>
      <c r="J695" t="s">
        <v>3761</v>
      </c>
      <c r="K695" t="s">
        <v>400</v>
      </c>
      <c r="L695" s="13">
        <v>44887.363807870373</v>
      </c>
      <c r="M695" s="13">
        <v>44887.363807870373</v>
      </c>
      <c r="N695" s="13">
        <v>44886.598391203705</v>
      </c>
      <c r="O695" t="s">
        <v>3762</v>
      </c>
      <c r="P695" t="s">
        <v>99</v>
      </c>
      <c r="Q695" t="s">
        <v>5939</v>
      </c>
      <c r="R695" t="s">
        <v>99</v>
      </c>
      <c r="S695" t="s">
        <v>99</v>
      </c>
      <c r="T695" t="s">
        <v>1226</v>
      </c>
      <c r="U695" t="s">
        <v>1227</v>
      </c>
      <c r="V695" t="s">
        <v>99</v>
      </c>
      <c r="W695" t="s">
        <v>4495</v>
      </c>
      <c r="X695" t="s">
        <v>3763</v>
      </c>
      <c r="Y695" t="s">
        <v>5940</v>
      </c>
      <c r="Z695" t="s">
        <v>99</v>
      </c>
    </row>
    <row r="696" spans="1:26">
      <c r="A696" t="s">
        <v>5941</v>
      </c>
      <c r="B696" t="s">
        <v>222</v>
      </c>
      <c r="C696">
        <v>2019</v>
      </c>
      <c r="D696" t="s">
        <v>3746</v>
      </c>
      <c r="E696" t="s">
        <v>3747</v>
      </c>
      <c r="F696" t="s">
        <v>3748</v>
      </c>
      <c r="G696" t="s">
        <v>3749</v>
      </c>
      <c r="H696" t="s">
        <v>99</v>
      </c>
      <c r="I696" t="s">
        <v>99</v>
      </c>
      <c r="J696" t="s">
        <v>3750</v>
      </c>
      <c r="K696" t="s">
        <v>271</v>
      </c>
      <c r="L696" s="13">
        <v>44887.363807870373</v>
      </c>
      <c r="M696" s="13">
        <v>44887.363807870373</v>
      </c>
      <c r="N696" s="13">
        <v>44886.598379629628</v>
      </c>
      <c r="O696" t="s">
        <v>3751</v>
      </c>
      <c r="P696" t="s">
        <v>99</v>
      </c>
      <c r="Q696" t="s">
        <v>99</v>
      </c>
      <c r="R696" t="s">
        <v>99</v>
      </c>
      <c r="S696" t="s">
        <v>99</v>
      </c>
      <c r="T696" t="s">
        <v>1226</v>
      </c>
      <c r="U696" t="s">
        <v>1227</v>
      </c>
      <c r="V696" t="s">
        <v>4494</v>
      </c>
      <c r="W696" t="s">
        <v>4495</v>
      </c>
      <c r="X696" t="s">
        <v>3752</v>
      </c>
      <c r="Y696" t="s">
        <v>5942</v>
      </c>
      <c r="Z696" t="s">
        <v>99</v>
      </c>
    </row>
    <row r="697" spans="1:26">
      <c r="A697" t="s">
        <v>5943</v>
      </c>
      <c r="B697" t="s">
        <v>135</v>
      </c>
      <c r="C697">
        <v>2006</v>
      </c>
      <c r="D697" t="s">
        <v>3731</v>
      </c>
      <c r="E697" t="s">
        <v>3732</v>
      </c>
      <c r="F697" t="s">
        <v>3733</v>
      </c>
      <c r="G697" t="s">
        <v>99</v>
      </c>
      <c r="H697" t="s">
        <v>3734</v>
      </c>
      <c r="I697" t="s">
        <v>3735</v>
      </c>
      <c r="J697" t="s">
        <v>3736</v>
      </c>
      <c r="K697" t="s">
        <v>3737</v>
      </c>
      <c r="L697" s="13">
        <v>44887.363807870373</v>
      </c>
      <c r="M697" s="13">
        <v>44887.363807870373</v>
      </c>
      <c r="N697" s="13">
        <v>44886.598368055558</v>
      </c>
      <c r="O697" t="s">
        <v>3738</v>
      </c>
      <c r="P697" t="s">
        <v>182</v>
      </c>
      <c r="Q697" t="s">
        <v>557</v>
      </c>
      <c r="R697" t="s">
        <v>5944</v>
      </c>
      <c r="S697" t="s">
        <v>5945</v>
      </c>
      <c r="T697" t="s">
        <v>99</v>
      </c>
      <c r="U697" t="s">
        <v>99</v>
      </c>
      <c r="V697" t="s">
        <v>4494</v>
      </c>
      <c r="W697" t="s">
        <v>4495</v>
      </c>
      <c r="X697" t="s">
        <v>99</v>
      </c>
      <c r="Y697" t="s">
        <v>99</v>
      </c>
      <c r="Z697" t="s">
        <v>99</v>
      </c>
    </row>
    <row r="698" spans="1:26">
      <c r="A698" t="s">
        <v>5946</v>
      </c>
      <c r="B698" t="s">
        <v>135</v>
      </c>
      <c r="C698">
        <v>2021</v>
      </c>
      <c r="D698" t="s">
        <v>3726</v>
      </c>
      <c r="E698" t="s">
        <v>3727</v>
      </c>
      <c r="F698" t="s">
        <v>1486</v>
      </c>
      <c r="G698" t="s">
        <v>99</v>
      </c>
      <c r="H698" t="s">
        <v>1487</v>
      </c>
      <c r="I698" t="s">
        <v>3728</v>
      </c>
      <c r="J698" t="s">
        <v>3729</v>
      </c>
      <c r="K698" t="s">
        <v>1706</v>
      </c>
      <c r="L698" s="13">
        <v>44887.363807870373</v>
      </c>
      <c r="M698" s="13">
        <v>44887.363807870373</v>
      </c>
      <c r="N698" s="13">
        <v>44886.598368055558</v>
      </c>
      <c r="O698" t="s">
        <v>3730</v>
      </c>
      <c r="P698" t="s">
        <v>288</v>
      </c>
      <c r="Q698" t="s">
        <v>5332</v>
      </c>
      <c r="R698" t="s">
        <v>4852</v>
      </c>
      <c r="S698" t="s">
        <v>99</v>
      </c>
      <c r="T698" t="s">
        <v>99</v>
      </c>
      <c r="U698" t="s">
        <v>99</v>
      </c>
      <c r="V698" t="s">
        <v>4494</v>
      </c>
      <c r="W698" t="s">
        <v>4495</v>
      </c>
      <c r="X698" t="s">
        <v>99</v>
      </c>
      <c r="Y698" t="s">
        <v>99</v>
      </c>
      <c r="Z698" t="s">
        <v>99</v>
      </c>
    </row>
    <row r="699" spans="1:26">
      <c r="A699" t="s">
        <v>5947</v>
      </c>
      <c r="B699" t="s">
        <v>222</v>
      </c>
      <c r="C699">
        <v>2008</v>
      </c>
      <c r="D699" t="s">
        <v>3721</v>
      </c>
      <c r="E699" t="s">
        <v>3722</v>
      </c>
      <c r="F699" t="s">
        <v>2987</v>
      </c>
      <c r="G699" t="s">
        <v>2988</v>
      </c>
      <c r="H699" t="s">
        <v>99</v>
      </c>
      <c r="I699" t="s">
        <v>99</v>
      </c>
      <c r="J699" t="s">
        <v>3723</v>
      </c>
      <c r="K699" t="s">
        <v>736</v>
      </c>
      <c r="L699" s="13">
        <v>44887.363807870373</v>
      </c>
      <c r="M699" s="13">
        <v>44887.363807870373</v>
      </c>
      <c r="N699" s="13">
        <v>44886.598356481481</v>
      </c>
      <c r="O699" t="s">
        <v>3724</v>
      </c>
      <c r="P699" t="s">
        <v>99</v>
      </c>
      <c r="Q699" t="s">
        <v>5487</v>
      </c>
      <c r="R699" t="s">
        <v>99</v>
      </c>
      <c r="S699" t="s">
        <v>5948</v>
      </c>
      <c r="T699" t="s">
        <v>1218</v>
      </c>
      <c r="U699" t="s">
        <v>133</v>
      </c>
      <c r="V699" t="s">
        <v>99</v>
      </c>
      <c r="W699" t="s">
        <v>4495</v>
      </c>
      <c r="X699" t="s">
        <v>3725</v>
      </c>
      <c r="Y699" t="s">
        <v>5488</v>
      </c>
      <c r="Z699" t="s">
        <v>99</v>
      </c>
    </row>
    <row r="700" spans="1:26">
      <c r="A700" t="s">
        <v>5949</v>
      </c>
      <c r="B700" t="s">
        <v>222</v>
      </c>
      <c r="C700">
        <v>2005</v>
      </c>
      <c r="D700" t="s">
        <v>3698</v>
      </c>
      <c r="E700" t="s">
        <v>3699</v>
      </c>
      <c r="F700" t="s">
        <v>1272</v>
      </c>
      <c r="G700" t="s">
        <v>1273</v>
      </c>
      <c r="H700" t="s">
        <v>99</v>
      </c>
      <c r="I700" t="s">
        <v>99</v>
      </c>
      <c r="J700" t="s">
        <v>3700</v>
      </c>
      <c r="K700" t="s">
        <v>846</v>
      </c>
      <c r="L700" s="13">
        <v>44887.363807870373</v>
      </c>
      <c r="M700" s="13">
        <v>44887.363807870373</v>
      </c>
      <c r="N700" s="13">
        <v>44886.598356481481</v>
      </c>
      <c r="O700" t="s">
        <v>3540</v>
      </c>
      <c r="P700" t="s">
        <v>99</v>
      </c>
      <c r="Q700" t="s">
        <v>5098</v>
      </c>
      <c r="R700" t="s">
        <v>99</v>
      </c>
      <c r="S700" t="s">
        <v>5950</v>
      </c>
      <c r="T700" t="s">
        <v>1218</v>
      </c>
      <c r="U700" t="s">
        <v>133</v>
      </c>
      <c r="V700" t="s">
        <v>4494</v>
      </c>
      <c r="W700" t="s">
        <v>4495</v>
      </c>
      <c r="X700" t="s">
        <v>3701</v>
      </c>
      <c r="Y700" t="s">
        <v>5099</v>
      </c>
      <c r="Z700" t="s">
        <v>4555</v>
      </c>
    </row>
    <row r="701" spans="1:26">
      <c r="A701" t="s">
        <v>5951</v>
      </c>
      <c r="B701" t="s">
        <v>222</v>
      </c>
      <c r="C701">
        <v>2015</v>
      </c>
      <c r="D701" t="s">
        <v>3662</v>
      </c>
      <c r="E701" t="s">
        <v>3663</v>
      </c>
      <c r="F701" t="s">
        <v>3664</v>
      </c>
      <c r="G701" t="s">
        <v>3665</v>
      </c>
      <c r="H701" t="s">
        <v>99</v>
      </c>
      <c r="I701" t="s">
        <v>99</v>
      </c>
      <c r="J701" t="s">
        <v>3666</v>
      </c>
      <c r="K701" t="s">
        <v>564</v>
      </c>
      <c r="L701" s="13">
        <v>44887.363807870373</v>
      </c>
      <c r="M701" s="13">
        <v>44887.363807870373</v>
      </c>
      <c r="N701" s="13">
        <v>44886.598344907405</v>
      </c>
      <c r="O701" t="s">
        <v>3667</v>
      </c>
      <c r="P701" t="s">
        <v>99</v>
      </c>
      <c r="Q701" t="s">
        <v>5952</v>
      </c>
      <c r="R701" t="s">
        <v>99</v>
      </c>
      <c r="S701" t="s">
        <v>99</v>
      </c>
      <c r="T701" t="s">
        <v>1226</v>
      </c>
      <c r="U701" t="s">
        <v>1227</v>
      </c>
      <c r="V701" t="s">
        <v>99</v>
      </c>
      <c r="W701" t="s">
        <v>4495</v>
      </c>
      <c r="X701" t="s">
        <v>3668</v>
      </c>
      <c r="Y701" t="s">
        <v>5569</v>
      </c>
      <c r="Z701" t="s">
        <v>99</v>
      </c>
    </row>
    <row r="702" spans="1:26">
      <c r="A702" t="s">
        <v>5953</v>
      </c>
      <c r="B702" t="s">
        <v>135</v>
      </c>
      <c r="C702">
        <v>2021</v>
      </c>
      <c r="D702" t="s">
        <v>3654</v>
      </c>
      <c r="E702" t="s">
        <v>3655</v>
      </c>
      <c r="F702" t="s">
        <v>3656</v>
      </c>
      <c r="G702" t="s">
        <v>99</v>
      </c>
      <c r="H702" t="s">
        <v>3657</v>
      </c>
      <c r="I702" t="s">
        <v>3658</v>
      </c>
      <c r="J702" t="s">
        <v>3659</v>
      </c>
      <c r="K702" t="s">
        <v>3660</v>
      </c>
      <c r="L702" s="13">
        <v>44887.363807870373</v>
      </c>
      <c r="M702" s="13">
        <v>44887.363807870373</v>
      </c>
      <c r="N702" s="13">
        <v>44886.598344907405</v>
      </c>
      <c r="O702" t="s">
        <v>3661</v>
      </c>
      <c r="P702" t="s">
        <v>941</v>
      </c>
      <c r="Q702" t="s">
        <v>4551</v>
      </c>
      <c r="R702" t="s">
        <v>5954</v>
      </c>
      <c r="S702" t="s">
        <v>99</v>
      </c>
      <c r="T702" t="s">
        <v>99</v>
      </c>
      <c r="U702" t="s">
        <v>99</v>
      </c>
      <c r="V702" t="s">
        <v>4494</v>
      </c>
      <c r="W702" t="s">
        <v>4495</v>
      </c>
      <c r="X702" t="s">
        <v>99</v>
      </c>
      <c r="Y702" t="s">
        <v>99</v>
      </c>
      <c r="Z702" t="s">
        <v>99</v>
      </c>
    </row>
    <row r="703" spans="1:26">
      <c r="A703" t="s">
        <v>5955</v>
      </c>
      <c r="B703" t="s">
        <v>135</v>
      </c>
      <c r="C703">
        <v>2022</v>
      </c>
      <c r="D703" t="s">
        <v>3702</v>
      </c>
      <c r="E703" t="s">
        <v>3703</v>
      </c>
      <c r="F703" t="s">
        <v>1265</v>
      </c>
      <c r="G703" t="s">
        <v>99</v>
      </c>
      <c r="H703" t="s">
        <v>1266</v>
      </c>
      <c r="I703" t="s">
        <v>3704</v>
      </c>
      <c r="J703" t="s">
        <v>3705</v>
      </c>
      <c r="K703" t="s">
        <v>2553</v>
      </c>
      <c r="L703" s="13">
        <v>44887.363807870373</v>
      </c>
      <c r="M703" s="13">
        <v>44887.363807870373</v>
      </c>
      <c r="N703" s="13">
        <v>44886.598356481481</v>
      </c>
      <c r="O703" t="s">
        <v>3706</v>
      </c>
      <c r="P703" t="s">
        <v>363</v>
      </c>
      <c r="Q703" t="s">
        <v>4511</v>
      </c>
      <c r="R703" t="s">
        <v>4512</v>
      </c>
      <c r="S703" t="s">
        <v>99</v>
      </c>
      <c r="T703" t="s">
        <v>99</v>
      </c>
      <c r="U703" t="s">
        <v>99</v>
      </c>
      <c r="V703" t="s">
        <v>4494</v>
      </c>
      <c r="W703" t="s">
        <v>4495</v>
      </c>
      <c r="X703" t="s">
        <v>99</v>
      </c>
      <c r="Y703" t="s">
        <v>99</v>
      </c>
      <c r="Z703" t="s">
        <v>99</v>
      </c>
    </row>
    <row r="704" spans="1:26">
      <c r="A704" t="s">
        <v>5956</v>
      </c>
      <c r="B704" t="s">
        <v>222</v>
      </c>
      <c r="C704">
        <v>2004</v>
      </c>
      <c r="D704" t="s">
        <v>3689</v>
      </c>
      <c r="E704" t="s">
        <v>3690</v>
      </c>
      <c r="F704" t="s">
        <v>3691</v>
      </c>
      <c r="G704" t="s">
        <v>3692</v>
      </c>
      <c r="H704" t="s">
        <v>99</v>
      </c>
      <c r="I704" t="s">
        <v>99</v>
      </c>
      <c r="J704" t="s">
        <v>3693</v>
      </c>
      <c r="K704" t="s">
        <v>1180</v>
      </c>
      <c r="L704" s="13">
        <v>44887.363807870373</v>
      </c>
      <c r="M704" s="13">
        <v>44887.363807870373</v>
      </c>
      <c r="N704" s="13">
        <v>44886.598356481481</v>
      </c>
      <c r="O704" t="s">
        <v>3694</v>
      </c>
      <c r="P704" t="s">
        <v>99</v>
      </c>
      <c r="Q704" t="s">
        <v>99</v>
      </c>
      <c r="R704" t="s">
        <v>99</v>
      </c>
      <c r="S704" t="s">
        <v>99</v>
      </c>
      <c r="T704" t="s">
        <v>3695</v>
      </c>
      <c r="U704" t="s">
        <v>3696</v>
      </c>
      <c r="V704" t="s">
        <v>4494</v>
      </c>
      <c r="W704" t="s">
        <v>4495</v>
      </c>
      <c r="X704" t="s">
        <v>3697</v>
      </c>
      <c r="Y704" t="s">
        <v>5957</v>
      </c>
      <c r="Z704" t="s">
        <v>99</v>
      </c>
    </row>
    <row r="705" spans="1:26">
      <c r="A705" t="s">
        <v>5958</v>
      </c>
      <c r="B705" t="s">
        <v>135</v>
      </c>
      <c r="C705">
        <v>2020</v>
      </c>
      <c r="D705" t="s">
        <v>3681</v>
      </c>
      <c r="E705" t="s">
        <v>3682</v>
      </c>
      <c r="F705" t="s">
        <v>3683</v>
      </c>
      <c r="G705" t="s">
        <v>99</v>
      </c>
      <c r="H705" t="s">
        <v>3684</v>
      </c>
      <c r="I705" t="s">
        <v>3685</v>
      </c>
      <c r="J705" t="s">
        <v>3686</v>
      </c>
      <c r="K705" t="s">
        <v>3687</v>
      </c>
      <c r="L705" s="13">
        <v>44887.363807870373</v>
      </c>
      <c r="M705" s="13">
        <v>44887.363807870373</v>
      </c>
      <c r="N705" s="13">
        <v>44886.598356481481</v>
      </c>
      <c r="O705" t="s">
        <v>3688</v>
      </c>
      <c r="P705" t="s">
        <v>941</v>
      </c>
      <c r="Q705" t="s">
        <v>5457</v>
      </c>
      <c r="R705" t="s">
        <v>5959</v>
      </c>
      <c r="S705" t="s">
        <v>99</v>
      </c>
      <c r="T705" t="s">
        <v>99</v>
      </c>
      <c r="U705" t="s">
        <v>99</v>
      </c>
      <c r="V705" t="s">
        <v>4494</v>
      </c>
      <c r="W705" t="s">
        <v>4495</v>
      </c>
      <c r="X705" t="s">
        <v>99</v>
      </c>
      <c r="Y705" t="s">
        <v>99</v>
      </c>
      <c r="Z705" t="s">
        <v>99</v>
      </c>
    </row>
    <row r="706" spans="1:26">
      <c r="A706" t="s">
        <v>5960</v>
      </c>
      <c r="B706" t="s">
        <v>222</v>
      </c>
      <c r="C706">
        <v>2004</v>
      </c>
      <c r="D706" t="s">
        <v>3674</v>
      </c>
      <c r="E706" t="s">
        <v>3675</v>
      </c>
      <c r="F706" t="s">
        <v>3676</v>
      </c>
      <c r="G706" t="s">
        <v>3677</v>
      </c>
      <c r="H706" t="s">
        <v>99</v>
      </c>
      <c r="I706" t="s">
        <v>99</v>
      </c>
      <c r="J706" t="s">
        <v>3678</v>
      </c>
      <c r="K706" t="s">
        <v>1180</v>
      </c>
      <c r="L706" s="13">
        <v>44887.363807870373</v>
      </c>
      <c r="M706" s="13">
        <v>44887.363807870373</v>
      </c>
      <c r="N706" s="13">
        <v>44886.598356481481</v>
      </c>
      <c r="O706" t="s">
        <v>3679</v>
      </c>
      <c r="P706" t="s">
        <v>99</v>
      </c>
      <c r="Q706" t="s">
        <v>5961</v>
      </c>
      <c r="R706" t="s">
        <v>99</v>
      </c>
      <c r="S706" t="s">
        <v>99</v>
      </c>
      <c r="T706" t="s">
        <v>1218</v>
      </c>
      <c r="U706" t="s">
        <v>133</v>
      </c>
      <c r="V706" t="s">
        <v>99</v>
      </c>
      <c r="W706" t="s">
        <v>4495</v>
      </c>
      <c r="X706" t="s">
        <v>3680</v>
      </c>
      <c r="Y706" t="s">
        <v>5962</v>
      </c>
      <c r="Z706" t="s">
        <v>5963</v>
      </c>
    </row>
    <row r="707" spans="1:26">
      <c r="A707" t="s">
        <v>5964</v>
      </c>
      <c r="B707" t="s">
        <v>135</v>
      </c>
      <c r="C707">
        <v>2019</v>
      </c>
      <c r="D707" t="s">
        <v>3669</v>
      </c>
      <c r="E707" t="s">
        <v>3670</v>
      </c>
      <c r="F707" t="s">
        <v>2564</v>
      </c>
      <c r="G707" t="s">
        <v>99</v>
      </c>
      <c r="H707" t="s">
        <v>2565</v>
      </c>
      <c r="I707" t="s">
        <v>3671</v>
      </c>
      <c r="J707" t="s">
        <v>3672</v>
      </c>
      <c r="K707" t="s">
        <v>1610</v>
      </c>
      <c r="L707" s="13">
        <v>44887.363807870373</v>
      </c>
      <c r="M707" s="13">
        <v>44887.363807870373</v>
      </c>
      <c r="N707" s="13">
        <v>44886.598344907405</v>
      </c>
      <c r="O707" t="s">
        <v>3673</v>
      </c>
      <c r="P707" t="s">
        <v>182</v>
      </c>
      <c r="Q707" t="s">
        <v>5965</v>
      </c>
      <c r="R707" t="s">
        <v>4669</v>
      </c>
      <c r="S707" t="s">
        <v>99</v>
      </c>
      <c r="T707" t="s">
        <v>99</v>
      </c>
      <c r="U707" t="s">
        <v>99</v>
      </c>
      <c r="V707" t="s">
        <v>4494</v>
      </c>
      <c r="W707" t="s">
        <v>4495</v>
      </c>
      <c r="X707" t="s">
        <v>99</v>
      </c>
      <c r="Y707" t="s">
        <v>99</v>
      </c>
      <c r="Z707" t="s">
        <v>99</v>
      </c>
    </row>
    <row r="708" spans="1:26">
      <c r="A708" t="s">
        <v>5966</v>
      </c>
      <c r="B708" t="s">
        <v>222</v>
      </c>
      <c r="C708">
        <v>1999</v>
      </c>
      <c r="D708" t="s">
        <v>3646</v>
      </c>
      <c r="E708" t="s">
        <v>3647</v>
      </c>
      <c r="F708" t="s">
        <v>3648</v>
      </c>
      <c r="G708" t="s">
        <v>3649</v>
      </c>
      <c r="H708" t="s">
        <v>99</v>
      </c>
      <c r="I708" t="s">
        <v>99</v>
      </c>
      <c r="J708" t="s">
        <v>3650</v>
      </c>
      <c r="K708" t="s">
        <v>3651</v>
      </c>
      <c r="L708" s="13">
        <v>44887.363807870373</v>
      </c>
      <c r="M708" s="13">
        <v>44887.363807870373</v>
      </c>
      <c r="N708" s="13">
        <v>44886.598344907405</v>
      </c>
      <c r="O708" t="s">
        <v>3652</v>
      </c>
      <c r="P708" t="s">
        <v>99</v>
      </c>
      <c r="Q708" t="s">
        <v>5457</v>
      </c>
      <c r="R708" t="s">
        <v>99</v>
      </c>
      <c r="S708" t="s">
        <v>99</v>
      </c>
      <c r="T708" t="s">
        <v>2728</v>
      </c>
      <c r="U708" t="s">
        <v>2729</v>
      </c>
      <c r="V708" t="s">
        <v>4494</v>
      </c>
      <c r="W708" t="s">
        <v>4495</v>
      </c>
      <c r="X708" t="s">
        <v>3653</v>
      </c>
      <c r="Y708" t="s">
        <v>99</v>
      </c>
      <c r="Z708" t="s">
        <v>99</v>
      </c>
    </row>
    <row r="709" spans="1:26">
      <c r="A709" t="s">
        <v>5967</v>
      </c>
      <c r="B709" t="s">
        <v>222</v>
      </c>
      <c r="C709">
        <v>2021</v>
      </c>
      <c r="D709" t="s">
        <v>3639</v>
      </c>
      <c r="E709" t="s">
        <v>3640</v>
      </c>
      <c r="F709" t="s">
        <v>3641</v>
      </c>
      <c r="G709" t="s">
        <v>3642</v>
      </c>
      <c r="H709" t="s">
        <v>99</v>
      </c>
      <c r="I709" t="s">
        <v>99</v>
      </c>
      <c r="J709" t="s">
        <v>3643</v>
      </c>
      <c r="K709" t="s">
        <v>113</v>
      </c>
      <c r="L709" s="13">
        <v>44887.363807870373</v>
      </c>
      <c r="M709" s="13">
        <v>44887.363807870373</v>
      </c>
      <c r="N709" s="13">
        <v>44886.598344907405</v>
      </c>
      <c r="O709" t="s">
        <v>3644</v>
      </c>
      <c r="P709" t="s">
        <v>99</v>
      </c>
      <c r="Q709" t="s">
        <v>5968</v>
      </c>
      <c r="R709" t="s">
        <v>99</v>
      </c>
      <c r="S709" t="s">
        <v>99</v>
      </c>
      <c r="T709" t="s">
        <v>1362</v>
      </c>
      <c r="U709" t="s">
        <v>1363</v>
      </c>
      <c r="V709" t="s">
        <v>4494</v>
      </c>
      <c r="W709" t="s">
        <v>4495</v>
      </c>
      <c r="X709" t="s">
        <v>3645</v>
      </c>
      <c r="Y709" t="s">
        <v>5969</v>
      </c>
      <c r="Z709" t="s">
        <v>99</v>
      </c>
    </row>
    <row r="710" spans="1:26">
      <c r="A710" t="s">
        <v>5970</v>
      </c>
      <c r="B710" t="s">
        <v>222</v>
      </c>
      <c r="C710">
        <v>2014</v>
      </c>
      <c r="D710" t="s">
        <v>3625</v>
      </c>
      <c r="E710" t="s">
        <v>3626</v>
      </c>
      <c r="F710" t="s">
        <v>3627</v>
      </c>
      <c r="G710" t="s">
        <v>3628</v>
      </c>
      <c r="H710" t="s">
        <v>99</v>
      </c>
      <c r="I710" t="s">
        <v>99</v>
      </c>
      <c r="J710" t="s">
        <v>3629</v>
      </c>
      <c r="K710" t="s">
        <v>400</v>
      </c>
      <c r="L710" s="13">
        <v>44887.363807870373</v>
      </c>
      <c r="M710" s="13">
        <v>44887.363807870373</v>
      </c>
      <c r="N710" s="13">
        <v>44886.598333333335</v>
      </c>
      <c r="O710" t="s">
        <v>3630</v>
      </c>
      <c r="P710" t="s">
        <v>99</v>
      </c>
      <c r="Q710" t="s">
        <v>5971</v>
      </c>
      <c r="R710" t="s">
        <v>99</v>
      </c>
      <c r="S710" t="s">
        <v>99</v>
      </c>
      <c r="T710" t="s">
        <v>1226</v>
      </c>
      <c r="U710" t="s">
        <v>1227</v>
      </c>
      <c r="V710" t="s">
        <v>4494</v>
      </c>
      <c r="W710" t="s">
        <v>4495</v>
      </c>
      <c r="X710" t="s">
        <v>3631</v>
      </c>
      <c r="Y710" t="s">
        <v>5972</v>
      </c>
      <c r="Z710" t="s">
        <v>5973</v>
      </c>
    </row>
    <row r="711" spans="1:26">
      <c r="A711" t="s">
        <v>5974</v>
      </c>
      <c r="B711" t="s">
        <v>222</v>
      </c>
      <c r="C711">
        <v>2000</v>
      </c>
      <c r="D711" t="s">
        <v>99</v>
      </c>
      <c r="E711" t="s">
        <v>3592</v>
      </c>
      <c r="F711" t="s">
        <v>3593</v>
      </c>
      <c r="G711" t="s">
        <v>3594</v>
      </c>
      <c r="H711" t="s">
        <v>99</v>
      </c>
      <c r="I711" t="s">
        <v>99</v>
      </c>
      <c r="J711" t="s">
        <v>3595</v>
      </c>
      <c r="K711" t="s">
        <v>1801</v>
      </c>
      <c r="L711" s="13">
        <v>44887.363807870373</v>
      </c>
      <c r="M711" s="13">
        <v>44887.363807870373</v>
      </c>
      <c r="N711" s="13">
        <v>44886.598321759258</v>
      </c>
      <c r="O711" t="s">
        <v>3596</v>
      </c>
      <c r="P711" t="s">
        <v>99</v>
      </c>
      <c r="Q711" t="s">
        <v>5975</v>
      </c>
      <c r="R711" t="s">
        <v>99</v>
      </c>
      <c r="S711" t="s">
        <v>99</v>
      </c>
      <c r="T711" t="s">
        <v>1218</v>
      </c>
      <c r="U711" t="s">
        <v>133</v>
      </c>
      <c r="V711" t="s">
        <v>99</v>
      </c>
      <c r="W711" t="s">
        <v>4495</v>
      </c>
      <c r="X711" t="s">
        <v>3597</v>
      </c>
      <c r="Y711" t="s">
        <v>99</v>
      </c>
      <c r="Z711" t="s">
        <v>5282</v>
      </c>
    </row>
    <row r="712" spans="1:26">
      <c r="A712" t="s">
        <v>5976</v>
      </c>
      <c r="B712" t="s">
        <v>222</v>
      </c>
      <c r="C712">
        <v>2019</v>
      </c>
      <c r="D712" t="s">
        <v>3632</v>
      </c>
      <c r="E712" t="s">
        <v>3633</v>
      </c>
      <c r="F712" t="s">
        <v>3634</v>
      </c>
      <c r="G712" t="s">
        <v>3635</v>
      </c>
      <c r="H712" t="s">
        <v>99</v>
      </c>
      <c r="I712" t="s">
        <v>99</v>
      </c>
      <c r="J712" t="s">
        <v>3636</v>
      </c>
      <c r="K712" t="s">
        <v>271</v>
      </c>
      <c r="L712" s="13">
        <v>44887.363807870373</v>
      </c>
      <c r="M712" s="13">
        <v>44887.363807870373</v>
      </c>
      <c r="N712" s="13">
        <v>44886.598333333335</v>
      </c>
      <c r="O712" t="s">
        <v>3637</v>
      </c>
      <c r="P712" t="s">
        <v>99</v>
      </c>
      <c r="Q712" t="s">
        <v>5977</v>
      </c>
      <c r="R712" t="s">
        <v>99</v>
      </c>
      <c r="S712" t="s">
        <v>99</v>
      </c>
      <c r="T712" t="s">
        <v>1226</v>
      </c>
      <c r="U712" t="s">
        <v>1227</v>
      </c>
      <c r="V712" t="s">
        <v>99</v>
      </c>
      <c r="W712" t="s">
        <v>4495</v>
      </c>
      <c r="X712" t="s">
        <v>3638</v>
      </c>
      <c r="Y712" t="s">
        <v>5569</v>
      </c>
      <c r="Z712" t="s">
        <v>99</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136EC-BEFA-438B-829C-015FD7EBAB18}">
  <dimension ref="A1:W92"/>
  <sheetViews>
    <sheetView workbookViewId="0">
      <selection activeCell="X1" sqref="X1:X1048576"/>
    </sheetView>
  </sheetViews>
  <sheetFormatPr baseColWidth="10" defaultRowHeight="14.5"/>
  <cols>
    <col min="2" max="2" width="12" customWidth="1"/>
    <col min="3" max="3" width="17.453125" customWidth="1"/>
    <col min="6" max="6" width="17.54296875" customWidth="1"/>
    <col min="11" max="11" width="15.26953125" customWidth="1"/>
    <col min="13" max="13" width="13.54296875" style="17" customWidth="1"/>
    <col min="14" max="14" width="15.81640625" style="17" customWidth="1"/>
    <col min="15" max="15" width="13.54296875" customWidth="1"/>
    <col min="17" max="17" width="13" customWidth="1"/>
    <col min="21" max="21" width="11.54296875" customWidth="1"/>
  </cols>
  <sheetData>
    <row r="1" spans="1:23">
      <c r="A1" t="s">
        <v>72</v>
      </c>
      <c r="B1" t="s">
        <v>73</v>
      </c>
      <c r="C1" t="s">
        <v>74</v>
      </c>
      <c r="D1" t="s">
        <v>75</v>
      </c>
      <c r="E1" t="s">
        <v>76</v>
      </c>
      <c r="F1" t="s">
        <v>77</v>
      </c>
      <c r="G1" t="s">
        <v>78</v>
      </c>
      <c r="H1" t="s">
        <v>79</v>
      </c>
      <c r="I1" t="s">
        <v>80</v>
      </c>
      <c r="J1" t="s">
        <v>81</v>
      </c>
      <c r="K1" t="s">
        <v>82</v>
      </c>
      <c r="L1" t="s">
        <v>83</v>
      </c>
      <c r="M1" s="17" t="s">
        <v>84</v>
      </c>
      <c r="N1" s="17" t="s">
        <v>85</v>
      </c>
      <c r="O1" t="s">
        <v>86</v>
      </c>
      <c r="P1" t="s">
        <v>87</v>
      </c>
      <c r="Q1" t="s">
        <v>88</v>
      </c>
      <c r="R1" t="s">
        <v>2</v>
      </c>
      <c r="S1" t="s">
        <v>89</v>
      </c>
      <c r="T1" t="s">
        <v>90</v>
      </c>
      <c r="U1" t="s">
        <v>91</v>
      </c>
      <c r="V1" t="s">
        <v>92</v>
      </c>
      <c r="W1" t="s">
        <v>93</v>
      </c>
    </row>
    <row r="2" spans="1:23">
      <c r="A2" t="s">
        <v>5660</v>
      </c>
      <c r="B2" t="str">
        <f>VLOOKUP(Tabelle4[[#This Row],[Key]],'3. Unique Results'!A:X,2,FALSE)</f>
        <v>conferencePaper</v>
      </c>
      <c r="C2">
        <f>VLOOKUP(Tabelle4[[#This Row],[Key]],'3. Unique Results'!A:X,3,FALSE)</f>
        <v>2022</v>
      </c>
      <c r="D2" t="str">
        <f>VLOOKUP(Tabelle4[[#This Row],[Key]],'3. Unique Results'!A:X,4,FALSE)</f>
        <v>d'Aloisio, Giordano</v>
      </c>
      <c r="E2" t="str">
        <f>VLOOKUP(Tabelle4[[#This Row],[Key]],'3. Unique Results'!A:X,5,FALSE)</f>
        <v>Quality-Driven Machine Learning-Based Data Science Pipeline Realization: A Software Engineering Approach</v>
      </c>
      <c r="F2" t="str">
        <f>VLOOKUP(Tabelle4[[#This Row],[Key]],'3. Unique Results'!A:X,6,FALSE)</f>
        <v>Proceedings of the ACM/IEEE 44th International Conference on Software Engineering: Companion Proceedings</v>
      </c>
      <c r="G2" t="str">
        <f>VLOOKUP(Tabelle4[[#This Row],[Key]],'3. Unique Results'!A:X,7,FALSE)</f>
        <v>978-1-4503-9223-5</v>
      </c>
      <c r="H2" t="str">
        <f>VLOOKUP(Tabelle4[[#This Row],[Key]],'3. Unique Results'!A:X,8,FALSE)</f>
        <v/>
      </c>
      <c r="I2" t="str">
        <f>VLOOKUP(Tabelle4[[#This Row],[Key]],'3. Unique Results'!A:X,9,FALSE)</f>
        <v>10.1145/3510454.3517067</v>
      </c>
      <c r="J2" t="str">
        <f>VLOOKUP(Tabelle4[[#This Row],[Key]],'3. Unique Results'!A:X,10,FALSE)</f>
        <v>https://doi.org/10.1145/3510454.3517067</v>
      </c>
      <c r="K2" t="str">
        <f>VLOOKUP(Tabelle4[[#This Row],[Key]],'3. Unique Results'!A:X,11,FALSE)</f>
        <v>2022</v>
      </c>
      <c r="L2">
        <f>VLOOKUP(Tabelle4[[#This Row],[Key]],'3. Unique Results'!A:X,12,FALSE)</f>
        <v>44887.363807870373</v>
      </c>
      <c r="M2" s="17">
        <f>VLOOKUP(Tabelle4[[#This Row],[Key]],'3. Unique Results'!A:X,13,FALSE)</f>
        <v>44887.412187499998</v>
      </c>
      <c r="N2" s="17">
        <f>VLOOKUP(Tabelle4[[#This Row],[Key]],'3. Unique Results'!A:X,14,FALSE)</f>
        <v>0</v>
      </c>
      <c r="O2" t="str">
        <f>VLOOKUP(Tabelle4[[#This Row],[Key]],'3. Unique Results'!A:X,15,FALSE)</f>
        <v>291–293</v>
      </c>
      <c r="P2" t="str">
        <f>VLOOKUP(Tabelle4[[#This Row],[Key]],'3. Unique Results'!A:X,16,FALSE)</f>
        <v/>
      </c>
      <c r="Q2" t="str">
        <f>VLOOKUP(Tabelle4[[#This Row],[Key]],'3. Unique Results'!A:X,17,FALSE)</f>
        <v/>
      </c>
      <c r="R2" t="str">
        <f>VLOOKUP(Tabelle4[[#This Row],[Key]],'3. Unique Results'!A:X,18,FALSE)</f>
        <v/>
      </c>
      <c r="S2" t="str">
        <f>VLOOKUP(Tabelle4[[#This Row],[Key]],'3. Unique Results'!A:X,19,FALSE)</f>
        <v/>
      </c>
      <c r="T2" t="str">
        <f>VLOOKUP(Tabelle4[[#This Row],[Key]],'3. Unique Results'!A:X,20,FALSE)</f>
        <v>Association for Computing Machinery</v>
      </c>
      <c r="U2" t="str">
        <f>VLOOKUP(Tabelle4[[#This Row],[Key]],'3. Unique Results'!A:X,21,FALSE)</f>
        <v>New York, NY, USA</v>
      </c>
      <c r="V2" t="str">
        <f>VLOOKUP(Tabelle4[[#This Row],[Key]],'3. Unique Results'!A:X,22,FALSE)</f>
        <v/>
      </c>
      <c r="W2" t="str">
        <f>VLOOKUP(Tabelle4[[#This Row],[Key]],'3. Unique Results'!A:X,23,FALSE)</f>
        <v/>
      </c>
    </row>
    <row r="3" spans="1:23">
      <c r="A3" t="s">
        <v>4433</v>
      </c>
      <c r="B3" t="str">
        <f>VLOOKUP(Tabelle4[[#This Row],[Key]],'3. Unique Results'!A:X,2,FALSE)</f>
        <v>conferencePaper</v>
      </c>
      <c r="C3">
        <f>VLOOKUP(Tabelle4[[#This Row],[Key]],'3. Unique Results'!A:X,3,FALSE)</f>
        <v>2017</v>
      </c>
      <c r="D3" t="str">
        <f>VLOOKUP(Tabelle4[[#This Row],[Key]],'3. Unique Results'!A:X,4,FALSE)</f>
        <v>Dethlefs, Nina; Hawick, Ken</v>
      </c>
      <c r="E3" t="str">
        <f>VLOOKUP(Tabelle4[[#This Row],[Key]],'3. Unique Results'!A:X,5,FALSE)</f>
        <v>DEFIne: A Fluent Interface DSL for Deep Learning Applications</v>
      </c>
      <c r="F3" t="str">
        <f>VLOOKUP(Tabelle4[[#This Row],[Key]],'3. Unique Results'!A:X,6,FALSE)</f>
        <v>Proceedings of the 2nd International Workshop on Real World Domain Specific Languages</v>
      </c>
      <c r="G3" t="str">
        <f>VLOOKUP(Tabelle4[[#This Row],[Key]],'3. Unique Results'!A:X,7,FALSE)</f>
        <v>978-1-4503-4845-4</v>
      </c>
      <c r="H3" t="str">
        <f>VLOOKUP(Tabelle4[[#This Row],[Key]],'3. Unique Results'!A:X,8,FALSE)</f>
        <v/>
      </c>
      <c r="I3" t="str">
        <f>VLOOKUP(Tabelle4[[#This Row],[Key]],'3. Unique Results'!A:X,9,FALSE)</f>
        <v>10.1145/3039895.3039898</v>
      </c>
      <c r="J3" t="str">
        <f>VLOOKUP(Tabelle4[[#This Row],[Key]],'3. Unique Results'!A:X,10,FALSE)</f>
        <v>https://doi.org/10.1145/3039895.3039898</v>
      </c>
      <c r="K3" t="str">
        <f>VLOOKUP(Tabelle4[[#This Row],[Key]],'3. Unique Results'!A:X,11,FALSE)</f>
        <v>2017</v>
      </c>
      <c r="L3">
        <f>VLOOKUP(Tabelle4[[#This Row],[Key]],'3. Unique Results'!A:X,12,FALSE)</f>
        <v>44887.363807870373</v>
      </c>
      <c r="M3" s="17">
        <f>VLOOKUP(Tabelle4[[#This Row],[Key]],'3. Unique Results'!A:X,13,FALSE)</f>
        <v>44887.411307870374</v>
      </c>
      <c r="N3" s="17">
        <f>VLOOKUP(Tabelle4[[#This Row],[Key]],'3. Unique Results'!A:X,14,FALSE)</f>
        <v>0</v>
      </c>
      <c r="O3" t="str">
        <f>VLOOKUP(Tabelle4[[#This Row],[Key]],'3. Unique Results'!A:X,15,FALSE)</f>
        <v/>
      </c>
      <c r="P3" t="str">
        <f>VLOOKUP(Tabelle4[[#This Row],[Key]],'3. Unique Results'!A:X,16,FALSE)</f>
        <v/>
      </c>
      <c r="Q3" t="str">
        <f>VLOOKUP(Tabelle4[[#This Row],[Key]],'3. Unique Results'!A:X,17,FALSE)</f>
        <v/>
      </c>
      <c r="R3" t="str">
        <f>VLOOKUP(Tabelle4[[#This Row],[Key]],'3. Unique Results'!A:X,18,FALSE)</f>
        <v/>
      </c>
      <c r="S3" t="str">
        <f>VLOOKUP(Tabelle4[[#This Row],[Key]],'3. Unique Results'!A:X,19,FALSE)</f>
        <v/>
      </c>
      <c r="T3" t="str">
        <f>VLOOKUP(Tabelle4[[#This Row],[Key]],'3. Unique Results'!A:X,20,FALSE)</f>
        <v>Association for Computing Machinery</v>
      </c>
      <c r="U3" t="str">
        <f>VLOOKUP(Tabelle4[[#This Row],[Key]],'3. Unique Results'!A:X,21,FALSE)</f>
        <v>New York, NY, USA</v>
      </c>
      <c r="V3" t="str">
        <f>VLOOKUP(Tabelle4[[#This Row],[Key]],'3. Unique Results'!A:X,22,FALSE)</f>
        <v/>
      </c>
      <c r="W3" t="str">
        <f>VLOOKUP(Tabelle4[[#This Row],[Key]],'3. Unique Results'!A:X,23,FALSE)</f>
        <v/>
      </c>
    </row>
    <row r="4" spans="1:23">
      <c r="A4" t="s">
        <v>4434</v>
      </c>
      <c r="B4" t="str">
        <f>VLOOKUP(Tabelle4[[#This Row],[Key]],'3. Unique Results'!A:X,2,FALSE)</f>
        <v>conferencePaper</v>
      </c>
      <c r="C4">
        <f>VLOOKUP(Tabelle4[[#This Row],[Key]],'3. Unique Results'!A:X,3,FALSE)</f>
        <v>2021</v>
      </c>
      <c r="D4" t="str">
        <f>VLOOKUP(Tabelle4[[#This Row],[Key]],'3. Unique Results'!A:X,4,FALSE)</f>
        <v>Ries, Benoît; Guelfi, Nicolas; Jahic, Benjamin</v>
      </c>
      <c r="E4" t="str">
        <f>VLOOKUP(Tabelle4[[#This Row],[Key]],'3. Unique Results'!A:X,5,FALSE)</f>
        <v>An MDE Method for Improving Deep Learning Dataset Requirements Engineering using Alloy and UML</v>
      </c>
      <c r="F4" t="str">
        <f>VLOOKUP(Tabelle4[[#This Row],[Key]],'3. Unique Results'!A:X,6,FALSE)</f>
        <v>Proceedings of the 9th International Conference on Model-Driven Engineering and Software Development, MODELSWARD 2021, Online Streaming, February 8-10, 2021</v>
      </c>
      <c r="G4" t="str">
        <f>VLOOKUP(Tabelle4[[#This Row],[Key]],'3. Unique Results'!A:X,7,FALSE)</f>
        <v/>
      </c>
      <c r="H4" t="str">
        <f>VLOOKUP(Tabelle4[[#This Row],[Key]],'3. Unique Results'!A:X,8,FALSE)</f>
        <v/>
      </c>
      <c r="I4" t="str">
        <f>VLOOKUP(Tabelle4[[#This Row],[Key]],'3. Unique Results'!A:X,9,FALSE)</f>
        <v>10.5220/0010216600410052</v>
      </c>
      <c r="J4" t="str">
        <f>VLOOKUP(Tabelle4[[#This Row],[Key]],'3. Unique Results'!A:X,10,FALSE)</f>
        <v>https://doi.org/10.5220/0010216600410052</v>
      </c>
      <c r="K4" t="str">
        <f>VLOOKUP(Tabelle4[[#This Row],[Key]],'3. Unique Results'!A:X,11,FALSE)</f>
        <v>2021</v>
      </c>
      <c r="L4">
        <f>VLOOKUP(Tabelle4[[#This Row],[Key]],'3. Unique Results'!A:X,12,FALSE)</f>
        <v>44887.363807870373</v>
      </c>
      <c r="M4" s="17">
        <f>VLOOKUP(Tabelle4[[#This Row],[Key]],'3. Unique Results'!A:X,13,FALSE)</f>
        <v>44887.363807870373</v>
      </c>
      <c r="N4" s="17">
        <f>VLOOKUP(Tabelle4[[#This Row],[Key]],'3. Unique Results'!A:X,14,FALSE)</f>
        <v>0</v>
      </c>
      <c r="O4" t="str">
        <f>VLOOKUP(Tabelle4[[#This Row],[Key]],'3. Unique Results'!A:X,15,FALSE)</f>
        <v>41–52</v>
      </c>
      <c r="P4" t="str">
        <f>VLOOKUP(Tabelle4[[#This Row],[Key]],'3. Unique Results'!A:X,16,FALSE)</f>
        <v/>
      </c>
      <c r="Q4" t="str">
        <f>VLOOKUP(Tabelle4[[#This Row],[Key]],'3. Unique Results'!A:X,17,FALSE)</f>
        <v/>
      </c>
      <c r="R4" t="str">
        <f>VLOOKUP(Tabelle4[[#This Row],[Key]],'3. Unique Results'!A:X,18,FALSE)</f>
        <v/>
      </c>
      <c r="S4" t="str">
        <f>VLOOKUP(Tabelle4[[#This Row],[Key]],'3. Unique Results'!A:X,19,FALSE)</f>
        <v/>
      </c>
      <c r="T4" t="str">
        <f>VLOOKUP(Tabelle4[[#This Row],[Key]],'3. Unique Results'!A:X,20,FALSE)</f>
        <v>SCITEPRESS</v>
      </c>
      <c r="U4" t="str">
        <f>VLOOKUP(Tabelle4[[#This Row],[Key]],'3. Unique Results'!A:X,21,FALSE)</f>
        <v/>
      </c>
      <c r="V4" t="str">
        <f>VLOOKUP(Tabelle4[[#This Row],[Key]],'3. Unique Results'!A:X,22,FALSE)</f>
        <v/>
      </c>
      <c r="W4" t="str">
        <f>VLOOKUP(Tabelle4[[#This Row],[Key]],'3. Unique Results'!A:X,23,FALSE)</f>
        <v/>
      </c>
    </row>
    <row r="5" spans="1:23">
      <c r="A5" t="s">
        <v>5780</v>
      </c>
      <c r="B5" t="str">
        <f>VLOOKUP(Tabelle4[[#This Row],[Key]],'3. Unique Results'!A:X,2,FALSE)</f>
        <v>book</v>
      </c>
      <c r="C5">
        <f>VLOOKUP(Tabelle4[[#This Row],[Key]],'3. Unique Results'!A:X,3,FALSE)</f>
        <v>2009</v>
      </c>
      <c r="D5" t="str">
        <f>VLOOKUP(Tabelle4[[#This Row],[Key]],'3. Unique Results'!A:X,4,FALSE)</f>
        <v>Calleja, A.; Pace, G. J.</v>
      </c>
      <c r="E5" t="str">
        <f>VLOOKUP(Tabelle4[[#This Row],[Key]],'3. Unique Results'!A:X,5,FALSE)</f>
        <v>A domain-specific embedded language approach for the scripting of game artificial intelligence</v>
      </c>
      <c r="F5" t="str">
        <f>VLOOKUP(Tabelle4[[#This Row],[Key]],'3. Unique Results'!A:X,6,FALSE)</f>
        <v/>
      </c>
      <c r="G5" t="str">
        <f>VLOOKUP(Tabelle4[[#This Row],[Key]],'3. Unique Results'!A:X,7,FALSE)</f>
        <v/>
      </c>
      <c r="H5" t="str">
        <f>VLOOKUP(Tabelle4[[#This Row],[Key]],'3. Unique Results'!A:X,8,FALSE)</f>
        <v/>
      </c>
      <c r="I5" t="str">
        <f>VLOOKUP(Tabelle4[[#This Row],[Key]],'3. Unique Results'!A:X,9,FALSE)</f>
        <v/>
      </c>
      <c r="J5" t="str">
        <f>VLOOKUP(Tabelle4[[#This Row],[Key]],'3. Unique Results'!A:X,10,FALSE)</f>
        <v>https://www.um.edu.mt/library/oar/handle/123456789/27604</v>
      </c>
      <c r="K5" t="str">
        <f>VLOOKUP(Tabelle4[[#This Row],[Key]],'3. Unique Results'!A:X,11,FALSE)</f>
        <v>2009</v>
      </c>
      <c r="L5">
        <f>VLOOKUP(Tabelle4[[#This Row],[Key]],'3. Unique Results'!A:X,12,FALSE)</f>
        <v>44887.363807870373</v>
      </c>
      <c r="M5" s="17">
        <f>VLOOKUP(Tabelle4[[#This Row],[Key]],'3. Unique Results'!A:X,13,FALSE)</f>
        <v>44887.363807870373</v>
      </c>
      <c r="N5" s="17">
        <f>VLOOKUP(Tabelle4[[#This Row],[Key]],'3. Unique Results'!A:X,14,FALSE)</f>
        <v>0</v>
      </c>
      <c r="O5" t="str">
        <f>VLOOKUP(Tabelle4[[#This Row],[Key]],'3. Unique Results'!A:X,15,FALSE)</f>
        <v/>
      </c>
      <c r="P5" t="str">
        <f>VLOOKUP(Tabelle4[[#This Row],[Key]],'3. Unique Results'!A:X,16,FALSE)</f>
        <v/>
      </c>
      <c r="Q5" t="str">
        <f>VLOOKUP(Tabelle4[[#This Row],[Key]],'3. Unique Results'!A:X,17,FALSE)</f>
        <v/>
      </c>
      <c r="R5" t="str">
        <f>VLOOKUP(Tabelle4[[#This Row],[Key]],'3. Unique Results'!A:X,18,FALSE)</f>
        <v/>
      </c>
      <c r="S5" t="str">
        <f>VLOOKUP(Tabelle4[[#This Row],[Key]],'3. Unique Results'!A:X,19,FALSE)</f>
        <v/>
      </c>
      <c r="T5" t="str">
        <f>VLOOKUP(Tabelle4[[#This Row],[Key]],'3. Unique Results'!A:X,20,FALSE)</f>
        <v>um.edu.mt</v>
      </c>
      <c r="U5" t="str">
        <f>VLOOKUP(Tabelle4[[#This Row],[Key]],'3. Unique Results'!A:X,21,FALSE)</f>
        <v/>
      </c>
      <c r="V5" t="str">
        <f>VLOOKUP(Tabelle4[[#This Row],[Key]],'3. Unique Results'!A:X,22,FALSE)</f>
        <v/>
      </c>
      <c r="W5" t="str">
        <f>VLOOKUP(Tabelle4[[#This Row],[Key]],'3. Unique Results'!A:X,23,FALSE)</f>
        <v/>
      </c>
    </row>
    <row r="6" spans="1:23">
      <c r="A6" t="s">
        <v>5781</v>
      </c>
      <c r="B6" t="str">
        <f>VLOOKUP(Tabelle4[[#This Row],[Key]],'3. Unique Results'!A:X,2,FALSE)</f>
        <v>journalArticle</v>
      </c>
      <c r="C6">
        <f>VLOOKUP(Tabelle4[[#This Row],[Key]],'3. Unique Results'!A:X,3,FALSE)</f>
        <v>2018</v>
      </c>
      <c r="D6" t="str">
        <f>VLOOKUP(Tabelle4[[#This Row],[Key]],'3. Unique Results'!A:X,4,FALSE)</f>
        <v>Ghiasi, Ramin; Ghasemi, Mohammad Reza; Noori, Mohammad N.</v>
      </c>
      <c r="E6" t="str">
        <f>VLOOKUP(Tabelle4[[#This Row],[Key]],'3. Unique Results'!A:X,5,FALSE)</f>
        <v>Comparative studies of metamodeling and AI-Based techniques in damage detection of structures</v>
      </c>
      <c r="F6" t="str">
        <f>VLOOKUP(Tabelle4[[#This Row],[Key]],'3. Unique Results'!A:X,6,FALSE)</f>
        <v>Adv. Eng. Softw.</v>
      </c>
      <c r="G6" t="str">
        <f>VLOOKUP(Tabelle4[[#This Row],[Key]],'3. Unique Results'!A:X,7,FALSE)</f>
        <v/>
      </c>
      <c r="H6" t="str">
        <f>VLOOKUP(Tabelle4[[#This Row],[Key]],'3. Unique Results'!A:X,8,FALSE)</f>
        <v/>
      </c>
      <c r="I6" t="str">
        <f>VLOOKUP(Tabelle4[[#This Row],[Key]],'3. Unique Results'!A:X,9,FALSE)</f>
        <v>10.1016/j.advengsoft.2018.02.006</v>
      </c>
      <c r="J6" t="str">
        <f>VLOOKUP(Tabelle4[[#This Row],[Key]],'3. Unique Results'!A:X,10,FALSE)</f>
        <v>https://doi.org/10.1016/j.advengsoft.2018.02.006</v>
      </c>
      <c r="K6" t="str">
        <f>VLOOKUP(Tabelle4[[#This Row],[Key]],'3. Unique Results'!A:X,11,FALSE)</f>
        <v>2018</v>
      </c>
      <c r="L6">
        <f>VLOOKUP(Tabelle4[[#This Row],[Key]],'3. Unique Results'!A:X,12,FALSE)</f>
        <v>44887.363807870373</v>
      </c>
      <c r="M6" s="17">
        <f>VLOOKUP(Tabelle4[[#This Row],[Key]],'3. Unique Results'!A:X,13,FALSE)</f>
        <v>44887.363807870373</v>
      </c>
      <c r="N6" s="17">
        <f>VLOOKUP(Tabelle4[[#This Row],[Key]],'3. Unique Results'!A:X,14,FALSE)</f>
        <v>0</v>
      </c>
      <c r="O6" t="str">
        <f>VLOOKUP(Tabelle4[[#This Row],[Key]],'3. Unique Results'!A:X,15,FALSE)</f>
        <v>101–112</v>
      </c>
      <c r="P6" t="str">
        <f>VLOOKUP(Tabelle4[[#This Row],[Key]],'3. Unique Results'!A:X,16,FALSE)</f>
        <v/>
      </c>
      <c r="Q6" t="str">
        <f>VLOOKUP(Tabelle4[[#This Row],[Key]],'3. Unique Results'!A:X,17,FALSE)</f>
        <v>125</v>
      </c>
      <c r="R6" t="str">
        <f>VLOOKUP(Tabelle4[[#This Row],[Key]],'3. Unique Results'!A:X,18,FALSE)</f>
        <v/>
      </c>
      <c r="S6" t="str">
        <f>VLOOKUP(Tabelle4[[#This Row],[Key]],'3. Unique Results'!A:X,19,FALSE)</f>
        <v/>
      </c>
      <c r="T6" t="str">
        <f>VLOOKUP(Tabelle4[[#This Row],[Key]],'3. Unique Results'!A:X,20,FALSE)</f>
        <v/>
      </c>
      <c r="U6" t="str">
        <f>VLOOKUP(Tabelle4[[#This Row],[Key]],'3. Unique Results'!A:X,21,FALSE)</f>
        <v/>
      </c>
      <c r="V6" t="str">
        <f>VLOOKUP(Tabelle4[[#This Row],[Key]],'3. Unique Results'!A:X,22,FALSE)</f>
        <v/>
      </c>
      <c r="W6" t="str">
        <f>VLOOKUP(Tabelle4[[#This Row],[Key]],'3. Unique Results'!A:X,23,FALSE)</f>
        <v/>
      </c>
    </row>
    <row r="7" spans="1:23">
      <c r="A7" t="s">
        <v>4435</v>
      </c>
      <c r="B7" t="str">
        <f>VLOOKUP(Tabelle4[[#This Row],[Key]],'3. Unique Results'!A:X,2,FALSE)</f>
        <v>conferencePaper</v>
      </c>
      <c r="C7">
        <f>VLOOKUP(Tabelle4[[#This Row],[Key]],'3. Unique Results'!A:X,3,FALSE)</f>
        <v>2017</v>
      </c>
      <c r="D7" t="str">
        <f>VLOOKUP(Tabelle4[[#This Row],[Key]],'3. Unique Results'!A:X,4,FALSE)</f>
        <v>Zhao, Tian; Huang, Xiaobing; Cao, Yu</v>
      </c>
      <c r="E7" t="str">
        <f>VLOOKUP(Tabelle4[[#This Row],[Key]],'3. Unique Results'!A:X,5,FALSE)</f>
        <v>DeepDSL: A Compilation-based Domain-Specific Language for Deep Learning</v>
      </c>
      <c r="F7" t="str">
        <f>VLOOKUP(Tabelle4[[#This Row],[Key]],'3. Unique Results'!A:X,6,FALSE)</f>
        <v>5th International Conference on Learning Representations, ICLR 2017, Toulon, France, April 24-26, 2017, Conference Track Proceedings</v>
      </c>
      <c r="G7" t="str">
        <f>VLOOKUP(Tabelle4[[#This Row],[Key]],'3. Unique Results'!A:X,7,FALSE)</f>
        <v/>
      </c>
      <c r="H7" t="str">
        <f>VLOOKUP(Tabelle4[[#This Row],[Key]],'3. Unique Results'!A:X,8,FALSE)</f>
        <v/>
      </c>
      <c r="I7" t="str">
        <f>VLOOKUP(Tabelle4[[#This Row],[Key]],'3. Unique Results'!A:X,9,FALSE)</f>
        <v/>
      </c>
      <c r="J7" t="str">
        <f>VLOOKUP(Tabelle4[[#This Row],[Key]],'3. Unique Results'!A:X,10,FALSE)</f>
        <v>https://openreview.net/forum?id=Bks8cPcxe</v>
      </c>
      <c r="K7" t="str">
        <f>VLOOKUP(Tabelle4[[#This Row],[Key]],'3. Unique Results'!A:X,11,FALSE)</f>
        <v>2017</v>
      </c>
      <c r="L7">
        <f>VLOOKUP(Tabelle4[[#This Row],[Key]],'3. Unique Results'!A:X,12,FALSE)</f>
        <v>44887.363807870373</v>
      </c>
      <c r="M7" s="17">
        <f>VLOOKUP(Tabelle4[[#This Row],[Key]],'3. Unique Results'!A:X,13,FALSE)</f>
        <v>44887.363807870373</v>
      </c>
      <c r="N7" s="17">
        <f>VLOOKUP(Tabelle4[[#This Row],[Key]],'3. Unique Results'!A:X,14,FALSE)</f>
        <v>0</v>
      </c>
      <c r="O7" t="str">
        <f>VLOOKUP(Tabelle4[[#This Row],[Key]],'3. Unique Results'!A:X,15,FALSE)</f>
        <v/>
      </c>
      <c r="P7" t="str">
        <f>VLOOKUP(Tabelle4[[#This Row],[Key]],'3. Unique Results'!A:X,16,FALSE)</f>
        <v/>
      </c>
      <c r="Q7" t="str">
        <f>VLOOKUP(Tabelle4[[#This Row],[Key]],'3. Unique Results'!A:X,17,FALSE)</f>
        <v/>
      </c>
      <c r="R7" t="str">
        <f>VLOOKUP(Tabelle4[[#This Row],[Key]],'3. Unique Results'!A:X,18,FALSE)</f>
        <v/>
      </c>
      <c r="S7" t="str">
        <f>VLOOKUP(Tabelle4[[#This Row],[Key]],'3. Unique Results'!A:X,19,FALSE)</f>
        <v/>
      </c>
      <c r="T7" t="str">
        <f>VLOOKUP(Tabelle4[[#This Row],[Key]],'3. Unique Results'!A:X,20,FALSE)</f>
        <v>OpenReview.net</v>
      </c>
      <c r="U7" t="str">
        <f>VLOOKUP(Tabelle4[[#This Row],[Key]],'3. Unique Results'!A:X,21,FALSE)</f>
        <v/>
      </c>
      <c r="V7" t="str">
        <f>VLOOKUP(Tabelle4[[#This Row],[Key]],'3. Unique Results'!A:X,22,FALSE)</f>
        <v/>
      </c>
      <c r="W7" t="str">
        <f>VLOOKUP(Tabelle4[[#This Row],[Key]],'3. Unique Results'!A:X,23,FALSE)</f>
        <v/>
      </c>
    </row>
    <row r="8" spans="1:23">
      <c r="A8" t="s">
        <v>4436</v>
      </c>
      <c r="B8" t="str">
        <f>VLOOKUP(Tabelle4[[#This Row],[Key]],'3. Unique Results'!A:X,2,FALSE)</f>
        <v>conferencePaper</v>
      </c>
      <c r="C8">
        <f>VLOOKUP(Tabelle4[[#This Row],[Key]],'3. Unique Results'!A:X,3,FALSE)</f>
        <v>2011</v>
      </c>
      <c r="D8" t="str">
        <f>VLOOKUP(Tabelle4[[#This Row],[Key]],'3. Unique Results'!A:X,4,FALSE)</f>
        <v>Chafi, Hassan; Sujeeth, Arvind K.; Brown, Kevin J.; Lee, HyoukJoong; Atreya, Anand R.; Olukotun, Kunle</v>
      </c>
      <c r="E8" t="str">
        <f>VLOOKUP(Tabelle4[[#This Row],[Key]],'3. Unique Results'!A:X,5,FALSE)</f>
        <v>A Domain-Specific Approach to Heterogeneous Parallelism</v>
      </c>
      <c r="F8" t="str">
        <f>VLOOKUP(Tabelle4[[#This Row],[Key]],'3. Unique Results'!A:X,6,FALSE)</f>
        <v>Proceedings of the 16th ACM Symposium on Principles and Practice of Parallel Programming</v>
      </c>
      <c r="G8" t="str">
        <f>VLOOKUP(Tabelle4[[#This Row],[Key]],'3. Unique Results'!A:X,7,FALSE)</f>
        <v>978-1-4503-0119-0</v>
      </c>
      <c r="H8" t="str">
        <f>VLOOKUP(Tabelle4[[#This Row],[Key]],'3. Unique Results'!A:X,8,FALSE)</f>
        <v/>
      </c>
      <c r="I8" t="str">
        <f>VLOOKUP(Tabelle4[[#This Row],[Key]],'3. Unique Results'!A:X,9,FALSE)</f>
        <v>10.1145/1941553.1941561</v>
      </c>
      <c r="J8" t="str">
        <f>VLOOKUP(Tabelle4[[#This Row],[Key]],'3. Unique Results'!A:X,10,FALSE)</f>
        <v>https://doi.org/10.1145/1941553.1941561</v>
      </c>
      <c r="K8" t="str">
        <f>VLOOKUP(Tabelle4[[#This Row],[Key]],'3. Unique Results'!A:X,11,FALSE)</f>
        <v>2011</v>
      </c>
      <c r="L8">
        <f>VLOOKUP(Tabelle4[[#This Row],[Key]],'3. Unique Results'!A:X,12,FALSE)</f>
        <v>44887.363807870373</v>
      </c>
      <c r="M8" s="17">
        <f>VLOOKUP(Tabelle4[[#This Row],[Key]],'3. Unique Results'!A:X,13,FALSE)</f>
        <v>44887.363807870373</v>
      </c>
      <c r="N8" s="17">
        <f>VLOOKUP(Tabelle4[[#This Row],[Key]],'3. Unique Results'!A:X,14,FALSE)</f>
        <v>0</v>
      </c>
      <c r="O8" t="str">
        <f>VLOOKUP(Tabelle4[[#This Row],[Key]],'3. Unique Results'!A:X,15,FALSE)</f>
        <v>35–46</v>
      </c>
      <c r="P8" t="str">
        <f>VLOOKUP(Tabelle4[[#This Row],[Key]],'3. Unique Results'!A:X,16,FALSE)</f>
        <v/>
      </c>
      <c r="Q8" t="str">
        <f>VLOOKUP(Tabelle4[[#This Row],[Key]],'3. Unique Results'!A:X,17,FALSE)</f>
        <v/>
      </c>
      <c r="R8" t="str">
        <f>VLOOKUP(Tabelle4[[#This Row],[Key]],'3. Unique Results'!A:X,18,FALSE)</f>
        <v/>
      </c>
      <c r="S8" t="str">
        <f>VLOOKUP(Tabelle4[[#This Row],[Key]],'3. Unique Results'!A:X,19,FALSE)</f>
        <v/>
      </c>
      <c r="T8" t="str">
        <f>VLOOKUP(Tabelle4[[#This Row],[Key]],'3. Unique Results'!A:X,20,FALSE)</f>
        <v>Association for Computing Machinery</v>
      </c>
      <c r="U8" t="str">
        <f>VLOOKUP(Tabelle4[[#This Row],[Key]],'3. Unique Results'!A:X,21,FALSE)</f>
        <v>New York, NY, USA</v>
      </c>
      <c r="V8" t="str">
        <f>VLOOKUP(Tabelle4[[#This Row],[Key]],'3. Unique Results'!A:X,22,FALSE)</f>
        <v/>
      </c>
      <c r="W8" t="str">
        <f>VLOOKUP(Tabelle4[[#This Row],[Key]],'3. Unique Results'!A:X,23,FALSE)</f>
        <v/>
      </c>
    </row>
    <row r="9" spans="1:23">
      <c r="A9" t="s">
        <v>5783</v>
      </c>
      <c r="B9" t="str">
        <f>VLOOKUP(Tabelle4[[#This Row],[Key]],'3. Unique Results'!A:X,2,FALSE)</f>
        <v>bookSection</v>
      </c>
      <c r="C9">
        <f>VLOOKUP(Tabelle4[[#This Row],[Key]],'3. Unique Results'!A:X,3,FALSE)</f>
        <v>2009</v>
      </c>
      <c r="D9" t="str">
        <f>VLOOKUP(Tabelle4[[#This Row],[Key]],'3. Unique Results'!A:X,4,FALSE)</f>
        <v>García-Díaz, Vicente; Tolosa, Jose Barranquero; G-Bustelo, B. Cristina Pelayo; Palacios-González, Elías; Sanjuan-Martínez, Óscar; Crespo, Rubén González</v>
      </c>
      <c r="E9" t="str">
        <f>VLOOKUP(Tabelle4[[#This Row],[Key]],'3. Unique Results'!A:X,5,FALSE)</f>
        <v>TALISMAN MDE Framework: An Architecture for Intelligent Model-Driven Engineering</v>
      </c>
      <c r="F9" t="str">
        <f>VLOOKUP(Tabelle4[[#This Row],[Key]],'3. Unique Results'!A:X,6,FALSE)</f>
        <v>Distributed Computing, Artificial Intelligence, Bioinformatics, Soft Computing, and Ambient Assisted Living</v>
      </c>
      <c r="G9" t="str">
        <f>VLOOKUP(Tabelle4[[#This Row],[Key]],'3. Unique Results'!A:X,7,FALSE)</f>
        <v>978-3-642-02480-1 978-3-642-02481-8</v>
      </c>
      <c r="H9" t="str">
        <f>VLOOKUP(Tabelle4[[#This Row],[Key]],'3. Unique Results'!A:X,8,FALSE)</f>
        <v/>
      </c>
      <c r="I9" t="str">
        <f>VLOOKUP(Tabelle4[[#This Row],[Key]],'3. Unique Results'!A:X,9,FALSE)</f>
        <v/>
      </c>
      <c r="J9" t="str">
        <f>VLOOKUP(Tabelle4[[#This Row],[Key]],'3. Unique Results'!A:X,10,FALSE)</f>
        <v>http://link.springer.com/10.1007/978-3-642-02481-8_43</v>
      </c>
      <c r="K9" t="str">
        <f>VLOOKUP(Tabelle4[[#This Row],[Key]],'3. Unique Results'!A:X,11,FALSE)</f>
        <v>2009</v>
      </c>
      <c r="L9">
        <f>VLOOKUP(Tabelle4[[#This Row],[Key]],'3. Unique Results'!A:X,12,FALSE)</f>
        <v>44887.363807870373</v>
      </c>
      <c r="M9" s="17">
        <f>VLOOKUP(Tabelle4[[#This Row],[Key]],'3. Unique Results'!A:X,13,FALSE)</f>
        <v>44887.363807870373</v>
      </c>
      <c r="N9" s="17">
        <f>VLOOKUP(Tabelle4[[#This Row],[Key]],'3. Unique Results'!A:X,14,FALSE)</f>
        <v>44886.598043981481</v>
      </c>
      <c r="O9" t="str">
        <f>VLOOKUP(Tabelle4[[#This Row],[Key]],'3. Unique Results'!A:X,15,FALSE)</f>
        <v>299-306</v>
      </c>
      <c r="P9" t="str">
        <f>VLOOKUP(Tabelle4[[#This Row],[Key]],'3. Unique Results'!A:X,16,FALSE)</f>
        <v/>
      </c>
      <c r="Q9" t="str">
        <f>VLOOKUP(Tabelle4[[#This Row],[Key]],'3. Unique Results'!A:X,17,FALSE)</f>
        <v>5518</v>
      </c>
      <c r="R9" t="str">
        <f>VLOOKUP(Tabelle4[[#This Row],[Key]],'3. Unique Results'!A:X,18,FALSE)</f>
        <v/>
      </c>
      <c r="S9" t="str">
        <f>VLOOKUP(Tabelle4[[#This Row],[Key]],'3. Unique Results'!A:X,19,FALSE)</f>
        <v>TALISMAN MDE Framework</v>
      </c>
      <c r="T9" t="str">
        <f>VLOOKUP(Tabelle4[[#This Row],[Key]],'3. Unique Results'!A:X,20,FALSE)</f>
        <v>Springer Berlin Heidelberg</v>
      </c>
      <c r="U9" t="str">
        <f>VLOOKUP(Tabelle4[[#This Row],[Key]],'3. Unique Results'!A:X,21,FALSE)</f>
        <v>Berlin, Heidelberg</v>
      </c>
      <c r="V9" t="str">
        <f>VLOOKUP(Tabelle4[[#This Row],[Key]],'3. Unique Results'!A:X,22,FALSE)</f>
        <v/>
      </c>
      <c r="W9" t="str">
        <f>VLOOKUP(Tabelle4[[#This Row],[Key]],'3. Unique Results'!A:X,23,FALSE)</f>
        <v>DOI.org (Crossref)</v>
      </c>
    </row>
    <row r="10" spans="1:23">
      <c r="A10" t="s">
        <v>5785</v>
      </c>
      <c r="B10" t="str">
        <f>VLOOKUP(Tabelle4[[#This Row],[Key]],'3. Unique Results'!A:X,2,FALSE)</f>
        <v>journalArticle</v>
      </c>
      <c r="C10">
        <f>VLOOKUP(Tabelle4[[#This Row],[Key]],'3. Unique Results'!A:X,3,FALSE)</f>
        <v>2020</v>
      </c>
      <c r="D10" t="str">
        <f>VLOOKUP(Tabelle4[[#This Row],[Key]],'3. Unique Results'!A:X,4,FALSE)</f>
        <v>Meacham, Sofia; Pech, Vaclav; Nauck, Detlef</v>
      </c>
      <c r="E10" t="str">
        <f>VLOOKUP(Tabelle4[[#This Row],[Key]],'3. Unique Results'!A:X,5,FALSE)</f>
        <v>AdaptiveVLE: An Integrated Framework for Personalized Online Education Using MPS JetBrains Domain-Specific Modeling Environment</v>
      </c>
      <c r="F10" t="str">
        <f>VLOOKUP(Tabelle4[[#This Row],[Key]],'3. Unique Results'!A:X,6,FALSE)</f>
        <v>IEEE Access</v>
      </c>
      <c r="G10" t="str">
        <f>VLOOKUP(Tabelle4[[#This Row],[Key]],'3. Unique Results'!A:X,7,FALSE)</f>
        <v/>
      </c>
      <c r="H10" t="str">
        <f>VLOOKUP(Tabelle4[[#This Row],[Key]],'3. Unique Results'!A:X,8,FALSE)</f>
        <v/>
      </c>
      <c r="I10" t="str">
        <f>VLOOKUP(Tabelle4[[#This Row],[Key]],'3. Unique Results'!A:X,9,FALSE)</f>
        <v>10.1109/ACCESS.2020.3029888</v>
      </c>
      <c r="J10" t="str">
        <f>VLOOKUP(Tabelle4[[#This Row],[Key]],'3. Unique Results'!A:X,10,FALSE)</f>
        <v/>
      </c>
      <c r="K10" t="str">
        <f>VLOOKUP(Tabelle4[[#This Row],[Key]],'3. Unique Results'!A:X,11,FALSE)</f>
        <v>2020</v>
      </c>
      <c r="L10">
        <f>VLOOKUP(Tabelle4[[#This Row],[Key]],'3. Unique Results'!A:X,12,FALSE)</f>
        <v>44887.363807870373</v>
      </c>
      <c r="M10" s="17">
        <f>VLOOKUP(Tabelle4[[#This Row],[Key]],'3. Unique Results'!A:X,13,FALSE)</f>
        <v>44887.363807870373</v>
      </c>
      <c r="N10" s="17">
        <f>VLOOKUP(Tabelle4[[#This Row],[Key]],'3. Unique Results'!A:X,14,FALSE)</f>
        <v>0</v>
      </c>
      <c r="O10" t="str">
        <f>VLOOKUP(Tabelle4[[#This Row],[Key]],'3. Unique Results'!A:X,15,FALSE)</f>
        <v>184621-184632</v>
      </c>
      <c r="P10" t="str">
        <f>VLOOKUP(Tabelle4[[#This Row],[Key]],'3. Unique Results'!A:X,16,FALSE)</f>
        <v/>
      </c>
      <c r="Q10" t="str">
        <f>VLOOKUP(Tabelle4[[#This Row],[Key]],'3. Unique Results'!A:X,17,FALSE)</f>
        <v>8</v>
      </c>
      <c r="R10" t="str">
        <f>VLOOKUP(Tabelle4[[#This Row],[Key]],'3. Unique Results'!A:X,18,FALSE)</f>
        <v/>
      </c>
      <c r="S10" t="str">
        <f>VLOOKUP(Tabelle4[[#This Row],[Key]],'3. Unique Results'!A:X,19,FALSE)</f>
        <v/>
      </c>
      <c r="T10" t="str">
        <f>VLOOKUP(Tabelle4[[#This Row],[Key]],'3. Unique Results'!A:X,20,FALSE)</f>
        <v/>
      </c>
      <c r="U10" t="str">
        <f>VLOOKUP(Tabelle4[[#This Row],[Key]],'3. Unique Results'!A:X,21,FALSE)</f>
        <v/>
      </c>
      <c r="V10" t="str">
        <f>VLOOKUP(Tabelle4[[#This Row],[Key]],'3. Unique Results'!A:X,22,FALSE)</f>
        <v/>
      </c>
      <c r="W10" t="str">
        <f>VLOOKUP(Tabelle4[[#This Row],[Key]],'3. Unique Results'!A:X,23,FALSE)</f>
        <v/>
      </c>
    </row>
    <row r="11" spans="1:23">
      <c r="A11" t="s">
        <v>5786</v>
      </c>
      <c r="B11" t="str">
        <f>VLOOKUP(Tabelle4[[#This Row],[Key]],'3. Unique Results'!A:X,2,FALSE)</f>
        <v>conferencePaper</v>
      </c>
      <c r="C11">
        <f>VLOOKUP(Tabelle4[[#This Row],[Key]],'3. Unique Results'!A:X,3,FALSE)</f>
        <v>2020</v>
      </c>
      <c r="D11" t="str">
        <f>VLOOKUP(Tabelle4[[#This Row],[Key]],'3. Unique Results'!A:X,4,FALSE)</f>
        <v>Ziaei, Mahdi; Zamani, Bahman; Bohlooli, Ali</v>
      </c>
      <c r="E11" t="str">
        <f>VLOOKUP(Tabelle4[[#This Row],[Key]],'3. Unique Results'!A:X,5,FALSE)</f>
        <v>A Model-Driven Approach for IoT-Based Monitoring Systems in Industry 4.0</v>
      </c>
      <c r="F11" t="str">
        <f>VLOOKUP(Tabelle4[[#This Row],[Key]],'3. Unique Results'!A:X,6,FALSE)</f>
        <v>2020 4th International Conference on Smart City, Internet of Things and Applications (SCIOT)</v>
      </c>
      <c r="G11" t="str">
        <f>VLOOKUP(Tabelle4[[#This Row],[Key]],'3. Unique Results'!A:X,7,FALSE)</f>
        <v/>
      </c>
      <c r="H11" t="str">
        <f>VLOOKUP(Tabelle4[[#This Row],[Key]],'3. Unique Results'!A:X,8,FALSE)</f>
        <v/>
      </c>
      <c r="I11" t="str">
        <f>VLOOKUP(Tabelle4[[#This Row],[Key]],'3. Unique Results'!A:X,9,FALSE)</f>
        <v>10.1109/SCIOT50840.2020.9250202</v>
      </c>
      <c r="J11" t="str">
        <f>VLOOKUP(Tabelle4[[#This Row],[Key]],'3. Unique Results'!A:X,10,FALSE)</f>
        <v/>
      </c>
      <c r="K11" t="str">
        <f>VLOOKUP(Tabelle4[[#This Row],[Key]],'3. Unique Results'!A:X,11,FALSE)</f>
        <v>2020</v>
      </c>
      <c r="L11">
        <f>VLOOKUP(Tabelle4[[#This Row],[Key]],'3. Unique Results'!A:X,12,FALSE)</f>
        <v>44887.363807870373</v>
      </c>
      <c r="M11" s="17">
        <f>VLOOKUP(Tabelle4[[#This Row],[Key]],'3. Unique Results'!A:X,13,FALSE)</f>
        <v>44887.363807870373</v>
      </c>
      <c r="N11" s="17">
        <f>VLOOKUP(Tabelle4[[#This Row],[Key]],'3. Unique Results'!A:X,14,FALSE)</f>
        <v>0</v>
      </c>
      <c r="O11" t="str">
        <f>VLOOKUP(Tabelle4[[#This Row],[Key]],'3. Unique Results'!A:X,15,FALSE)</f>
        <v>99-105</v>
      </c>
      <c r="P11" t="str">
        <f>VLOOKUP(Tabelle4[[#This Row],[Key]],'3. Unique Results'!A:X,16,FALSE)</f>
        <v/>
      </c>
      <c r="Q11" t="str">
        <f>VLOOKUP(Tabelle4[[#This Row],[Key]],'3. Unique Results'!A:X,17,FALSE)</f>
        <v/>
      </c>
      <c r="R11" t="str">
        <f>VLOOKUP(Tabelle4[[#This Row],[Key]],'3. Unique Results'!A:X,18,FALSE)</f>
        <v/>
      </c>
      <c r="S11" t="str">
        <f>VLOOKUP(Tabelle4[[#This Row],[Key]],'3. Unique Results'!A:X,19,FALSE)</f>
        <v/>
      </c>
      <c r="T11" t="str">
        <f>VLOOKUP(Tabelle4[[#This Row],[Key]],'3. Unique Results'!A:X,20,FALSE)</f>
        <v/>
      </c>
      <c r="U11" t="str">
        <f>VLOOKUP(Tabelle4[[#This Row],[Key]],'3. Unique Results'!A:X,21,FALSE)</f>
        <v/>
      </c>
      <c r="V11" t="str">
        <f>VLOOKUP(Tabelle4[[#This Row],[Key]],'3. Unique Results'!A:X,22,FALSE)</f>
        <v/>
      </c>
      <c r="W11" t="str">
        <f>VLOOKUP(Tabelle4[[#This Row],[Key]],'3. Unique Results'!A:X,23,FALSE)</f>
        <v/>
      </c>
    </row>
    <row r="12" spans="1:23">
      <c r="A12" t="s">
        <v>5787</v>
      </c>
      <c r="B12" t="str">
        <f>VLOOKUP(Tabelle4[[#This Row],[Key]],'3. Unique Results'!A:X,2,FALSE)</f>
        <v>conferencePaper</v>
      </c>
      <c r="C12">
        <f>VLOOKUP(Tabelle4[[#This Row],[Key]],'3. Unique Results'!A:X,3,FALSE)</f>
        <v>2019</v>
      </c>
      <c r="D12" t="str">
        <f>VLOOKUP(Tabelle4[[#This Row],[Key]],'3. Unique Results'!A:X,4,FALSE)</f>
        <v>Shokooh, Shervin; Nordvik, Geir</v>
      </c>
      <c r="E12" t="str">
        <f>VLOOKUP(Tabelle4[[#This Row],[Key]],'3. Unique Results'!A:X,5,FALSE)</f>
        <v>A Model-Driven Approach for Situational Intelligence &amp; Operational Awareness</v>
      </c>
      <c r="F12" t="str">
        <f>VLOOKUP(Tabelle4[[#This Row],[Key]],'3. Unique Results'!A:X,6,FALSE)</f>
        <v>2019 Petroleum and Chemical Industry Conference Europe (PCIC EUROPE)</v>
      </c>
      <c r="G12" t="str">
        <f>VLOOKUP(Tabelle4[[#This Row],[Key]],'3. Unique Results'!A:X,7,FALSE)</f>
        <v/>
      </c>
      <c r="H12" t="str">
        <f>VLOOKUP(Tabelle4[[#This Row],[Key]],'3. Unique Results'!A:X,8,FALSE)</f>
        <v/>
      </c>
      <c r="I12" t="str">
        <f>VLOOKUP(Tabelle4[[#This Row],[Key]],'3. Unique Results'!A:X,9,FALSE)</f>
        <v>10.23919/PCICEurope46863.2019.9011632</v>
      </c>
      <c r="J12" t="str">
        <f>VLOOKUP(Tabelle4[[#This Row],[Key]],'3. Unique Results'!A:X,10,FALSE)</f>
        <v/>
      </c>
      <c r="K12" t="str">
        <f>VLOOKUP(Tabelle4[[#This Row],[Key]],'3. Unique Results'!A:X,11,FALSE)</f>
        <v>2019</v>
      </c>
      <c r="L12">
        <f>VLOOKUP(Tabelle4[[#This Row],[Key]],'3. Unique Results'!A:X,12,FALSE)</f>
        <v>44887.363807870373</v>
      </c>
      <c r="M12" s="17">
        <f>VLOOKUP(Tabelle4[[#This Row],[Key]],'3. Unique Results'!A:X,13,FALSE)</f>
        <v>44887.363807870373</v>
      </c>
      <c r="N12" s="17">
        <f>VLOOKUP(Tabelle4[[#This Row],[Key]],'3. Unique Results'!A:X,14,FALSE)</f>
        <v>0</v>
      </c>
      <c r="O12" t="str">
        <f>VLOOKUP(Tabelle4[[#This Row],[Key]],'3. Unique Results'!A:X,15,FALSE)</f>
        <v>1-8</v>
      </c>
      <c r="P12" t="str">
        <f>VLOOKUP(Tabelle4[[#This Row],[Key]],'3. Unique Results'!A:X,16,FALSE)</f>
        <v/>
      </c>
      <c r="Q12" t="str">
        <f>VLOOKUP(Tabelle4[[#This Row],[Key]],'3. Unique Results'!A:X,17,FALSE)</f>
        <v/>
      </c>
      <c r="R12" t="str">
        <f>VLOOKUP(Tabelle4[[#This Row],[Key]],'3. Unique Results'!A:X,18,FALSE)</f>
        <v/>
      </c>
      <c r="S12" t="str">
        <f>VLOOKUP(Tabelle4[[#This Row],[Key]],'3. Unique Results'!A:X,19,FALSE)</f>
        <v/>
      </c>
      <c r="T12" t="str">
        <f>VLOOKUP(Tabelle4[[#This Row],[Key]],'3. Unique Results'!A:X,20,FALSE)</f>
        <v/>
      </c>
      <c r="U12" t="str">
        <f>VLOOKUP(Tabelle4[[#This Row],[Key]],'3. Unique Results'!A:X,21,FALSE)</f>
        <v/>
      </c>
      <c r="V12" t="str">
        <f>VLOOKUP(Tabelle4[[#This Row],[Key]],'3. Unique Results'!A:X,22,FALSE)</f>
        <v/>
      </c>
      <c r="W12" t="str">
        <f>VLOOKUP(Tabelle4[[#This Row],[Key]],'3. Unique Results'!A:X,23,FALSE)</f>
        <v/>
      </c>
    </row>
    <row r="13" spans="1:23">
      <c r="A13" t="s">
        <v>5788</v>
      </c>
      <c r="B13" t="str">
        <f>VLOOKUP(Tabelle4[[#This Row],[Key]],'3. Unique Results'!A:X,2,FALSE)</f>
        <v>conferencePaper</v>
      </c>
      <c r="C13">
        <f>VLOOKUP(Tabelle4[[#This Row],[Key]],'3. Unique Results'!A:X,3,FALSE)</f>
        <v>2021</v>
      </c>
      <c r="D13" t="str">
        <f>VLOOKUP(Tabelle4[[#This Row],[Key]],'3. Unique Results'!A:X,4,FALSE)</f>
        <v>Cong, Jason</v>
      </c>
      <c r="E13" t="str">
        <f>VLOOKUP(Tabelle4[[#This Row],[Key]],'3. Unique Results'!A:X,5,FALSE)</f>
        <v>From Parallelization to Customization – Challenges and Opportunities</v>
      </c>
      <c r="F13" t="str">
        <f>VLOOKUP(Tabelle4[[#This Row],[Key]],'3. Unique Results'!A:X,6,FALSE)</f>
        <v>2021 IEEE International Parallel and Distributed Processing Symposium (IPDPS)</v>
      </c>
      <c r="G13" t="str">
        <f>VLOOKUP(Tabelle4[[#This Row],[Key]],'3. Unique Results'!A:X,7,FALSE)</f>
        <v/>
      </c>
      <c r="H13" t="str">
        <f>VLOOKUP(Tabelle4[[#This Row],[Key]],'3. Unique Results'!A:X,8,FALSE)</f>
        <v/>
      </c>
      <c r="I13" t="str">
        <f>VLOOKUP(Tabelle4[[#This Row],[Key]],'3. Unique Results'!A:X,9,FALSE)</f>
        <v>10.1109/IPDPS49936.2021.00077</v>
      </c>
      <c r="J13" t="str">
        <f>VLOOKUP(Tabelle4[[#This Row],[Key]],'3. Unique Results'!A:X,10,FALSE)</f>
        <v/>
      </c>
      <c r="K13" t="str">
        <f>VLOOKUP(Tabelle4[[#This Row],[Key]],'3. Unique Results'!A:X,11,FALSE)</f>
        <v>2021</v>
      </c>
      <c r="L13">
        <f>VLOOKUP(Tabelle4[[#This Row],[Key]],'3. Unique Results'!A:X,12,FALSE)</f>
        <v>44887.363807870373</v>
      </c>
      <c r="M13" s="17">
        <f>VLOOKUP(Tabelle4[[#This Row],[Key]],'3. Unique Results'!A:X,13,FALSE)</f>
        <v>44887.363807870373</v>
      </c>
      <c r="N13" s="17">
        <f>VLOOKUP(Tabelle4[[#This Row],[Key]],'3. Unique Results'!A:X,14,FALSE)</f>
        <v>0</v>
      </c>
      <c r="O13" t="str">
        <f>VLOOKUP(Tabelle4[[#This Row],[Key]],'3. Unique Results'!A:X,15,FALSE)</f>
        <v>682-682</v>
      </c>
      <c r="P13" t="str">
        <f>VLOOKUP(Tabelle4[[#This Row],[Key]],'3. Unique Results'!A:X,16,FALSE)</f>
        <v/>
      </c>
      <c r="Q13" t="str">
        <f>VLOOKUP(Tabelle4[[#This Row],[Key]],'3. Unique Results'!A:X,17,FALSE)</f>
        <v/>
      </c>
      <c r="R13" t="str">
        <f>VLOOKUP(Tabelle4[[#This Row],[Key]],'3. Unique Results'!A:X,18,FALSE)</f>
        <v/>
      </c>
      <c r="S13" t="str">
        <f>VLOOKUP(Tabelle4[[#This Row],[Key]],'3. Unique Results'!A:X,19,FALSE)</f>
        <v/>
      </c>
      <c r="T13" t="str">
        <f>VLOOKUP(Tabelle4[[#This Row],[Key]],'3. Unique Results'!A:X,20,FALSE)</f>
        <v/>
      </c>
      <c r="U13" t="str">
        <f>VLOOKUP(Tabelle4[[#This Row],[Key]],'3. Unique Results'!A:X,21,FALSE)</f>
        <v/>
      </c>
      <c r="V13" t="str">
        <f>VLOOKUP(Tabelle4[[#This Row],[Key]],'3. Unique Results'!A:X,22,FALSE)</f>
        <v/>
      </c>
      <c r="W13" t="str">
        <f>VLOOKUP(Tabelle4[[#This Row],[Key]],'3. Unique Results'!A:X,23,FALSE)</f>
        <v/>
      </c>
    </row>
    <row r="14" spans="1:23">
      <c r="A14" t="s">
        <v>5789</v>
      </c>
      <c r="B14" t="str">
        <f>VLOOKUP(Tabelle4[[#This Row],[Key]],'3. Unique Results'!A:X,2,FALSE)</f>
        <v>conferencePaper</v>
      </c>
      <c r="C14">
        <f>VLOOKUP(Tabelle4[[#This Row],[Key]],'3. Unique Results'!A:X,3,FALSE)</f>
        <v>2011</v>
      </c>
      <c r="D14" t="str">
        <f>VLOOKUP(Tabelle4[[#This Row],[Key]],'3. Unique Results'!A:X,4,FALSE)</f>
        <v>Brown, Kevin J.; Sujeeth, Arvind K.; Lee, Hyouk Joong; Rompf, Tiark; Chafi, Hassan; Odersky, Martin; Olukotun, Kunle</v>
      </c>
      <c r="E14" t="str">
        <f>VLOOKUP(Tabelle4[[#This Row],[Key]],'3. Unique Results'!A:X,5,FALSE)</f>
        <v>A Heterogeneous Parallel Framework for Domain-Specific Languages</v>
      </c>
      <c r="F14" t="str">
        <f>VLOOKUP(Tabelle4[[#This Row],[Key]],'3. Unique Results'!A:X,6,FALSE)</f>
        <v>2011 International Conference on Parallel Architectures and Compilation Techniques</v>
      </c>
      <c r="G14" t="str">
        <f>VLOOKUP(Tabelle4[[#This Row],[Key]],'3. Unique Results'!A:X,7,FALSE)</f>
        <v/>
      </c>
      <c r="H14" t="str">
        <f>VLOOKUP(Tabelle4[[#This Row],[Key]],'3. Unique Results'!A:X,8,FALSE)</f>
        <v/>
      </c>
      <c r="I14" t="str">
        <f>VLOOKUP(Tabelle4[[#This Row],[Key]],'3. Unique Results'!A:X,9,FALSE)</f>
        <v>10.1109/PACT.2011.15</v>
      </c>
      <c r="J14" t="str">
        <f>VLOOKUP(Tabelle4[[#This Row],[Key]],'3. Unique Results'!A:X,10,FALSE)</f>
        <v/>
      </c>
      <c r="K14" t="str">
        <f>VLOOKUP(Tabelle4[[#This Row],[Key]],'3. Unique Results'!A:X,11,FALSE)</f>
        <v>2011</v>
      </c>
      <c r="L14">
        <f>VLOOKUP(Tabelle4[[#This Row],[Key]],'3. Unique Results'!A:X,12,FALSE)</f>
        <v>44887.363807870373</v>
      </c>
      <c r="M14" s="17">
        <f>VLOOKUP(Tabelle4[[#This Row],[Key]],'3. Unique Results'!A:X,13,FALSE)</f>
        <v>44887.363807870373</v>
      </c>
      <c r="N14" s="17">
        <f>VLOOKUP(Tabelle4[[#This Row],[Key]],'3. Unique Results'!A:X,14,FALSE)</f>
        <v>0</v>
      </c>
      <c r="O14" t="str">
        <f>VLOOKUP(Tabelle4[[#This Row],[Key]],'3. Unique Results'!A:X,15,FALSE)</f>
        <v>89-100</v>
      </c>
      <c r="P14" t="str">
        <f>VLOOKUP(Tabelle4[[#This Row],[Key]],'3. Unique Results'!A:X,16,FALSE)</f>
        <v/>
      </c>
      <c r="Q14" t="str">
        <f>VLOOKUP(Tabelle4[[#This Row],[Key]],'3. Unique Results'!A:X,17,FALSE)</f>
        <v/>
      </c>
      <c r="R14" t="str">
        <f>VLOOKUP(Tabelle4[[#This Row],[Key]],'3. Unique Results'!A:X,18,FALSE)</f>
        <v/>
      </c>
      <c r="S14" t="str">
        <f>VLOOKUP(Tabelle4[[#This Row],[Key]],'3. Unique Results'!A:X,19,FALSE)</f>
        <v/>
      </c>
      <c r="T14" t="str">
        <f>VLOOKUP(Tabelle4[[#This Row],[Key]],'3. Unique Results'!A:X,20,FALSE)</f>
        <v/>
      </c>
      <c r="U14" t="str">
        <f>VLOOKUP(Tabelle4[[#This Row],[Key]],'3. Unique Results'!A:X,21,FALSE)</f>
        <v/>
      </c>
      <c r="V14" t="str">
        <f>VLOOKUP(Tabelle4[[#This Row],[Key]],'3. Unique Results'!A:X,22,FALSE)</f>
        <v/>
      </c>
      <c r="W14" t="str">
        <f>VLOOKUP(Tabelle4[[#This Row],[Key]],'3. Unique Results'!A:X,23,FALSE)</f>
        <v/>
      </c>
    </row>
    <row r="15" spans="1:23">
      <c r="A15" t="s">
        <v>4437</v>
      </c>
      <c r="B15" t="str">
        <f>VLOOKUP(Tabelle4[[#This Row],[Key]],'3. Unique Results'!A:X,2,FALSE)</f>
        <v>conferencePaper</v>
      </c>
      <c r="C15">
        <f>VLOOKUP(Tabelle4[[#This Row],[Key]],'3. Unique Results'!A:X,3,FALSE)</f>
        <v>2020</v>
      </c>
      <c r="D15" t="str">
        <f>VLOOKUP(Tabelle4[[#This Row],[Key]],'3. Unique Results'!A:X,4,FALSE)</f>
        <v>Al-Azzoni, Issam</v>
      </c>
      <c r="E15" t="str">
        <f>VLOOKUP(Tabelle4[[#This Row],[Key]],'3. Unique Results'!A:X,5,FALSE)</f>
        <v>Model Driven Approach for Neural Networks</v>
      </c>
      <c r="F15" t="str">
        <f>VLOOKUP(Tabelle4[[#This Row],[Key]],'3. Unique Results'!A:X,6,FALSE)</f>
        <v>2020 International Conference on Intelligent Data Science Technologies and Applications (IDSTA)</v>
      </c>
      <c r="G15" t="str">
        <f>VLOOKUP(Tabelle4[[#This Row],[Key]],'3. Unique Results'!A:X,7,FALSE)</f>
        <v/>
      </c>
      <c r="H15" t="str">
        <f>VLOOKUP(Tabelle4[[#This Row],[Key]],'3. Unique Results'!A:X,8,FALSE)</f>
        <v/>
      </c>
      <c r="I15" t="str">
        <f>VLOOKUP(Tabelle4[[#This Row],[Key]],'3. Unique Results'!A:X,9,FALSE)</f>
        <v>10.1109/IDSTA50958.2020.9264067</v>
      </c>
      <c r="J15" t="str">
        <f>VLOOKUP(Tabelle4[[#This Row],[Key]],'3. Unique Results'!A:X,10,FALSE)</f>
        <v/>
      </c>
      <c r="K15" t="str">
        <f>VLOOKUP(Tabelle4[[#This Row],[Key]],'3. Unique Results'!A:X,11,FALSE)</f>
        <v>2020</v>
      </c>
      <c r="L15">
        <f>VLOOKUP(Tabelle4[[#This Row],[Key]],'3. Unique Results'!A:X,12,FALSE)</f>
        <v>44887.363807870373</v>
      </c>
      <c r="M15" s="17">
        <f>VLOOKUP(Tabelle4[[#This Row],[Key]],'3. Unique Results'!A:X,13,FALSE)</f>
        <v>44887.363807870373</v>
      </c>
      <c r="N15" s="17">
        <f>VLOOKUP(Tabelle4[[#This Row],[Key]],'3. Unique Results'!A:X,14,FALSE)</f>
        <v>0</v>
      </c>
      <c r="O15" t="str">
        <f>VLOOKUP(Tabelle4[[#This Row],[Key]],'3. Unique Results'!A:X,15,FALSE)</f>
        <v>87-94</v>
      </c>
      <c r="P15" t="str">
        <f>VLOOKUP(Tabelle4[[#This Row],[Key]],'3. Unique Results'!A:X,16,FALSE)</f>
        <v/>
      </c>
      <c r="Q15" t="str">
        <f>VLOOKUP(Tabelle4[[#This Row],[Key]],'3. Unique Results'!A:X,17,FALSE)</f>
        <v/>
      </c>
      <c r="R15" t="str">
        <f>VLOOKUP(Tabelle4[[#This Row],[Key]],'3. Unique Results'!A:X,18,FALSE)</f>
        <v/>
      </c>
      <c r="S15" t="str">
        <f>VLOOKUP(Tabelle4[[#This Row],[Key]],'3. Unique Results'!A:X,19,FALSE)</f>
        <v/>
      </c>
      <c r="T15" t="str">
        <f>VLOOKUP(Tabelle4[[#This Row],[Key]],'3. Unique Results'!A:X,20,FALSE)</f>
        <v/>
      </c>
      <c r="U15" t="str">
        <f>VLOOKUP(Tabelle4[[#This Row],[Key]],'3. Unique Results'!A:X,21,FALSE)</f>
        <v/>
      </c>
      <c r="V15" t="str">
        <f>VLOOKUP(Tabelle4[[#This Row],[Key]],'3. Unique Results'!A:X,22,FALSE)</f>
        <v/>
      </c>
      <c r="W15" t="str">
        <f>VLOOKUP(Tabelle4[[#This Row],[Key]],'3. Unique Results'!A:X,23,FALSE)</f>
        <v/>
      </c>
    </row>
    <row r="16" spans="1:23">
      <c r="A16" t="s">
        <v>5790</v>
      </c>
      <c r="B16" t="str">
        <f>VLOOKUP(Tabelle4[[#This Row],[Key]],'3. Unique Results'!A:X,2,FALSE)</f>
        <v>conferencePaper</v>
      </c>
      <c r="C16">
        <f>VLOOKUP(Tabelle4[[#This Row],[Key]],'3. Unique Results'!A:X,3,FALSE)</f>
        <v>2021</v>
      </c>
      <c r="D16" t="str">
        <f>VLOOKUP(Tabelle4[[#This Row],[Key]],'3. Unique Results'!A:X,4,FALSE)</f>
        <v>Atasoy, Mehmet Emre; Koçyiğit, Altan</v>
      </c>
      <c r="E16" t="str">
        <f>VLOOKUP(Tabelle4[[#This Row],[Key]],'3. Unique Results'!A:X,5,FALSE)</f>
        <v>An Extensible Software Architecture for Intelligent Assistant</v>
      </c>
      <c r="F16" t="str">
        <f>VLOOKUP(Tabelle4[[#This Row],[Key]],'3. Unique Results'!A:X,6,FALSE)</f>
        <v>2021 6th International Conference on Computer Science and Engineering (UBMK)</v>
      </c>
      <c r="G16" t="str">
        <f>VLOOKUP(Tabelle4[[#This Row],[Key]],'3. Unique Results'!A:X,7,FALSE)</f>
        <v/>
      </c>
      <c r="H16" t="str">
        <f>VLOOKUP(Tabelle4[[#This Row],[Key]],'3. Unique Results'!A:X,8,FALSE)</f>
        <v/>
      </c>
      <c r="I16" t="str">
        <f>VLOOKUP(Tabelle4[[#This Row],[Key]],'3. Unique Results'!A:X,9,FALSE)</f>
        <v>10.1109/UBMK52708.2021.9558940</v>
      </c>
      <c r="J16" t="str">
        <f>VLOOKUP(Tabelle4[[#This Row],[Key]],'3. Unique Results'!A:X,10,FALSE)</f>
        <v/>
      </c>
      <c r="K16" t="str">
        <f>VLOOKUP(Tabelle4[[#This Row],[Key]],'3. Unique Results'!A:X,11,FALSE)</f>
        <v>2021</v>
      </c>
      <c r="L16">
        <f>VLOOKUP(Tabelle4[[#This Row],[Key]],'3. Unique Results'!A:X,12,FALSE)</f>
        <v>44887.363807870373</v>
      </c>
      <c r="M16" s="17">
        <f>VLOOKUP(Tabelle4[[#This Row],[Key]],'3. Unique Results'!A:X,13,FALSE)</f>
        <v>44887.363807870373</v>
      </c>
      <c r="N16" s="17">
        <f>VLOOKUP(Tabelle4[[#This Row],[Key]],'3. Unique Results'!A:X,14,FALSE)</f>
        <v>0</v>
      </c>
      <c r="O16" t="str">
        <f>VLOOKUP(Tabelle4[[#This Row],[Key]],'3. Unique Results'!A:X,15,FALSE)</f>
        <v>92-97</v>
      </c>
      <c r="P16" t="str">
        <f>VLOOKUP(Tabelle4[[#This Row],[Key]],'3. Unique Results'!A:X,16,FALSE)</f>
        <v/>
      </c>
      <c r="Q16" t="str">
        <f>VLOOKUP(Tabelle4[[#This Row],[Key]],'3. Unique Results'!A:X,17,FALSE)</f>
        <v/>
      </c>
      <c r="R16" t="str">
        <f>VLOOKUP(Tabelle4[[#This Row],[Key]],'3. Unique Results'!A:X,18,FALSE)</f>
        <v/>
      </c>
      <c r="S16" t="str">
        <f>VLOOKUP(Tabelle4[[#This Row],[Key]],'3. Unique Results'!A:X,19,FALSE)</f>
        <v/>
      </c>
      <c r="T16" t="str">
        <f>VLOOKUP(Tabelle4[[#This Row],[Key]],'3. Unique Results'!A:X,20,FALSE)</f>
        <v/>
      </c>
      <c r="U16" t="str">
        <f>VLOOKUP(Tabelle4[[#This Row],[Key]],'3. Unique Results'!A:X,21,FALSE)</f>
        <v/>
      </c>
      <c r="V16" t="str">
        <f>VLOOKUP(Tabelle4[[#This Row],[Key]],'3. Unique Results'!A:X,22,FALSE)</f>
        <v/>
      </c>
      <c r="W16" t="str">
        <f>VLOOKUP(Tabelle4[[#This Row],[Key]],'3. Unique Results'!A:X,23,FALSE)</f>
        <v/>
      </c>
    </row>
    <row r="17" spans="1:23">
      <c r="A17" t="s">
        <v>4438</v>
      </c>
      <c r="B17" t="str">
        <f>VLOOKUP(Tabelle4[[#This Row],[Key]],'3. Unique Results'!A:X,2,FALSE)</f>
        <v>conferencePaper</v>
      </c>
      <c r="C17">
        <f>VLOOKUP(Tabelle4[[#This Row],[Key]],'3. Unique Results'!A:X,3,FALSE)</f>
        <v>2014</v>
      </c>
      <c r="D17" t="str">
        <f>VLOOKUP(Tabelle4[[#This Row],[Key]],'3. Unique Results'!A:X,4,FALSE)</f>
        <v>Lechevalier, David; Narayanan, Anantha; Rachuri, Sudarsan</v>
      </c>
      <c r="E17" t="str">
        <f>VLOOKUP(Tabelle4[[#This Row],[Key]],'3. Unique Results'!A:X,5,FALSE)</f>
        <v>Towards a domain-specific framework for predictive analytics in manufacturing</v>
      </c>
      <c r="F17" t="str">
        <f>VLOOKUP(Tabelle4[[#This Row],[Key]],'3. Unique Results'!A:X,6,FALSE)</f>
        <v>2014 IEEE International Conference on Big Data (Big Data)</v>
      </c>
      <c r="G17" t="str">
        <f>VLOOKUP(Tabelle4[[#This Row],[Key]],'3. Unique Results'!A:X,7,FALSE)</f>
        <v/>
      </c>
      <c r="H17" t="str">
        <f>VLOOKUP(Tabelle4[[#This Row],[Key]],'3. Unique Results'!A:X,8,FALSE)</f>
        <v/>
      </c>
      <c r="I17" t="str">
        <f>VLOOKUP(Tabelle4[[#This Row],[Key]],'3. Unique Results'!A:X,9,FALSE)</f>
        <v>10.1109/BigData.2014.7004332</v>
      </c>
      <c r="J17" t="str">
        <f>VLOOKUP(Tabelle4[[#This Row],[Key]],'3. Unique Results'!A:X,10,FALSE)</f>
        <v/>
      </c>
      <c r="K17" t="str">
        <f>VLOOKUP(Tabelle4[[#This Row],[Key]],'3. Unique Results'!A:X,11,FALSE)</f>
        <v>2014</v>
      </c>
      <c r="L17">
        <f>VLOOKUP(Tabelle4[[#This Row],[Key]],'3. Unique Results'!A:X,12,FALSE)</f>
        <v>44887.363807870373</v>
      </c>
      <c r="M17" s="17">
        <f>VLOOKUP(Tabelle4[[#This Row],[Key]],'3. Unique Results'!A:X,13,FALSE)</f>
        <v>44887.363807870373</v>
      </c>
      <c r="N17" s="17">
        <f>VLOOKUP(Tabelle4[[#This Row],[Key]],'3. Unique Results'!A:X,14,FALSE)</f>
        <v>0</v>
      </c>
      <c r="O17" t="str">
        <f>VLOOKUP(Tabelle4[[#This Row],[Key]],'3. Unique Results'!A:X,15,FALSE)</f>
        <v>987-995</v>
      </c>
      <c r="P17" t="str">
        <f>VLOOKUP(Tabelle4[[#This Row],[Key]],'3. Unique Results'!A:X,16,FALSE)</f>
        <v/>
      </c>
      <c r="Q17" t="str">
        <f>VLOOKUP(Tabelle4[[#This Row],[Key]],'3. Unique Results'!A:X,17,FALSE)</f>
        <v/>
      </c>
      <c r="R17" t="str">
        <f>VLOOKUP(Tabelle4[[#This Row],[Key]],'3. Unique Results'!A:X,18,FALSE)</f>
        <v/>
      </c>
      <c r="S17" t="str">
        <f>VLOOKUP(Tabelle4[[#This Row],[Key]],'3. Unique Results'!A:X,19,FALSE)</f>
        <v/>
      </c>
      <c r="T17" t="str">
        <f>VLOOKUP(Tabelle4[[#This Row],[Key]],'3. Unique Results'!A:X,20,FALSE)</f>
        <v/>
      </c>
      <c r="U17" t="str">
        <f>VLOOKUP(Tabelle4[[#This Row],[Key]],'3. Unique Results'!A:X,21,FALSE)</f>
        <v/>
      </c>
      <c r="V17" t="str">
        <f>VLOOKUP(Tabelle4[[#This Row],[Key]],'3. Unique Results'!A:X,22,FALSE)</f>
        <v/>
      </c>
      <c r="W17" t="str">
        <f>VLOOKUP(Tabelle4[[#This Row],[Key]],'3. Unique Results'!A:X,23,FALSE)</f>
        <v/>
      </c>
    </row>
    <row r="18" spans="1:23">
      <c r="A18" t="s">
        <v>5791</v>
      </c>
      <c r="B18" t="str">
        <f>VLOOKUP(Tabelle4[[#This Row],[Key]],'3. Unique Results'!A:X,2,FALSE)</f>
        <v>conferencePaper</v>
      </c>
      <c r="C18">
        <f>VLOOKUP(Tabelle4[[#This Row],[Key]],'3. Unique Results'!A:X,3,FALSE)</f>
        <v>2020</v>
      </c>
      <c r="D18" t="str">
        <f>VLOOKUP(Tabelle4[[#This Row],[Key]],'3. Unique Results'!A:X,4,FALSE)</f>
        <v>Shim, Simon; Patil, Pradnyesh; Yadav, Rajiv Ramesh; Shinde, Anurag; Devale, Venkatesh</v>
      </c>
      <c r="E18" t="str">
        <f>VLOOKUP(Tabelle4[[#This Row],[Key]],'3. Unique Results'!A:X,5,FALSE)</f>
        <v>DeeperCoder: Code Generation Using Machine Learning</v>
      </c>
      <c r="F18" t="str">
        <f>VLOOKUP(Tabelle4[[#This Row],[Key]],'3. Unique Results'!A:X,6,FALSE)</f>
        <v>2020 10th Annual Computing and Communication Workshop and Conference (CCWC)</v>
      </c>
      <c r="G18" t="str">
        <f>VLOOKUP(Tabelle4[[#This Row],[Key]],'3. Unique Results'!A:X,7,FALSE)</f>
        <v/>
      </c>
      <c r="H18" t="str">
        <f>VLOOKUP(Tabelle4[[#This Row],[Key]],'3. Unique Results'!A:X,8,FALSE)</f>
        <v/>
      </c>
      <c r="I18" t="str">
        <f>VLOOKUP(Tabelle4[[#This Row],[Key]],'3. Unique Results'!A:X,9,FALSE)</f>
        <v>10.1109/CCWC47524.2020.9031149</v>
      </c>
      <c r="J18" t="str">
        <f>VLOOKUP(Tabelle4[[#This Row],[Key]],'3. Unique Results'!A:X,10,FALSE)</f>
        <v/>
      </c>
      <c r="K18" t="str">
        <f>VLOOKUP(Tabelle4[[#This Row],[Key]],'3. Unique Results'!A:X,11,FALSE)</f>
        <v>2020</v>
      </c>
      <c r="L18">
        <f>VLOOKUP(Tabelle4[[#This Row],[Key]],'3. Unique Results'!A:X,12,FALSE)</f>
        <v>44887.363807870373</v>
      </c>
      <c r="M18" s="17">
        <f>VLOOKUP(Tabelle4[[#This Row],[Key]],'3. Unique Results'!A:X,13,FALSE)</f>
        <v>44887.363807870373</v>
      </c>
      <c r="N18" s="17">
        <f>VLOOKUP(Tabelle4[[#This Row],[Key]],'3. Unique Results'!A:X,14,FALSE)</f>
        <v>0</v>
      </c>
      <c r="O18" t="str">
        <f>VLOOKUP(Tabelle4[[#This Row],[Key]],'3. Unique Results'!A:X,15,FALSE)</f>
        <v>0194-0199</v>
      </c>
      <c r="P18" t="str">
        <f>VLOOKUP(Tabelle4[[#This Row],[Key]],'3. Unique Results'!A:X,16,FALSE)</f>
        <v/>
      </c>
      <c r="Q18" t="str">
        <f>VLOOKUP(Tabelle4[[#This Row],[Key]],'3. Unique Results'!A:X,17,FALSE)</f>
        <v/>
      </c>
      <c r="R18" t="str">
        <f>VLOOKUP(Tabelle4[[#This Row],[Key]],'3. Unique Results'!A:X,18,FALSE)</f>
        <v/>
      </c>
      <c r="S18" t="str">
        <f>VLOOKUP(Tabelle4[[#This Row],[Key]],'3. Unique Results'!A:X,19,FALSE)</f>
        <v/>
      </c>
      <c r="T18" t="str">
        <f>VLOOKUP(Tabelle4[[#This Row],[Key]],'3. Unique Results'!A:X,20,FALSE)</f>
        <v/>
      </c>
      <c r="U18" t="str">
        <f>VLOOKUP(Tabelle4[[#This Row],[Key]],'3. Unique Results'!A:X,21,FALSE)</f>
        <v/>
      </c>
      <c r="V18" t="str">
        <f>VLOOKUP(Tabelle4[[#This Row],[Key]],'3. Unique Results'!A:X,22,FALSE)</f>
        <v/>
      </c>
      <c r="W18" t="str">
        <f>VLOOKUP(Tabelle4[[#This Row],[Key]],'3. Unique Results'!A:X,23,FALSE)</f>
        <v/>
      </c>
    </row>
    <row r="19" spans="1:23">
      <c r="A19" t="s">
        <v>4439</v>
      </c>
      <c r="B19" t="str">
        <f>VLOOKUP(Tabelle4[[#This Row],[Key]],'3. Unique Results'!A:X,2,FALSE)</f>
        <v>conferencePaper</v>
      </c>
      <c r="C19">
        <f>VLOOKUP(Tabelle4[[#This Row],[Key]],'3. Unique Results'!A:X,3,FALSE)</f>
        <v>2019</v>
      </c>
      <c r="D19" t="str">
        <f>VLOOKUP(Tabelle4[[#This Row],[Key]],'3. Unique Results'!A:X,4,FALSE)</f>
        <v>Bhattacharjee, Anirban; Barve, Yogesh; Khare, Shweta; Bao, Shunxing; Kang, Zhuangwei; Gokhale, Aniruddha; Damiano, Thomas</v>
      </c>
      <c r="E19" t="str">
        <f>VLOOKUP(Tabelle4[[#This Row],[Key]],'3. Unique Results'!A:X,5,FALSE)</f>
        <v>STRATUM: A BigData-as-a-Service for Lifecycle Management of IoT Analytics Applications</v>
      </c>
      <c r="F19" t="str">
        <f>VLOOKUP(Tabelle4[[#This Row],[Key]],'3. Unique Results'!A:X,6,FALSE)</f>
        <v>2019 IEEE International Conference on Big Data (Big Data)</v>
      </c>
      <c r="G19" t="str">
        <f>VLOOKUP(Tabelle4[[#This Row],[Key]],'3. Unique Results'!A:X,7,FALSE)</f>
        <v/>
      </c>
      <c r="H19" t="str">
        <f>VLOOKUP(Tabelle4[[#This Row],[Key]],'3. Unique Results'!A:X,8,FALSE)</f>
        <v/>
      </c>
      <c r="I19" t="str">
        <f>VLOOKUP(Tabelle4[[#This Row],[Key]],'3. Unique Results'!A:X,9,FALSE)</f>
        <v>10.1109/BigData47090.2019.9006518</v>
      </c>
      <c r="J19" t="str">
        <f>VLOOKUP(Tabelle4[[#This Row],[Key]],'3. Unique Results'!A:X,10,FALSE)</f>
        <v/>
      </c>
      <c r="K19" t="str">
        <f>VLOOKUP(Tabelle4[[#This Row],[Key]],'3. Unique Results'!A:X,11,FALSE)</f>
        <v>2019</v>
      </c>
      <c r="L19">
        <f>VLOOKUP(Tabelle4[[#This Row],[Key]],'3. Unique Results'!A:X,12,FALSE)</f>
        <v>44887.363807870373</v>
      </c>
      <c r="M19" s="17">
        <f>VLOOKUP(Tabelle4[[#This Row],[Key]],'3. Unique Results'!A:X,13,FALSE)</f>
        <v>44887.363807870373</v>
      </c>
      <c r="N19" s="17">
        <f>VLOOKUP(Tabelle4[[#This Row],[Key]],'3. Unique Results'!A:X,14,FALSE)</f>
        <v>0</v>
      </c>
      <c r="O19" t="str">
        <f>VLOOKUP(Tabelle4[[#This Row],[Key]],'3. Unique Results'!A:X,15,FALSE)</f>
        <v>1607-1612</v>
      </c>
      <c r="P19" t="str">
        <f>VLOOKUP(Tabelle4[[#This Row],[Key]],'3. Unique Results'!A:X,16,FALSE)</f>
        <v/>
      </c>
      <c r="Q19" t="str">
        <f>VLOOKUP(Tabelle4[[#This Row],[Key]],'3. Unique Results'!A:X,17,FALSE)</f>
        <v/>
      </c>
      <c r="R19" t="str">
        <f>VLOOKUP(Tabelle4[[#This Row],[Key]],'3. Unique Results'!A:X,18,FALSE)</f>
        <v/>
      </c>
      <c r="S19" t="str">
        <f>VLOOKUP(Tabelle4[[#This Row],[Key]],'3. Unique Results'!A:X,19,FALSE)</f>
        <v/>
      </c>
      <c r="T19" t="str">
        <f>VLOOKUP(Tabelle4[[#This Row],[Key]],'3. Unique Results'!A:X,20,FALSE)</f>
        <v/>
      </c>
      <c r="U19" t="str">
        <f>VLOOKUP(Tabelle4[[#This Row],[Key]],'3. Unique Results'!A:X,21,FALSE)</f>
        <v/>
      </c>
      <c r="V19" t="str">
        <f>VLOOKUP(Tabelle4[[#This Row],[Key]],'3. Unique Results'!A:X,22,FALSE)</f>
        <v/>
      </c>
      <c r="W19" t="str">
        <f>VLOOKUP(Tabelle4[[#This Row],[Key]],'3. Unique Results'!A:X,23,FALSE)</f>
        <v/>
      </c>
    </row>
    <row r="20" spans="1:23">
      <c r="A20" t="s">
        <v>4440</v>
      </c>
      <c r="B20" t="str">
        <f>VLOOKUP(Tabelle4[[#This Row],[Key]],'3. Unique Results'!A:X,2,FALSE)</f>
        <v>journalArticle</v>
      </c>
      <c r="C20">
        <f>VLOOKUP(Tabelle4[[#This Row],[Key]],'3. Unique Results'!A:X,3,FALSE)</f>
        <v>2021</v>
      </c>
      <c r="D20" t="str">
        <f>VLOOKUP(Tabelle4[[#This Row],[Key]],'3. Unique Results'!A:X,4,FALSE)</f>
        <v>Meacham, Sofia; Pech, Vaclav; Nauck, Detlef</v>
      </c>
      <c r="E20" t="str">
        <f>VLOOKUP(Tabelle4[[#This Row],[Key]],'3. Unique Results'!A:X,5,FALSE)</f>
        <v>AdaptiveSystems: An Integrated Framework for Adaptive Systems Design and Development Using MPS JetBrains Domain-Specific Modeling Environment</v>
      </c>
      <c r="F20" t="str">
        <f>VLOOKUP(Tabelle4[[#This Row],[Key]],'3. Unique Results'!A:X,6,FALSE)</f>
        <v>IEEE Access</v>
      </c>
      <c r="G20" t="str">
        <f>VLOOKUP(Tabelle4[[#This Row],[Key]],'3. Unique Results'!A:X,7,FALSE)</f>
        <v/>
      </c>
      <c r="H20" t="str">
        <f>VLOOKUP(Tabelle4[[#This Row],[Key]],'3. Unique Results'!A:X,8,FALSE)</f>
        <v/>
      </c>
      <c r="I20" t="str">
        <f>VLOOKUP(Tabelle4[[#This Row],[Key]],'3. Unique Results'!A:X,9,FALSE)</f>
        <v>10.1109/ACCESS.2021.3111229</v>
      </c>
      <c r="J20" t="str">
        <f>VLOOKUP(Tabelle4[[#This Row],[Key]],'3. Unique Results'!A:X,10,FALSE)</f>
        <v/>
      </c>
      <c r="K20" t="str">
        <f>VLOOKUP(Tabelle4[[#This Row],[Key]],'3. Unique Results'!A:X,11,FALSE)</f>
        <v>2021</v>
      </c>
      <c r="L20">
        <f>VLOOKUP(Tabelle4[[#This Row],[Key]],'3. Unique Results'!A:X,12,FALSE)</f>
        <v>44887.363807870373</v>
      </c>
      <c r="M20" s="17">
        <f>VLOOKUP(Tabelle4[[#This Row],[Key]],'3. Unique Results'!A:X,13,FALSE)</f>
        <v>44887.363807870373</v>
      </c>
      <c r="N20" s="17">
        <f>VLOOKUP(Tabelle4[[#This Row],[Key]],'3. Unique Results'!A:X,14,FALSE)</f>
        <v>0</v>
      </c>
      <c r="O20" t="str">
        <f>VLOOKUP(Tabelle4[[#This Row],[Key]],'3. Unique Results'!A:X,15,FALSE)</f>
        <v>127973-127984</v>
      </c>
      <c r="P20" t="str">
        <f>VLOOKUP(Tabelle4[[#This Row],[Key]],'3. Unique Results'!A:X,16,FALSE)</f>
        <v/>
      </c>
      <c r="Q20" t="str">
        <f>VLOOKUP(Tabelle4[[#This Row],[Key]],'3. Unique Results'!A:X,17,FALSE)</f>
        <v>9</v>
      </c>
      <c r="R20" t="str">
        <f>VLOOKUP(Tabelle4[[#This Row],[Key]],'3. Unique Results'!A:X,18,FALSE)</f>
        <v/>
      </c>
      <c r="S20" t="str">
        <f>VLOOKUP(Tabelle4[[#This Row],[Key]],'3. Unique Results'!A:X,19,FALSE)</f>
        <v/>
      </c>
      <c r="T20" t="str">
        <f>VLOOKUP(Tabelle4[[#This Row],[Key]],'3. Unique Results'!A:X,20,FALSE)</f>
        <v/>
      </c>
      <c r="U20" t="str">
        <f>VLOOKUP(Tabelle4[[#This Row],[Key]],'3. Unique Results'!A:X,21,FALSE)</f>
        <v/>
      </c>
      <c r="V20" t="str">
        <f>VLOOKUP(Tabelle4[[#This Row],[Key]],'3. Unique Results'!A:X,22,FALSE)</f>
        <v/>
      </c>
      <c r="W20" t="str">
        <f>VLOOKUP(Tabelle4[[#This Row],[Key]],'3. Unique Results'!A:X,23,FALSE)</f>
        <v/>
      </c>
    </row>
    <row r="21" spans="1:23">
      <c r="A21" t="s">
        <v>5792</v>
      </c>
      <c r="B21" t="str">
        <f>VLOOKUP(Tabelle4[[#This Row],[Key]],'3. Unique Results'!A:X,2,FALSE)</f>
        <v>journalArticle</v>
      </c>
      <c r="C21">
        <f>VLOOKUP(Tabelle4[[#This Row],[Key]],'3. Unique Results'!A:X,3,FALSE)</f>
        <v>0</v>
      </c>
      <c r="D21" t="str">
        <f>VLOOKUP(Tabelle4[[#This Row],[Key]],'3. Unique Results'!A:X,4,FALSE)</f>
        <v>Fliege, I.; Geraldy, A.; Gotzhein, R.; Kuhn, T.; Webel, C.</v>
      </c>
      <c r="E21" t="str">
        <f>VLOOKUP(Tabelle4[[#This Row],[Key]],'3. Unique Results'!A:X,5,FALSE)</f>
        <v>Model-Driven Engineering of Ambient Intelligence Systems with SDL: Design, Implementation, and Performance Simulation</v>
      </c>
      <c r="F21" t="str">
        <f>VLOOKUP(Tabelle4[[#This Row],[Key]],'3. Unique Results'!A:X,6,FALSE)</f>
        <v>vs.cs.uni-kl.de</v>
      </c>
      <c r="G21" t="str">
        <f>VLOOKUP(Tabelle4[[#This Row],[Key]],'3. Unique Results'!A:X,7,FALSE)</f>
        <v/>
      </c>
      <c r="H21" t="str">
        <f>VLOOKUP(Tabelle4[[#This Row],[Key]],'3. Unique Results'!A:X,8,FALSE)</f>
        <v/>
      </c>
      <c r="I21" t="str">
        <f>VLOOKUP(Tabelle4[[#This Row],[Key]],'3. Unique Results'!A:X,9,FALSE)</f>
        <v/>
      </c>
      <c r="J21" t="str">
        <f>VLOOKUP(Tabelle4[[#This Row],[Key]],'3. Unique Results'!A:X,10,FALSE)</f>
        <v>https://vs.cs.uni-kl.de/publications/2005/FlGeGoKuWe05/TR_MdaAmi.pdf</v>
      </c>
      <c r="K21" t="str">
        <f>VLOOKUP(Tabelle4[[#This Row],[Key]],'3. Unique Results'!A:X,11,FALSE)</f>
        <v/>
      </c>
      <c r="L21">
        <f>VLOOKUP(Tabelle4[[#This Row],[Key]],'3. Unique Results'!A:X,12,FALSE)</f>
        <v>44887.363807870373</v>
      </c>
      <c r="M21" s="17">
        <f>VLOOKUP(Tabelle4[[#This Row],[Key]],'3. Unique Results'!A:X,13,FALSE)</f>
        <v>44887.363807870373</v>
      </c>
      <c r="N21" s="17">
        <f>VLOOKUP(Tabelle4[[#This Row],[Key]],'3. Unique Results'!A:X,14,FALSE)</f>
        <v>0</v>
      </c>
      <c r="O21" t="str">
        <f>VLOOKUP(Tabelle4[[#This Row],[Key]],'3. Unique Results'!A:X,15,FALSE)</f>
        <v/>
      </c>
      <c r="P21" t="str">
        <f>VLOOKUP(Tabelle4[[#This Row],[Key]],'3. Unique Results'!A:X,16,FALSE)</f>
        <v/>
      </c>
      <c r="Q21" t="str">
        <f>VLOOKUP(Tabelle4[[#This Row],[Key]],'3. Unique Results'!A:X,17,FALSE)</f>
        <v/>
      </c>
      <c r="R21" t="str">
        <f>VLOOKUP(Tabelle4[[#This Row],[Key]],'3. Unique Results'!A:X,18,FALSE)</f>
        <v/>
      </c>
      <c r="S21" t="str">
        <f>VLOOKUP(Tabelle4[[#This Row],[Key]],'3. Unique Results'!A:X,19,FALSE)</f>
        <v/>
      </c>
      <c r="T21" t="str">
        <f>VLOOKUP(Tabelle4[[#This Row],[Key]],'3. Unique Results'!A:X,20,FALSE)</f>
        <v/>
      </c>
      <c r="U21" t="str">
        <f>VLOOKUP(Tabelle4[[#This Row],[Key]],'3. Unique Results'!A:X,21,FALSE)</f>
        <v/>
      </c>
      <c r="V21" t="str">
        <f>VLOOKUP(Tabelle4[[#This Row],[Key]],'3. Unique Results'!A:X,22,FALSE)</f>
        <v/>
      </c>
      <c r="W21" t="str">
        <f>VLOOKUP(Tabelle4[[#This Row],[Key]],'3. Unique Results'!A:X,23,FALSE)</f>
        <v/>
      </c>
    </row>
    <row r="22" spans="1:23">
      <c r="A22" t="s">
        <v>5793</v>
      </c>
      <c r="B22" t="str">
        <f>VLOOKUP(Tabelle4[[#This Row],[Key]],'3. Unique Results'!A:X,2,FALSE)</f>
        <v>journalArticle</v>
      </c>
      <c r="C22">
        <f>VLOOKUP(Tabelle4[[#This Row],[Key]],'3. Unique Results'!A:X,3,FALSE)</f>
        <v>0</v>
      </c>
      <c r="D22" t="str">
        <f>VLOOKUP(Tabelle4[[#This Row],[Key]],'3. Unique Results'!A:X,4,FALSE)</f>
        <v>Siegmund, I. N.; Stein, B.</v>
      </c>
      <c r="E22" t="str">
        <f>VLOOKUP(Tabelle4[[#This Row],[Key]],'3. Unique Results'!A:X,5,FALSE)</f>
        <v>DEVELOPING A DOMAIN SPECIFIC LANGUAGE FOR THE EVOLVING FIELD OF MACHINE LEARNING</v>
      </c>
      <c r="F22" t="str">
        <f>VLOOKUP(Tabelle4[[#This Row],[Key]],'3. Unique Results'!A:X,6,FALSE)</f>
        <v>uni-weimar.de</v>
      </c>
      <c r="G22" t="str">
        <f>VLOOKUP(Tabelle4[[#This Row],[Key]],'3. Unique Results'!A:X,7,FALSE)</f>
        <v/>
      </c>
      <c r="H22" t="str">
        <f>VLOOKUP(Tabelle4[[#This Row],[Key]],'3. Unique Results'!A:X,8,FALSE)</f>
        <v/>
      </c>
      <c r="I22" t="str">
        <f>VLOOKUP(Tabelle4[[#This Row],[Key]],'3. Unique Results'!A:X,9,FALSE)</f>
        <v/>
      </c>
      <c r="J22" t="str">
        <f>VLOOKUP(Tabelle4[[#This Row],[Key]],'3. Unique Results'!A:X,10,FALSE)</f>
        <v>https://www.uni-weimar.de/fileadmin/user/fak/medien/professuren/Intelligente_Softwaresysteme/Theses/thesis_solbach.pdf</v>
      </c>
      <c r="K22" t="str">
        <f>VLOOKUP(Tabelle4[[#This Row],[Key]],'3. Unique Results'!A:X,11,FALSE)</f>
        <v/>
      </c>
      <c r="L22">
        <f>VLOOKUP(Tabelle4[[#This Row],[Key]],'3. Unique Results'!A:X,12,FALSE)</f>
        <v>44887.363807870373</v>
      </c>
      <c r="M22" s="17">
        <f>VLOOKUP(Tabelle4[[#This Row],[Key]],'3. Unique Results'!A:X,13,FALSE)</f>
        <v>44887.363807870373</v>
      </c>
      <c r="N22" s="17">
        <f>VLOOKUP(Tabelle4[[#This Row],[Key]],'3. Unique Results'!A:X,14,FALSE)</f>
        <v>0</v>
      </c>
      <c r="O22" t="str">
        <f>VLOOKUP(Tabelle4[[#This Row],[Key]],'3. Unique Results'!A:X,15,FALSE)</f>
        <v/>
      </c>
      <c r="P22" t="str">
        <f>VLOOKUP(Tabelle4[[#This Row],[Key]],'3. Unique Results'!A:X,16,FALSE)</f>
        <v/>
      </c>
      <c r="Q22" t="str">
        <f>VLOOKUP(Tabelle4[[#This Row],[Key]],'3. Unique Results'!A:X,17,FALSE)</f>
        <v/>
      </c>
      <c r="R22" t="str">
        <f>VLOOKUP(Tabelle4[[#This Row],[Key]],'3. Unique Results'!A:X,18,FALSE)</f>
        <v/>
      </c>
      <c r="S22" t="str">
        <f>VLOOKUP(Tabelle4[[#This Row],[Key]],'3. Unique Results'!A:X,19,FALSE)</f>
        <v/>
      </c>
      <c r="T22" t="str">
        <f>VLOOKUP(Tabelle4[[#This Row],[Key]],'3. Unique Results'!A:X,20,FALSE)</f>
        <v/>
      </c>
      <c r="U22" t="str">
        <f>VLOOKUP(Tabelle4[[#This Row],[Key]],'3. Unique Results'!A:X,21,FALSE)</f>
        <v/>
      </c>
      <c r="V22" t="str">
        <f>VLOOKUP(Tabelle4[[#This Row],[Key]],'3. Unique Results'!A:X,22,FALSE)</f>
        <v/>
      </c>
      <c r="W22" t="str">
        <f>VLOOKUP(Tabelle4[[#This Row],[Key]],'3. Unique Results'!A:X,23,FALSE)</f>
        <v/>
      </c>
    </row>
    <row r="23" spans="1:23">
      <c r="A23" t="s">
        <v>4441</v>
      </c>
      <c r="B23" t="str">
        <f>VLOOKUP(Tabelle4[[#This Row],[Key]],'3. Unique Results'!A:X,2,FALSE)</f>
        <v>conferencePaper</v>
      </c>
      <c r="C23">
        <f>VLOOKUP(Tabelle4[[#This Row],[Key]],'3. Unique Results'!A:X,3,FALSE)</f>
        <v>2019</v>
      </c>
      <c r="D23" t="str">
        <f>VLOOKUP(Tabelle4[[#This Row],[Key]],'3. Unique Results'!A:X,4,FALSE)</f>
        <v>Hartmann, Thomas; Moawad, Assaad; Schockaert, Cedric; Fouquet, Francois; Le Traon, Yves</v>
      </c>
      <c r="E23" t="str">
        <f>VLOOKUP(Tabelle4[[#This Row],[Key]],'3. Unique Results'!A:X,5,FALSE)</f>
        <v>Meta-Modelling Meta-Learning</v>
      </c>
      <c r="F23" t="str">
        <f>VLOOKUP(Tabelle4[[#This Row],[Key]],'3. Unique Results'!A:X,6,FALSE)</f>
        <v>2019 ACM/IEEE 22nd International Conference on Model Driven Engineering Languages and Systems (MODELS)</v>
      </c>
      <c r="G23" t="str">
        <f>VLOOKUP(Tabelle4[[#This Row],[Key]],'3. Unique Results'!A:X,7,FALSE)</f>
        <v/>
      </c>
      <c r="H23" t="str">
        <f>VLOOKUP(Tabelle4[[#This Row],[Key]],'3. Unique Results'!A:X,8,FALSE)</f>
        <v/>
      </c>
      <c r="I23" t="str">
        <f>VLOOKUP(Tabelle4[[#This Row],[Key]],'3. Unique Results'!A:X,9,FALSE)</f>
        <v>10.1109/MODELS.2019.00014</v>
      </c>
      <c r="J23" t="str">
        <f>VLOOKUP(Tabelle4[[#This Row],[Key]],'3. Unique Results'!A:X,10,FALSE)</f>
        <v/>
      </c>
      <c r="K23" t="str">
        <f>VLOOKUP(Tabelle4[[#This Row],[Key]],'3. Unique Results'!A:X,11,FALSE)</f>
        <v>2019</v>
      </c>
      <c r="L23">
        <f>VLOOKUP(Tabelle4[[#This Row],[Key]],'3. Unique Results'!A:X,12,FALSE)</f>
        <v>44887.363807870373</v>
      </c>
      <c r="M23" s="17">
        <f>VLOOKUP(Tabelle4[[#This Row],[Key]],'3. Unique Results'!A:X,13,FALSE)</f>
        <v>44887.363807870373</v>
      </c>
      <c r="N23" s="17">
        <f>VLOOKUP(Tabelle4[[#This Row],[Key]],'3. Unique Results'!A:X,14,FALSE)</f>
        <v>0</v>
      </c>
      <c r="O23" t="str">
        <f>VLOOKUP(Tabelle4[[#This Row],[Key]],'3. Unique Results'!A:X,15,FALSE)</f>
        <v>300-305</v>
      </c>
      <c r="P23" t="str">
        <f>VLOOKUP(Tabelle4[[#This Row],[Key]],'3. Unique Results'!A:X,16,FALSE)</f>
        <v/>
      </c>
      <c r="Q23" t="str">
        <f>VLOOKUP(Tabelle4[[#This Row],[Key]],'3. Unique Results'!A:X,17,FALSE)</f>
        <v/>
      </c>
      <c r="R23" t="str">
        <f>VLOOKUP(Tabelle4[[#This Row],[Key]],'3. Unique Results'!A:X,18,FALSE)</f>
        <v/>
      </c>
      <c r="S23" t="str">
        <f>VLOOKUP(Tabelle4[[#This Row],[Key]],'3. Unique Results'!A:X,19,FALSE)</f>
        <v/>
      </c>
      <c r="T23" t="str">
        <f>VLOOKUP(Tabelle4[[#This Row],[Key]],'3. Unique Results'!A:X,20,FALSE)</f>
        <v/>
      </c>
      <c r="U23" t="str">
        <f>VLOOKUP(Tabelle4[[#This Row],[Key]],'3. Unique Results'!A:X,21,FALSE)</f>
        <v/>
      </c>
      <c r="V23" t="str">
        <f>VLOOKUP(Tabelle4[[#This Row],[Key]],'3. Unique Results'!A:X,22,FALSE)</f>
        <v/>
      </c>
      <c r="W23" t="str">
        <f>VLOOKUP(Tabelle4[[#This Row],[Key]],'3. Unique Results'!A:X,23,FALSE)</f>
        <v/>
      </c>
    </row>
    <row r="24" spans="1:23">
      <c r="A24" t="s">
        <v>5794</v>
      </c>
      <c r="B24" t="str">
        <f>VLOOKUP(Tabelle4[[#This Row],[Key]],'3. Unique Results'!A:X,2,FALSE)</f>
        <v>journalArticle</v>
      </c>
      <c r="C24">
        <f>VLOOKUP(Tabelle4[[#This Row],[Key]],'3. Unique Results'!A:X,3,FALSE)</f>
        <v>2007</v>
      </c>
      <c r="D24" t="str">
        <f>VLOOKUP(Tabelle4[[#This Row],[Key]],'3. Unique Results'!A:X,4,FALSE)</f>
        <v>Djuric, Dragan; Devedzic, Vladan; Gasevic, Dragan</v>
      </c>
      <c r="E24" t="str">
        <f>VLOOKUP(Tabelle4[[#This Row],[Key]],'3. Unique Results'!A:X,5,FALSE)</f>
        <v>Adopting Software Engineering Trends in AI</v>
      </c>
      <c r="F24" t="str">
        <f>VLOOKUP(Tabelle4[[#This Row],[Key]],'3. Unique Results'!A:X,6,FALSE)</f>
        <v>IEEE Intelligent Systems</v>
      </c>
      <c r="G24" t="str">
        <f>VLOOKUP(Tabelle4[[#This Row],[Key]],'3. Unique Results'!A:X,7,FALSE)</f>
        <v/>
      </c>
      <c r="H24" t="str">
        <f>VLOOKUP(Tabelle4[[#This Row],[Key]],'3. Unique Results'!A:X,8,FALSE)</f>
        <v/>
      </c>
      <c r="I24" t="str">
        <f>VLOOKUP(Tabelle4[[#This Row],[Key]],'3. Unique Results'!A:X,9,FALSE)</f>
        <v>10.1109/MIS.2007.2</v>
      </c>
      <c r="J24" t="str">
        <f>VLOOKUP(Tabelle4[[#This Row],[Key]],'3. Unique Results'!A:X,10,FALSE)</f>
        <v/>
      </c>
      <c r="K24" t="str">
        <f>VLOOKUP(Tabelle4[[#This Row],[Key]],'3. Unique Results'!A:X,11,FALSE)</f>
        <v>2007</v>
      </c>
      <c r="L24">
        <f>VLOOKUP(Tabelle4[[#This Row],[Key]],'3. Unique Results'!A:X,12,FALSE)</f>
        <v>44887.363807870373</v>
      </c>
      <c r="M24" s="17">
        <f>VLOOKUP(Tabelle4[[#This Row],[Key]],'3. Unique Results'!A:X,13,FALSE)</f>
        <v>44887.363807870373</v>
      </c>
      <c r="N24" s="17">
        <f>VLOOKUP(Tabelle4[[#This Row],[Key]],'3. Unique Results'!A:X,14,FALSE)</f>
        <v>0</v>
      </c>
      <c r="O24" t="str">
        <f>VLOOKUP(Tabelle4[[#This Row],[Key]],'3. Unique Results'!A:X,15,FALSE)</f>
        <v>59-66</v>
      </c>
      <c r="P24" t="str">
        <f>VLOOKUP(Tabelle4[[#This Row],[Key]],'3. Unique Results'!A:X,16,FALSE)</f>
        <v>1</v>
      </c>
      <c r="Q24" t="str">
        <f>VLOOKUP(Tabelle4[[#This Row],[Key]],'3. Unique Results'!A:X,17,FALSE)</f>
        <v>22</v>
      </c>
      <c r="R24" t="str">
        <f>VLOOKUP(Tabelle4[[#This Row],[Key]],'3. Unique Results'!A:X,18,FALSE)</f>
        <v/>
      </c>
      <c r="S24" t="str">
        <f>VLOOKUP(Tabelle4[[#This Row],[Key]],'3. Unique Results'!A:X,19,FALSE)</f>
        <v/>
      </c>
      <c r="T24" t="str">
        <f>VLOOKUP(Tabelle4[[#This Row],[Key]],'3. Unique Results'!A:X,20,FALSE)</f>
        <v/>
      </c>
      <c r="U24" t="str">
        <f>VLOOKUP(Tabelle4[[#This Row],[Key]],'3. Unique Results'!A:X,21,FALSE)</f>
        <v/>
      </c>
      <c r="V24" t="str">
        <f>VLOOKUP(Tabelle4[[#This Row],[Key]],'3. Unique Results'!A:X,22,FALSE)</f>
        <v/>
      </c>
      <c r="W24" t="str">
        <f>VLOOKUP(Tabelle4[[#This Row],[Key]],'3. Unique Results'!A:X,23,FALSE)</f>
        <v/>
      </c>
    </row>
    <row r="25" spans="1:23">
      <c r="A25" t="s">
        <v>4442</v>
      </c>
      <c r="B25" t="str">
        <f>VLOOKUP(Tabelle4[[#This Row],[Key]],'3. Unique Results'!A:X,2,FALSE)</f>
        <v>conferencePaper</v>
      </c>
      <c r="C25">
        <f>VLOOKUP(Tabelle4[[#This Row],[Key]],'3. Unique Results'!A:X,3,FALSE)</f>
        <v>2021</v>
      </c>
      <c r="D25" t="str">
        <f>VLOOKUP(Tabelle4[[#This Row],[Key]],'3. Unique Results'!A:X,4,FALSE)</f>
        <v>Eramo, Romina; Muttillo, Vittoriano; Berardinelli, Luca; Bruneliere, Hugo; Gomez, Abel; Bagnato, Alessandra; Sadovykh, Andrey; Cicchetti, Antonio</v>
      </c>
      <c r="E25" t="str">
        <f>VLOOKUP(Tabelle4[[#This Row],[Key]],'3. Unique Results'!A:X,5,FALSE)</f>
        <v>AIDOaRt: AI-augmented Automation for DevOps, a Model-based Framework for Continuous Development in Cyber-Physical Systems</v>
      </c>
      <c r="F25" t="str">
        <f>VLOOKUP(Tabelle4[[#This Row],[Key]],'3. Unique Results'!A:X,6,FALSE)</f>
        <v>2021 24th Euromicro Conference on Digital System Design (DSD)</v>
      </c>
      <c r="G25" t="str">
        <f>VLOOKUP(Tabelle4[[#This Row],[Key]],'3. Unique Results'!A:X,7,FALSE)</f>
        <v/>
      </c>
      <c r="H25" t="str">
        <f>VLOOKUP(Tabelle4[[#This Row],[Key]],'3. Unique Results'!A:X,8,FALSE)</f>
        <v/>
      </c>
      <c r="I25" t="str">
        <f>VLOOKUP(Tabelle4[[#This Row],[Key]],'3. Unique Results'!A:X,9,FALSE)</f>
        <v>10.1109/DSD53832.2021.00053</v>
      </c>
      <c r="J25" t="str">
        <f>VLOOKUP(Tabelle4[[#This Row],[Key]],'3. Unique Results'!A:X,10,FALSE)</f>
        <v/>
      </c>
      <c r="K25" t="str">
        <f>VLOOKUP(Tabelle4[[#This Row],[Key]],'3. Unique Results'!A:X,11,FALSE)</f>
        <v>2021</v>
      </c>
      <c r="L25">
        <f>VLOOKUP(Tabelle4[[#This Row],[Key]],'3. Unique Results'!A:X,12,FALSE)</f>
        <v>44887.363807870373</v>
      </c>
      <c r="M25" s="17">
        <f>VLOOKUP(Tabelle4[[#This Row],[Key]],'3. Unique Results'!A:X,13,FALSE)</f>
        <v>44887.363807870373</v>
      </c>
      <c r="N25" s="17">
        <f>VLOOKUP(Tabelle4[[#This Row],[Key]],'3. Unique Results'!A:X,14,FALSE)</f>
        <v>0</v>
      </c>
      <c r="O25" t="str">
        <f>VLOOKUP(Tabelle4[[#This Row],[Key]],'3. Unique Results'!A:X,15,FALSE)</f>
        <v>303-310</v>
      </c>
      <c r="P25" t="str">
        <f>VLOOKUP(Tabelle4[[#This Row],[Key]],'3. Unique Results'!A:X,16,FALSE)</f>
        <v/>
      </c>
      <c r="Q25" t="str">
        <f>VLOOKUP(Tabelle4[[#This Row],[Key]],'3. Unique Results'!A:X,17,FALSE)</f>
        <v/>
      </c>
      <c r="R25" t="str">
        <f>VLOOKUP(Tabelle4[[#This Row],[Key]],'3. Unique Results'!A:X,18,FALSE)</f>
        <v/>
      </c>
      <c r="S25" t="str">
        <f>VLOOKUP(Tabelle4[[#This Row],[Key]],'3. Unique Results'!A:X,19,FALSE)</f>
        <v/>
      </c>
      <c r="T25" t="str">
        <f>VLOOKUP(Tabelle4[[#This Row],[Key]],'3. Unique Results'!A:X,20,FALSE)</f>
        <v/>
      </c>
      <c r="U25" t="str">
        <f>VLOOKUP(Tabelle4[[#This Row],[Key]],'3. Unique Results'!A:X,21,FALSE)</f>
        <v/>
      </c>
      <c r="V25" t="str">
        <f>VLOOKUP(Tabelle4[[#This Row],[Key]],'3. Unique Results'!A:X,22,FALSE)</f>
        <v/>
      </c>
      <c r="W25" t="str">
        <f>VLOOKUP(Tabelle4[[#This Row],[Key]],'3. Unique Results'!A:X,23,FALSE)</f>
        <v/>
      </c>
    </row>
    <row r="26" spans="1:23">
      <c r="A26" t="s">
        <v>5795</v>
      </c>
      <c r="B26" t="str">
        <f>VLOOKUP(Tabelle4[[#This Row],[Key]],'3. Unique Results'!A:X,2,FALSE)</f>
        <v>book</v>
      </c>
      <c r="C26">
        <f>VLOOKUP(Tabelle4[[#This Row],[Key]],'3. Unique Results'!A:X,3,FALSE)</f>
        <v>2014</v>
      </c>
      <c r="D26" t="str">
        <f>VLOOKUP(Tabelle4[[#This Row],[Key]],'3. Unique Results'!A:X,4,FALSE)</f>
        <v>Grech, J. P.</v>
      </c>
      <c r="E26" t="str">
        <f>VLOOKUP(Tabelle4[[#This Row],[Key]],'3. Unique Results'!A:X,5,FALSE)</f>
        <v>A DSL for business intelligence monitoring</v>
      </c>
      <c r="F26" t="str">
        <f>VLOOKUP(Tabelle4[[#This Row],[Key]],'3. Unique Results'!A:X,6,FALSE)</f>
        <v/>
      </c>
      <c r="G26" t="str">
        <f>VLOOKUP(Tabelle4[[#This Row],[Key]],'3. Unique Results'!A:X,7,FALSE)</f>
        <v/>
      </c>
      <c r="H26" t="str">
        <f>VLOOKUP(Tabelle4[[#This Row],[Key]],'3. Unique Results'!A:X,8,FALSE)</f>
        <v/>
      </c>
      <c r="I26" t="str">
        <f>VLOOKUP(Tabelle4[[#This Row],[Key]],'3. Unique Results'!A:X,9,FALSE)</f>
        <v/>
      </c>
      <c r="J26" t="str">
        <f>VLOOKUP(Tabelle4[[#This Row],[Key]],'3. Unique Results'!A:X,10,FALSE)</f>
        <v>https://www.um.edu.mt/library/oar/handle/123456789/91375</v>
      </c>
      <c r="K26" t="str">
        <f>VLOOKUP(Tabelle4[[#This Row],[Key]],'3. Unique Results'!A:X,11,FALSE)</f>
        <v>2014</v>
      </c>
      <c r="L26">
        <f>VLOOKUP(Tabelle4[[#This Row],[Key]],'3. Unique Results'!A:X,12,FALSE)</f>
        <v>44887.363807870373</v>
      </c>
      <c r="M26" s="17">
        <f>VLOOKUP(Tabelle4[[#This Row],[Key]],'3. Unique Results'!A:X,13,FALSE)</f>
        <v>44887.363807870373</v>
      </c>
      <c r="N26" s="17">
        <f>VLOOKUP(Tabelle4[[#This Row],[Key]],'3. Unique Results'!A:X,14,FALSE)</f>
        <v>0</v>
      </c>
      <c r="O26" t="str">
        <f>VLOOKUP(Tabelle4[[#This Row],[Key]],'3. Unique Results'!A:X,15,FALSE)</f>
        <v/>
      </c>
      <c r="P26" t="str">
        <f>VLOOKUP(Tabelle4[[#This Row],[Key]],'3. Unique Results'!A:X,16,FALSE)</f>
        <v/>
      </c>
      <c r="Q26" t="str">
        <f>VLOOKUP(Tabelle4[[#This Row],[Key]],'3. Unique Results'!A:X,17,FALSE)</f>
        <v/>
      </c>
      <c r="R26" t="str">
        <f>VLOOKUP(Tabelle4[[#This Row],[Key]],'3. Unique Results'!A:X,18,FALSE)</f>
        <v/>
      </c>
      <c r="S26" t="str">
        <f>VLOOKUP(Tabelle4[[#This Row],[Key]],'3. Unique Results'!A:X,19,FALSE)</f>
        <v/>
      </c>
      <c r="T26" t="str">
        <f>VLOOKUP(Tabelle4[[#This Row],[Key]],'3. Unique Results'!A:X,20,FALSE)</f>
        <v>um.edu.mt</v>
      </c>
      <c r="U26" t="str">
        <f>VLOOKUP(Tabelle4[[#This Row],[Key]],'3. Unique Results'!A:X,21,FALSE)</f>
        <v/>
      </c>
      <c r="V26" t="str">
        <f>VLOOKUP(Tabelle4[[#This Row],[Key]],'3. Unique Results'!A:X,22,FALSE)</f>
        <v/>
      </c>
      <c r="W26" t="str">
        <f>VLOOKUP(Tabelle4[[#This Row],[Key]],'3. Unique Results'!A:X,23,FALSE)</f>
        <v/>
      </c>
    </row>
    <row r="27" spans="1:23">
      <c r="A27" t="s">
        <v>5796</v>
      </c>
      <c r="B27" t="str">
        <f>VLOOKUP(Tabelle4[[#This Row],[Key]],'3. Unique Results'!A:X,2,FALSE)</f>
        <v>book</v>
      </c>
      <c r="C27">
        <f>VLOOKUP(Tabelle4[[#This Row],[Key]],'3. Unique Results'!A:X,3,FALSE)</f>
        <v>2018</v>
      </c>
      <c r="D27" t="str">
        <f>VLOOKUP(Tabelle4[[#This Row],[Key]],'3. Unique Results'!A:X,4,FALSE)</f>
        <v>Huang, X. B.</v>
      </c>
      <c r="E27" t="str">
        <f>VLOOKUP(Tabelle4[[#This Row],[Key]],'3. Unique Results'!A:X,5,FALSE)</f>
        <v>Design and Implementation of a Domain Specific Language for Deep Learning</v>
      </c>
      <c r="F27" t="str">
        <f>VLOOKUP(Tabelle4[[#This Row],[Key]],'3. Unique Results'!A:X,6,FALSE)</f>
        <v/>
      </c>
      <c r="G27" t="str">
        <f>VLOOKUP(Tabelle4[[#This Row],[Key]],'3. Unique Results'!A:X,7,FALSE)</f>
        <v/>
      </c>
      <c r="H27" t="str">
        <f>VLOOKUP(Tabelle4[[#This Row],[Key]],'3. Unique Results'!A:X,8,FALSE)</f>
        <v/>
      </c>
      <c r="I27" t="str">
        <f>VLOOKUP(Tabelle4[[#This Row],[Key]],'3. Unique Results'!A:X,9,FALSE)</f>
        <v/>
      </c>
      <c r="J27" t="str">
        <f>VLOOKUP(Tabelle4[[#This Row],[Key]],'3. Unique Results'!A:X,10,FALSE)</f>
        <v>https://search.proquest.com/openview/b0b6c05e1cb0c18550edf3c202ac82d0/1?pq-origsite=gscholar\&amp;cbl=18750</v>
      </c>
      <c r="K27" t="str">
        <f>VLOOKUP(Tabelle4[[#This Row],[Key]],'3. Unique Results'!A:X,11,FALSE)</f>
        <v>2018</v>
      </c>
      <c r="L27">
        <f>VLOOKUP(Tabelle4[[#This Row],[Key]],'3. Unique Results'!A:X,12,FALSE)</f>
        <v>44887.363807870373</v>
      </c>
      <c r="M27" s="17">
        <f>VLOOKUP(Tabelle4[[#This Row],[Key]],'3. Unique Results'!A:X,13,FALSE)</f>
        <v>44887.363807870373</v>
      </c>
      <c r="N27" s="17">
        <f>VLOOKUP(Tabelle4[[#This Row],[Key]],'3. Unique Results'!A:X,14,FALSE)</f>
        <v>0</v>
      </c>
      <c r="O27" t="str">
        <f>VLOOKUP(Tabelle4[[#This Row],[Key]],'3. Unique Results'!A:X,15,FALSE)</f>
        <v/>
      </c>
      <c r="P27" t="str">
        <f>VLOOKUP(Tabelle4[[#This Row],[Key]],'3. Unique Results'!A:X,16,FALSE)</f>
        <v/>
      </c>
      <c r="Q27" t="str">
        <f>VLOOKUP(Tabelle4[[#This Row],[Key]],'3. Unique Results'!A:X,17,FALSE)</f>
        <v/>
      </c>
      <c r="R27" t="str">
        <f>VLOOKUP(Tabelle4[[#This Row],[Key]],'3. Unique Results'!A:X,18,FALSE)</f>
        <v/>
      </c>
      <c r="S27" t="str">
        <f>VLOOKUP(Tabelle4[[#This Row],[Key]],'3. Unique Results'!A:X,19,FALSE)</f>
        <v/>
      </c>
      <c r="T27" t="str">
        <f>VLOOKUP(Tabelle4[[#This Row],[Key]],'3. Unique Results'!A:X,20,FALSE)</f>
        <v>search.proquest.com</v>
      </c>
      <c r="U27" t="str">
        <f>VLOOKUP(Tabelle4[[#This Row],[Key]],'3. Unique Results'!A:X,21,FALSE)</f>
        <v/>
      </c>
      <c r="V27" t="str">
        <f>VLOOKUP(Tabelle4[[#This Row],[Key]],'3. Unique Results'!A:X,22,FALSE)</f>
        <v/>
      </c>
      <c r="W27" t="str">
        <f>VLOOKUP(Tabelle4[[#This Row],[Key]],'3. Unique Results'!A:X,23,FALSE)</f>
        <v/>
      </c>
    </row>
    <row r="28" spans="1:23">
      <c r="A28" t="s">
        <v>5797</v>
      </c>
      <c r="B28" t="str">
        <f>VLOOKUP(Tabelle4[[#This Row],[Key]],'3. Unique Results'!A:X,2,FALSE)</f>
        <v>journalArticle</v>
      </c>
      <c r="C28">
        <f>VLOOKUP(Tabelle4[[#This Row],[Key]],'3. Unique Results'!A:X,3,FALSE)</f>
        <v>2020</v>
      </c>
      <c r="D28" t="str">
        <f>VLOOKUP(Tabelle4[[#This Row],[Key]],'3. Unique Results'!A:X,4,FALSE)</f>
        <v>Celms, E.; Barzdins, J.; Kalnins, A.; Barzdins, P.; ...</v>
      </c>
      <c r="E28" t="str">
        <f>VLOOKUP(Tabelle4[[#This Row],[Key]],'3. Unique Results'!A:X,5,FALSE)</f>
        <v>DSL approach to deep Learning lifecycle data management</v>
      </c>
      <c r="F28" t="str">
        <f>VLOOKUP(Tabelle4[[#This Row],[Key]],'3. Unique Results'!A:X,6,FALSE)</f>
        <v>Baltic Journal of …</v>
      </c>
      <c r="G28" t="str">
        <f>VLOOKUP(Tabelle4[[#This Row],[Key]],'3. Unique Results'!A:X,7,FALSE)</f>
        <v/>
      </c>
      <c r="H28" t="str">
        <f>VLOOKUP(Tabelle4[[#This Row],[Key]],'3. Unique Results'!A:X,8,FALSE)</f>
        <v/>
      </c>
      <c r="I28" t="str">
        <f>VLOOKUP(Tabelle4[[#This Row],[Key]],'3. Unique Results'!A:X,9,FALSE)</f>
        <v/>
      </c>
      <c r="J28" t="str">
        <f>VLOOKUP(Tabelle4[[#This Row],[Key]],'3. Unique Results'!A:X,10,FALSE)</f>
        <v>https://www.bjmc.lu.lv/fileadmin/user_upload/lu_portal/projekti/bjmc/Contents/8_4_09_Celms1.pdf</v>
      </c>
      <c r="K28" t="str">
        <f>VLOOKUP(Tabelle4[[#This Row],[Key]],'3. Unique Results'!A:X,11,FALSE)</f>
        <v>2020</v>
      </c>
      <c r="L28">
        <f>VLOOKUP(Tabelle4[[#This Row],[Key]],'3. Unique Results'!A:X,12,FALSE)</f>
        <v>44887.363807870373</v>
      </c>
      <c r="M28" s="17">
        <f>VLOOKUP(Tabelle4[[#This Row],[Key]],'3. Unique Results'!A:X,13,FALSE)</f>
        <v>44887.363807870373</v>
      </c>
      <c r="N28" s="17">
        <f>VLOOKUP(Tabelle4[[#This Row],[Key]],'3. Unique Results'!A:X,14,FALSE)</f>
        <v>0</v>
      </c>
      <c r="O28" t="str">
        <f>VLOOKUP(Tabelle4[[#This Row],[Key]],'3. Unique Results'!A:X,15,FALSE)</f>
        <v/>
      </c>
      <c r="P28" t="str">
        <f>VLOOKUP(Tabelle4[[#This Row],[Key]],'3. Unique Results'!A:X,16,FALSE)</f>
        <v/>
      </c>
      <c r="Q28" t="str">
        <f>VLOOKUP(Tabelle4[[#This Row],[Key]],'3. Unique Results'!A:X,17,FALSE)</f>
        <v/>
      </c>
      <c r="R28" t="str">
        <f>VLOOKUP(Tabelle4[[#This Row],[Key]],'3. Unique Results'!A:X,18,FALSE)</f>
        <v/>
      </c>
      <c r="S28" t="str">
        <f>VLOOKUP(Tabelle4[[#This Row],[Key]],'3. Unique Results'!A:X,19,FALSE)</f>
        <v/>
      </c>
      <c r="T28" t="str">
        <f>VLOOKUP(Tabelle4[[#This Row],[Key]],'3. Unique Results'!A:X,20,FALSE)</f>
        <v/>
      </c>
      <c r="U28" t="str">
        <f>VLOOKUP(Tabelle4[[#This Row],[Key]],'3. Unique Results'!A:X,21,FALSE)</f>
        <v/>
      </c>
      <c r="V28" t="str">
        <f>VLOOKUP(Tabelle4[[#This Row],[Key]],'3. Unique Results'!A:X,22,FALSE)</f>
        <v/>
      </c>
      <c r="W28" t="str">
        <f>VLOOKUP(Tabelle4[[#This Row],[Key]],'3. Unique Results'!A:X,23,FALSE)</f>
        <v/>
      </c>
    </row>
    <row r="29" spans="1:23">
      <c r="A29" t="s">
        <v>5798</v>
      </c>
      <c r="B29" t="str">
        <f>VLOOKUP(Tabelle4[[#This Row],[Key]],'3. Unique Results'!A:X,2,FALSE)</f>
        <v>journalArticle</v>
      </c>
      <c r="C29">
        <f>VLOOKUP(Tabelle4[[#This Row],[Key]],'3. Unique Results'!A:X,3,FALSE)</f>
        <v>2021</v>
      </c>
      <c r="D29" t="str">
        <f>VLOOKUP(Tabelle4[[#This Row],[Key]],'3. Unique Results'!A:X,4,FALSE)</f>
        <v>Jha, S.</v>
      </c>
      <c r="E29" t="str">
        <f>VLOOKUP(Tabelle4[[#This Row],[Key]],'3. Unique Results'!A:X,5,FALSE)</f>
        <v>Learning Domain Specific Language Models for Automatic Speech Recognition through Machine Translation</v>
      </c>
      <c r="F29" t="str">
        <f>VLOOKUP(Tabelle4[[#This Row],[Key]],'3. Unique Results'!A:X,6,FALSE)</f>
        <v>arXiv preprint arXiv:2110.10261</v>
      </c>
      <c r="G29" t="str">
        <f>VLOOKUP(Tabelle4[[#This Row],[Key]],'3. Unique Results'!A:X,7,FALSE)</f>
        <v/>
      </c>
      <c r="H29" t="str">
        <f>VLOOKUP(Tabelle4[[#This Row],[Key]],'3. Unique Results'!A:X,8,FALSE)</f>
        <v/>
      </c>
      <c r="I29" t="str">
        <f>VLOOKUP(Tabelle4[[#This Row],[Key]],'3. Unique Results'!A:X,9,FALSE)</f>
        <v/>
      </c>
      <c r="J29" t="str">
        <f>VLOOKUP(Tabelle4[[#This Row],[Key]],'3. Unique Results'!A:X,10,FALSE)</f>
        <v>https://arxiv.org/abs/2110.10261</v>
      </c>
      <c r="K29" t="str">
        <f>VLOOKUP(Tabelle4[[#This Row],[Key]],'3. Unique Results'!A:X,11,FALSE)</f>
        <v>2021</v>
      </c>
      <c r="L29">
        <f>VLOOKUP(Tabelle4[[#This Row],[Key]],'3. Unique Results'!A:X,12,FALSE)</f>
        <v>44887.363807870373</v>
      </c>
      <c r="M29" s="17">
        <f>VLOOKUP(Tabelle4[[#This Row],[Key]],'3. Unique Results'!A:X,13,FALSE)</f>
        <v>44887.363807870373</v>
      </c>
      <c r="N29" s="17">
        <f>VLOOKUP(Tabelle4[[#This Row],[Key]],'3. Unique Results'!A:X,14,FALSE)</f>
        <v>0</v>
      </c>
      <c r="O29" t="str">
        <f>VLOOKUP(Tabelle4[[#This Row],[Key]],'3. Unique Results'!A:X,15,FALSE)</f>
        <v/>
      </c>
      <c r="P29" t="str">
        <f>VLOOKUP(Tabelle4[[#This Row],[Key]],'3. Unique Results'!A:X,16,FALSE)</f>
        <v/>
      </c>
      <c r="Q29" t="str">
        <f>VLOOKUP(Tabelle4[[#This Row],[Key]],'3. Unique Results'!A:X,17,FALSE)</f>
        <v/>
      </c>
      <c r="R29" t="str">
        <f>VLOOKUP(Tabelle4[[#This Row],[Key]],'3. Unique Results'!A:X,18,FALSE)</f>
        <v/>
      </c>
      <c r="S29" t="str">
        <f>VLOOKUP(Tabelle4[[#This Row],[Key]],'3. Unique Results'!A:X,19,FALSE)</f>
        <v/>
      </c>
      <c r="T29" t="str">
        <f>VLOOKUP(Tabelle4[[#This Row],[Key]],'3. Unique Results'!A:X,20,FALSE)</f>
        <v/>
      </c>
      <c r="U29" t="str">
        <f>VLOOKUP(Tabelle4[[#This Row],[Key]],'3. Unique Results'!A:X,21,FALSE)</f>
        <v/>
      </c>
      <c r="V29" t="str">
        <f>VLOOKUP(Tabelle4[[#This Row],[Key]],'3. Unique Results'!A:X,22,FALSE)</f>
        <v/>
      </c>
      <c r="W29" t="str">
        <f>VLOOKUP(Tabelle4[[#This Row],[Key]],'3. Unique Results'!A:X,23,FALSE)</f>
        <v/>
      </c>
    </row>
    <row r="30" spans="1:23">
      <c r="A30" t="s">
        <v>5799</v>
      </c>
      <c r="B30" t="str">
        <f>VLOOKUP(Tabelle4[[#This Row],[Key]],'3. Unique Results'!A:X,2,FALSE)</f>
        <v>journalArticle</v>
      </c>
      <c r="C30">
        <f>VLOOKUP(Tabelle4[[#This Row],[Key]],'3. Unique Results'!A:X,3,FALSE)</f>
        <v>2021</v>
      </c>
      <c r="D30" t="str">
        <f>VLOOKUP(Tabelle4[[#This Row],[Key]],'3. Unique Results'!A:X,4,FALSE)</f>
        <v>Sakun, N. L.; Abidin, Z. Z.; ...</v>
      </c>
      <c r="E30" t="str">
        <f>VLOOKUP(Tabelle4[[#This Row],[Key]],'3. Unique Results'!A:X,5,FALSE)</f>
        <v>Cable Fault Detection in DSL Communication System-based on Machine Learning</v>
      </c>
      <c r="F30" t="str">
        <f>VLOOKUP(Tabelle4[[#This Row],[Key]],'3. Unique Results'!A:X,6,FALSE)</f>
        <v>Evolution in Electrical and …</v>
      </c>
      <c r="G30" t="str">
        <f>VLOOKUP(Tabelle4[[#This Row],[Key]],'3. Unique Results'!A:X,7,FALSE)</f>
        <v/>
      </c>
      <c r="H30" t="str">
        <f>VLOOKUP(Tabelle4[[#This Row],[Key]],'3. Unique Results'!A:X,8,FALSE)</f>
        <v/>
      </c>
      <c r="I30" t="str">
        <f>VLOOKUP(Tabelle4[[#This Row],[Key]],'3. Unique Results'!A:X,9,FALSE)</f>
        <v/>
      </c>
      <c r="J30" t="str">
        <f>VLOOKUP(Tabelle4[[#This Row],[Key]],'3. Unique Results'!A:X,10,FALSE)</f>
        <v>https://penerbit.uthm.edu.my/periodicals/index.php/eeee/article/view/1723</v>
      </c>
      <c r="K30" t="str">
        <f>VLOOKUP(Tabelle4[[#This Row],[Key]],'3. Unique Results'!A:X,11,FALSE)</f>
        <v>2021</v>
      </c>
      <c r="L30">
        <f>VLOOKUP(Tabelle4[[#This Row],[Key]],'3. Unique Results'!A:X,12,FALSE)</f>
        <v>44887.363807870373</v>
      </c>
      <c r="M30" s="17">
        <f>VLOOKUP(Tabelle4[[#This Row],[Key]],'3. Unique Results'!A:X,13,FALSE)</f>
        <v>44887.363807870373</v>
      </c>
      <c r="N30" s="17">
        <f>VLOOKUP(Tabelle4[[#This Row],[Key]],'3. Unique Results'!A:X,14,FALSE)</f>
        <v>0</v>
      </c>
      <c r="O30" t="str">
        <f>VLOOKUP(Tabelle4[[#This Row],[Key]],'3. Unique Results'!A:X,15,FALSE)</f>
        <v/>
      </c>
      <c r="P30" t="str">
        <f>VLOOKUP(Tabelle4[[#This Row],[Key]],'3. Unique Results'!A:X,16,FALSE)</f>
        <v/>
      </c>
      <c r="Q30" t="str">
        <f>VLOOKUP(Tabelle4[[#This Row],[Key]],'3. Unique Results'!A:X,17,FALSE)</f>
        <v/>
      </c>
      <c r="R30" t="str">
        <f>VLOOKUP(Tabelle4[[#This Row],[Key]],'3. Unique Results'!A:X,18,FALSE)</f>
        <v/>
      </c>
      <c r="S30" t="str">
        <f>VLOOKUP(Tabelle4[[#This Row],[Key]],'3. Unique Results'!A:X,19,FALSE)</f>
        <v/>
      </c>
      <c r="T30" t="str">
        <f>VLOOKUP(Tabelle4[[#This Row],[Key]],'3. Unique Results'!A:X,20,FALSE)</f>
        <v/>
      </c>
      <c r="U30" t="str">
        <f>VLOOKUP(Tabelle4[[#This Row],[Key]],'3. Unique Results'!A:X,21,FALSE)</f>
        <v/>
      </c>
      <c r="V30" t="str">
        <f>VLOOKUP(Tabelle4[[#This Row],[Key]],'3. Unique Results'!A:X,22,FALSE)</f>
        <v/>
      </c>
      <c r="W30" t="str">
        <f>VLOOKUP(Tabelle4[[#This Row],[Key]],'3. Unique Results'!A:X,23,FALSE)</f>
        <v/>
      </c>
    </row>
    <row r="31" spans="1:23">
      <c r="A31" t="s">
        <v>4443</v>
      </c>
      <c r="B31" t="str">
        <f>VLOOKUP(Tabelle4[[#This Row],[Key]],'3. Unique Results'!A:X,2,FALSE)</f>
        <v>journalArticle</v>
      </c>
      <c r="C31">
        <f>VLOOKUP(Tabelle4[[#This Row],[Key]],'3. Unique Results'!A:X,3,FALSE)</f>
        <v>2020</v>
      </c>
      <c r="D31" t="str">
        <f>VLOOKUP(Tabelle4[[#This Row],[Key]],'3. Unique Results'!A:X,4,FALSE)</f>
        <v>Moin, A.; Rössler, S.; Günnemann, S.</v>
      </c>
      <c r="E31" t="str">
        <f>VLOOKUP(Tabelle4[[#This Row],[Key]],'3. Unique Results'!A:X,5,FALSE)</f>
        <v>ThingML+ Augmenting Model-Driven Software Engineering for the Internet of Things with Machine Learning</v>
      </c>
      <c r="F31" t="str">
        <f>VLOOKUP(Tabelle4[[#This Row],[Key]],'3. Unique Results'!A:X,6,FALSE)</f>
        <v>arXiv preprint arXiv:2009.10633</v>
      </c>
      <c r="G31" t="str">
        <f>VLOOKUP(Tabelle4[[#This Row],[Key]],'3. Unique Results'!A:X,7,FALSE)</f>
        <v/>
      </c>
      <c r="H31" t="str">
        <f>VLOOKUP(Tabelle4[[#This Row],[Key]],'3. Unique Results'!A:X,8,FALSE)</f>
        <v/>
      </c>
      <c r="I31" t="str">
        <f>VLOOKUP(Tabelle4[[#This Row],[Key]],'3. Unique Results'!A:X,9,FALSE)</f>
        <v/>
      </c>
      <c r="J31" t="str">
        <f>VLOOKUP(Tabelle4[[#This Row],[Key]],'3. Unique Results'!A:X,10,FALSE)</f>
        <v>https://arxiv.org/abs/2009.10633</v>
      </c>
      <c r="K31" t="str">
        <f>VLOOKUP(Tabelle4[[#This Row],[Key]],'3. Unique Results'!A:X,11,FALSE)</f>
        <v>2020</v>
      </c>
      <c r="L31">
        <f>VLOOKUP(Tabelle4[[#This Row],[Key]],'3. Unique Results'!A:X,12,FALSE)</f>
        <v>44887.363807870373</v>
      </c>
      <c r="M31" s="17">
        <f>VLOOKUP(Tabelle4[[#This Row],[Key]],'3. Unique Results'!A:X,13,FALSE)</f>
        <v>44887.363807870373</v>
      </c>
      <c r="N31" s="17">
        <f>VLOOKUP(Tabelle4[[#This Row],[Key]],'3. Unique Results'!A:X,14,FALSE)</f>
        <v>0</v>
      </c>
      <c r="O31" t="str">
        <f>VLOOKUP(Tabelle4[[#This Row],[Key]],'3. Unique Results'!A:X,15,FALSE)</f>
        <v/>
      </c>
      <c r="P31" t="str">
        <f>VLOOKUP(Tabelle4[[#This Row],[Key]],'3. Unique Results'!A:X,16,FALSE)</f>
        <v/>
      </c>
      <c r="Q31" t="str">
        <f>VLOOKUP(Tabelle4[[#This Row],[Key]],'3. Unique Results'!A:X,17,FALSE)</f>
        <v/>
      </c>
      <c r="R31" t="str">
        <f>VLOOKUP(Tabelle4[[#This Row],[Key]],'3. Unique Results'!A:X,18,FALSE)</f>
        <v/>
      </c>
      <c r="S31" t="str">
        <f>VLOOKUP(Tabelle4[[#This Row],[Key]],'3. Unique Results'!A:X,19,FALSE)</f>
        <v/>
      </c>
      <c r="T31" t="str">
        <f>VLOOKUP(Tabelle4[[#This Row],[Key]],'3. Unique Results'!A:X,20,FALSE)</f>
        <v/>
      </c>
      <c r="U31" t="str">
        <f>VLOOKUP(Tabelle4[[#This Row],[Key]],'3. Unique Results'!A:X,21,FALSE)</f>
        <v/>
      </c>
      <c r="V31" t="str">
        <f>VLOOKUP(Tabelle4[[#This Row],[Key]],'3. Unique Results'!A:X,22,FALSE)</f>
        <v/>
      </c>
      <c r="W31" t="str">
        <f>VLOOKUP(Tabelle4[[#This Row],[Key]],'3. Unique Results'!A:X,23,FALSE)</f>
        <v/>
      </c>
    </row>
    <row r="32" spans="1:23">
      <c r="A32" t="s">
        <v>5800</v>
      </c>
      <c r="B32" t="str">
        <f>VLOOKUP(Tabelle4[[#This Row],[Key]],'3. Unique Results'!A:X,2,FALSE)</f>
        <v>journalArticle</v>
      </c>
      <c r="C32">
        <f>VLOOKUP(Tabelle4[[#This Row],[Key]],'3. Unique Results'!A:X,3,FALSE)</f>
        <v>2019</v>
      </c>
      <c r="D32" t="str">
        <f>VLOOKUP(Tabelle4[[#This Row],[Key]],'3. Unique Results'!A:X,4,FALSE)</f>
        <v>Restrepo-Montoya, D.; Alvarez-Montoya, J.; ...</v>
      </c>
      <c r="E32" t="str">
        <f>VLOOKUP(Tabelle4[[#This Row],[Key]],'3. Unique Results'!A:X,5,FALSE)</f>
        <v>Artificial Intelligence Metamodeling Approach to Design Smart Composite Laminates with Bend-Twist Coupling</v>
      </c>
      <c r="F32" t="str">
        <f>VLOOKUP(Tabelle4[[#This Row],[Key]],'3. Unique Results'!A:X,6,FALSE)</f>
        <v>2019 IEEE 2nd …</v>
      </c>
      <c r="G32" t="str">
        <f>VLOOKUP(Tabelle4[[#This Row],[Key]],'3. Unique Results'!A:X,7,FALSE)</f>
        <v/>
      </c>
      <c r="H32" t="str">
        <f>VLOOKUP(Tabelle4[[#This Row],[Key]],'3. Unique Results'!A:X,8,FALSE)</f>
        <v/>
      </c>
      <c r="I32" t="str">
        <f>VLOOKUP(Tabelle4[[#This Row],[Key]],'3. Unique Results'!A:X,9,FALSE)</f>
        <v/>
      </c>
      <c r="J32" t="str">
        <f>VLOOKUP(Tabelle4[[#This Row],[Key]],'3. Unique Results'!A:X,10,FALSE)</f>
        <v>https://ieeexplore.ieee.org/abstract/document/9025137/</v>
      </c>
      <c r="K32" t="str">
        <f>VLOOKUP(Tabelle4[[#This Row],[Key]],'3. Unique Results'!A:X,11,FALSE)</f>
        <v>2019</v>
      </c>
      <c r="L32">
        <f>VLOOKUP(Tabelle4[[#This Row],[Key]],'3. Unique Results'!A:X,12,FALSE)</f>
        <v>44887.363807870373</v>
      </c>
      <c r="M32" s="17">
        <f>VLOOKUP(Tabelle4[[#This Row],[Key]],'3. Unique Results'!A:X,13,FALSE)</f>
        <v>44887.363807870373</v>
      </c>
      <c r="N32" s="17">
        <f>VLOOKUP(Tabelle4[[#This Row],[Key]],'3. Unique Results'!A:X,14,FALSE)</f>
        <v>0</v>
      </c>
      <c r="O32" t="str">
        <f>VLOOKUP(Tabelle4[[#This Row],[Key]],'3. Unique Results'!A:X,15,FALSE)</f>
        <v/>
      </c>
      <c r="P32" t="str">
        <f>VLOOKUP(Tabelle4[[#This Row],[Key]],'3. Unique Results'!A:X,16,FALSE)</f>
        <v/>
      </c>
      <c r="Q32" t="str">
        <f>VLOOKUP(Tabelle4[[#This Row],[Key]],'3. Unique Results'!A:X,17,FALSE)</f>
        <v/>
      </c>
      <c r="R32" t="str">
        <f>VLOOKUP(Tabelle4[[#This Row],[Key]],'3. Unique Results'!A:X,18,FALSE)</f>
        <v/>
      </c>
      <c r="S32" t="str">
        <f>VLOOKUP(Tabelle4[[#This Row],[Key]],'3. Unique Results'!A:X,19,FALSE)</f>
        <v/>
      </c>
      <c r="T32" t="str">
        <f>VLOOKUP(Tabelle4[[#This Row],[Key]],'3. Unique Results'!A:X,20,FALSE)</f>
        <v/>
      </c>
      <c r="U32" t="str">
        <f>VLOOKUP(Tabelle4[[#This Row],[Key]],'3. Unique Results'!A:X,21,FALSE)</f>
        <v/>
      </c>
      <c r="V32" t="str">
        <f>VLOOKUP(Tabelle4[[#This Row],[Key]],'3. Unique Results'!A:X,22,FALSE)</f>
        <v/>
      </c>
      <c r="W32" t="str">
        <f>VLOOKUP(Tabelle4[[#This Row],[Key]],'3. Unique Results'!A:X,23,FALSE)</f>
        <v/>
      </c>
    </row>
    <row r="33" spans="1:23">
      <c r="A33" t="s">
        <v>4444</v>
      </c>
      <c r="B33" t="str">
        <f>VLOOKUP(Tabelle4[[#This Row],[Key]],'3. Unique Results'!A:X,2,FALSE)</f>
        <v>journalArticle</v>
      </c>
      <c r="C33">
        <f>VLOOKUP(Tabelle4[[#This Row],[Key]],'3. Unique Results'!A:X,3,FALSE)</f>
        <v>2021</v>
      </c>
      <c r="D33" t="str">
        <f>VLOOKUP(Tabelle4[[#This Row],[Key]],'3. Unique Results'!A:X,4,FALSE)</f>
        <v>Moin, A.; Challenger, M.; Badii, A.; ...</v>
      </c>
      <c r="E33" t="str">
        <f>VLOOKUP(Tabelle4[[#This Row],[Key]],'3. Unique Results'!A:X,5,FALSE)</f>
        <v>Mde4qai: Towards model-driven engineering for quantum artificial intelligence</v>
      </c>
      <c r="F33" t="str">
        <f>VLOOKUP(Tabelle4[[#This Row],[Key]],'3. Unique Results'!A:X,6,FALSE)</f>
        <v>arXiv preprint arXiv …</v>
      </c>
      <c r="G33" t="str">
        <f>VLOOKUP(Tabelle4[[#This Row],[Key]],'3. Unique Results'!A:X,7,FALSE)</f>
        <v/>
      </c>
      <c r="H33" t="str">
        <f>VLOOKUP(Tabelle4[[#This Row],[Key]],'3. Unique Results'!A:X,8,FALSE)</f>
        <v/>
      </c>
      <c r="I33" t="str">
        <f>VLOOKUP(Tabelle4[[#This Row],[Key]],'3. Unique Results'!A:X,9,FALSE)</f>
        <v/>
      </c>
      <c r="J33" t="str">
        <f>VLOOKUP(Tabelle4[[#This Row],[Key]],'3. Unique Results'!A:X,10,FALSE)</f>
        <v>https://arxiv.org/abs/2107.06708</v>
      </c>
      <c r="K33" t="str">
        <f>VLOOKUP(Tabelle4[[#This Row],[Key]],'3. Unique Results'!A:X,11,FALSE)</f>
        <v>2021</v>
      </c>
      <c r="L33">
        <f>VLOOKUP(Tabelle4[[#This Row],[Key]],'3. Unique Results'!A:X,12,FALSE)</f>
        <v>44887.363807870373</v>
      </c>
      <c r="M33" s="17">
        <f>VLOOKUP(Tabelle4[[#This Row],[Key]],'3. Unique Results'!A:X,13,FALSE)</f>
        <v>44887.363807870373</v>
      </c>
      <c r="N33" s="17">
        <f>VLOOKUP(Tabelle4[[#This Row],[Key]],'3. Unique Results'!A:X,14,FALSE)</f>
        <v>0</v>
      </c>
      <c r="O33" t="str">
        <f>VLOOKUP(Tabelle4[[#This Row],[Key]],'3. Unique Results'!A:X,15,FALSE)</f>
        <v/>
      </c>
      <c r="P33" t="str">
        <f>VLOOKUP(Tabelle4[[#This Row],[Key]],'3. Unique Results'!A:X,16,FALSE)</f>
        <v/>
      </c>
      <c r="Q33" t="str">
        <f>VLOOKUP(Tabelle4[[#This Row],[Key]],'3. Unique Results'!A:X,17,FALSE)</f>
        <v/>
      </c>
      <c r="R33" t="str">
        <f>VLOOKUP(Tabelle4[[#This Row],[Key]],'3. Unique Results'!A:X,18,FALSE)</f>
        <v/>
      </c>
      <c r="S33" t="str">
        <f>VLOOKUP(Tabelle4[[#This Row],[Key]],'3. Unique Results'!A:X,19,FALSE)</f>
        <v/>
      </c>
      <c r="T33" t="str">
        <f>VLOOKUP(Tabelle4[[#This Row],[Key]],'3. Unique Results'!A:X,20,FALSE)</f>
        <v/>
      </c>
      <c r="U33" t="str">
        <f>VLOOKUP(Tabelle4[[#This Row],[Key]],'3. Unique Results'!A:X,21,FALSE)</f>
        <v/>
      </c>
      <c r="V33" t="str">
        <f>VLOOKUP(Tabelle4[[#This Row],[Key]],'3. Unique Results'!A:X,22,FALSE)</f>
        <v/>
      </c>
      <c r="W33" t="str">
        <f>VLOOKUP(Tabelle4[[#This Row],[Key]],'3. Unique Results'!A:X,23,FALSE)</f>
        <v/>
      </c>
    </row>
    <row r="34" spans="1:23">
      <c r="A34" t="s">
        <v>4445</v>
      </c>
      <c r="B34" t="str">
        <f>VLOOKUP(Tabelle4[[#This Row],[Key]],'3. Unique Results'!A:X,2,FALSE)</f>
        <v>journalArticle</v>
      </c>
      <c r="C34">
        <f>VLOOKUP(Tabelle4[[#This Row],[Key]],'3. Unique Results'!A:X,3,FALSE)</f>
        <v>2022</v>
      </c>
      <c r="D34" t="str">
        <f>VLOOKUP(Tabelle4[[#This Row],[Key]],'3. Unique Results'!A:X,4,FALSE)</f>
        <v>Giner-Miguelez, J.; Gómez, A.; Cabot, J.</v>
      </c>
      <c r="E34" t="str">
        <f>VLOOKUP(Tabelle4[[#This Row],[Key]],'3. Unique Results'!A:X,5,FALSE)</f>
        <v>A domain-specific language for describing machine learning dataset</v>
      </c>
      <c r="F34" t="str">
        <f>VLOOKUP(Tabelle4[[#This Row],[Key]],'3. Unique Results'!A:X,6,FALSE)</f>
        <v>arXiv preprint arXiv:2207.02848</v>
      </c>
      <c r="G34" t="str">
        <f>VLOOKUP(Tabelle4[[#This Row],[Key]],'3. Unique Results'!A:X,7,FALSE)</f>
        <v/>
      </c>
      <c r="H34" t="str">
        <f>VLOOKUP(Tabelle4[[#This Row],[Key]],'3. Unique Results'!A:X,8,FALSE)</f>
        <v/>
      </c>
      <c r="I34" t="str">
        <f>VLOOKUP(Tabelle4[[#This Row],[Key]],'3. Unique Results'!A:X,9,FALSE)</f>
        <v/>
      </c>
      <c r="J34" t="str">
        <f>VLOOKUP(Tabelle4[[#This Row],[Key]],'3. Unique Results'!A:X,10,FALSE)</f>
        <v>https://arxiv.org/abs/2207.02848</v>
      </c>
      <c r="K34" t="str">
        <f>VLOOKUP(Tabelle4[[#This Row],[Key]],'3. Unique Results'!A:X,11,FALSE)</f>
        <v>2022</v>
      </c>
      <c r="L34">
        <f>VLOOKUP(Tabelle4[[#This Row],[Key]],'3. Unique Results'!A:X,12,FALSE)</f>
        <v>44887.363807870373</v>
      </c>
      <c r="M34" s="17">
        <f>VLOOKUP(Tabelle4[[#This Row],[Key]],'3. Unique Results'!A:X,13,FALSE)</f>
        <v>44887.363807870373</v>
      </c>
      <c r="N34" s="17">
        <f>VLOOKUP(Tabelle4[[#This Row],[Key]],'3. Unique Results'!A:X,14,FALSE)</f>
        <v>0</v>
      </c>
      <c r="O34" t="str">
        <f>VLOOKUP(Tabelle4[[#This Row],[Key]],'3. Unique Results'!A:X,15,FALSE)</f>
        <v/>
      </c>
      <c r="P34" t="str">
        <f>VLOOKUP(Tabelle4[[#This Row],[Key]],'3. Unique Results'!A:X,16,FALSE)</f>
        <v/>
      </c>
      <c r="Q34" t="str">
        <f>VLOOKUP(Tabelle4[[#This Row],[Key]],'3. Unique Results'!A:X,17,FALSE)</f>
        <v/>
      </c>
      <c r="R34" t="str">
        <f>VLOOKUP(Tabelle4[[#This Row],[Key]],'3. Unique Results'!A:X,18,FALSE)</f>
        <v/>
      </c>
      <c r="S34" t="str">
        <f>VLOOKUP(Tabelle4[[#This Row],[Key]],'3. Unique Results'!A:X,19,FALSE)</f>
        <v/>
      </c>
      <c r="T34" t="str">
        <f>VLOOKUP(Tabelle4[[#This Row],[Key]],'3. Unique Results'!A:X,20,FALSE)</f>
        <v/>
      </c>
      <c r="U34" t="str">
        <f>VLOOKUP(Tabelle4[[#This Row],[Key]],'3. Unique Results'!A:X,21,FALSE)</f>
        <v/>
      </c>
      <c r="V34" t="str">
        <f>VLOOKUP(Tabelle4[[#This Row],[Key]],'3. Unique Results'!A:X,22,FALSE)</f>
        <v/>
      </c>
      <c r="W34" t="str">
        <f>VLOOKUP(Tabelle4[[#This Row],[Key]],'3. Unique Results'!A:X,23,FALSE)</f>
        <v/>
      </c>
    </row>
    <row r="35" spans="1:23">
      <c r="A35" t="s">
        <v>4446</v>
      </c>
      <c r="B35" t="str">
        <f>VLOOKUP(Tabelle4[[#This Row],[Key]],'3. Unique Results'!A:X,2,FALSE)</f>
        <v>journalArticle</v>
      </c>
      <c r="C35">
        <f>VLOOKUP(Tabelle4[[#This Row],[Key]],'3. Unique Results'!A:X,3,FALSE)</f>
        <v>2014</v>
      </c>
      <c r="D35" t="str">
        <f>VLOOKUP(Tabelle4[[#This Row],[Key]],'3. Unique Results'!A:X,4,FALSE)</f>
        <v>Breuker, D.</v>
      </c>
      <c r="E35" t="str">
        <f>VLOOKUP(Tabelle4[[#This Row],[Key]],'3. Unique Results'!A:X,5,FALSE)</f>
        <v>Towards Model-Driven Engineering for Big Data Analytics–An Exploratory Analysis of Domain-Specific Languages for Machine Learning</v>
      </c>
      <c r="F35" t="str">
        <f>VLOOKUP(Tabelle4[[#This Row],[Key]],'3. Unique Results'!A:X,6,FALSE)</f>
        <v>2014 47th Hawaii International Conference on …</v>
      </c>
      <c r="G35" t="str">
        <f>VLOOKUP(Tabelle4[[#This Row],[Key]],'3. Unique Results'!A:X,7,FALSE)</f>
        <v/>
      </c>
      <c r="H35" t="str">
        <f>VLOOKUP(Tabelle4[[#This Row],[Key]],'3. Unique Results'!A:X,8,FALSE)</f>
        <v/>
      </c>
      <c r="I35" t="str">
        <f>VLOOKUP(Tabelle4[[#This Row],[Key]],'3. Unique Results'!A:X,9,FALSE)</f>
        <v/>
      </c>
      <c r="J35" t="str">
        <f>VLOOKUP(Tabelle4[[#This Row],[Key]],'3. Unique Results'!A:X,10,FALSE)</f>
        <v>https://ieeexplore.ieee.org/abstract/document/6758697/</v>
      </c>
      <c r="K35" t="str">
        <f>VLOOKUP(Tabelle4[[#This Row],[Key]],'3. Unique Results'!A:X,11,FALSE)</f>
        <v>2014</v>
      </c>
      <c r="L35">
        <f>VLOOKUP(Tabelle4[[#This Row],[Key]],'3. Unique Results'!A:X,12,FALSE)</f>
        <v>44887.363807870373</v>
      </c>
      <c r="M35" s="17">
        <f>VLOOKUP(Tabelle4[[#This Row],[Key]],'3. Unique Results'!A:X,13,FALSE)</f>
        <v>44887.363807870373</v>
      </c>
      <c r="N35" s="17">
        <f>VLOOKUP(Tabelle4[[#This Row],[Key]],'3. Unique Results'!A:X,14,FALSE)</f>
        <v>0</v>
      </c>
      <c r="O35" t="str">
        <f>VLOOKUP(Tabelle4[[#This Row],[Key]],'3. Unique Results'!A:X,15,FALSE)</f>
        <v/>
      </c>
      <c r="P35" t="str">
        <f>VLOOKUP(Tabelle4[[#This Row],[Key]],'3. Unique Results'!A:X,16,FALSE)</f>
        <v/>
      </c>
      <c r="Q35" t="str">
        <f>VLOOKUP(Tabelle4[[#This Row],[Key]],'3. Unique Results'!A:X,17,FALSE)</f>
        <v/>
      </c>
      <c r="R35" t="str">
        <f>VLOOKUP(Tabelle4[[#This Row],[Key]],'3. Unique Results'!A:X,18,FALSE)</f>
        <v/>
      </c>
      <c r="S35" t="str">
        <f>VLOOKUP(Tabelle4[[#This Row],[Key]],'3. Unique Results'!A:X,19,FALSE)</f>
        <v/>
      </c>
      <c r="T35" t="str">
        <f>VLOOKUP(Tabelle4[[#This Row],[Key]],'3. Unique Results'!A:X,20,FALSE)</f>
        <v/>
      </c>
      <c r="U35" t="str">
        <f>VLOOKUP(Tabelle4[[#This Row],[Key]],'3. Unique Results'!A:X,21,FALSE)</f>
        <v/>
      </c>
      <c r="V35" t="str">
        <f>VLOOKUP(Tabelle4[[#This Row],[Key]],'3. Unique Results'!A:X,22,FALSE)</f>
        <v/>
      </c>
      <c r="W35" t="str">
        <f>VLOOKUP(Tabelle4[[#This Row],[Key]],'3. Unique Results'!A:X,23,FALSE)</f>
        <v/>
      </c>
    </row>
    <row r="36" spans="1:23">
      <c r="A36" t="s">
        <v>5801</v>
      </c>
      <c r="B36" t="str">
        <f>VLOOKUP(Tabelle4[[#This Row],[Key]],'3. Unique Results'!A:X,2,FALSE)</f>
        <v>journalArticle</v>
      </c>
      <c r="C36">
        <f>VLOOKUP(Tabelle4[[#This Row],[Key]],'3. Unique Results'!A:X,3,FALSE)</f>
        <v>2019</v>
      </c>
      <c r="D36" t="str">
        <f>VLOOKUP(Tabelle4[[#This Row],[Key]],'3. Unique Results'!A:X,4,FALSE)</f>
        <v>Burgueño, L.; Burdusel, A.; Gérard, S.; ...</v>
      </c>
      <c r="E36" t="str">
        <f>VLOOKUP(Tabelle4[[#This Row],[Key]],'3. Unique Results'!A:X,5,FALSE)</f>
        <v>Preface to MDE Intelligence 2019: 1st Workshop on Artificial Intelligence and Model-Driven Engineering</v>
      </c>
      <c r="F36" t="str">
        <f>VLOOKUP(Tabelle4[[#This Row],[Key]],'3. Unique Results'!A:X,6,FALSE)</f>
        <v>2019 ACM/IEEE 22nd …</v>
      </c>
      <c r="G36" t="str">
        <f>VLOOKUP(Tabelle4[[#This Row],[Key]],'3. Unique Results'!A:X,7,FALSE)</f>
        <v/>
      </c>
      <c r="H36" t="str">
        <f>VLOOKUP(Tabelle4[[#This Row],[Key]],'3. Unique Results'!A:X,8,FALSE)</f>
        <v/>
      </c>
      <c r="I36" t="str">
        <f>VLOOKUP(Tabelle4[[#This Row],[Key]],'3. Unique Results'!A:X,9,FALSE)</f>
        <v/>
      </c>
      <c r="J36" t="str">
        <f>VLOOKUP(Tabelle4[[#This Row],[Key]],'3. Unique Results'!A:X,10,FALSE)</f>
        <v>https://ieeexplore.ieee.org/abstract/document/8904820/</v>
      </c>
      <c r="K36" t="str">
        <f>VLOOKUP(Tabelle4[[#This Row],[Key]],'3. Unique Results'!A:X,11,FALSE)</f>
        <v>2019</v>
      </c>
      <c r="L36">
        <f>VLOOKUP(Tabelle4[[#This Row],[Key]],'3. Unique Results'!A:X,12,FALSE)</f>
        <v>44887.363807870373</v>
      </c>
      <c r="M36" s="17">
        <f>VLOOKUP(Tabelle4[[#This Row],[Key]],'3. Unique Results'!A:X,13,FALSE)</f>
        <v>44887.363807870373</v>
      </c>
      <c r="N36" s="17">
        <f>VLOOKUP(Tabelle4[[#This Row],[Key]],'3. Unique Results'!A:X,14,FALSE)</f>
        <v>0</v>
      </c>
      <c r="O36" t="str">
        <f>VLOOKUP(Tabelle4[[#This Row],[Key]],'3. Unique Results'!A:X,15,FALSE)</f>
        <v/>
      </c>
      <c r="P36" t="str">
        <f>VLOOKUP(Tabelle4[[#This Row],[Key]],'3. Unique Results'!A:X,16,FALSE)</f>
        <v/>
      </c>
      <c r="Q36" t="str">
        <f>VLOOKUP(Tabelle4[[#This Row],[Key]],'3. Unique Results'!A:X,17,FALSE)</f>
        <v/>
      </c>
      <c r="R36" t="str">
        <f>VLOOKUP(Tabelle4[[#This Row],[Key]],'3. Unique Results'!A:X,18,FALSE)</f>
        <v/>
      </c>
      <c r="S36" t="str">
        <f>VLOOKUP(Tabelle4[[#This Row],[Key]],'3. Unique Results'!A:X,19,FALSE)</f>
        <v/>
      </c>
      <c r="T36" t="str">
        <f>VLOOKUP(Tabelle4[[#This Row],[Key]],'3. Unique Results'!A:X,20,FALSE)</f>
        <v/>
      </c>
      <c r="U36" t="str">
        <f>VLOOKUP(Tabelle4[[#This Row],[Key]],'3. Unique Results'!A:X,21,FALSE)</f>
        <v/>
      </c>
      <c r="V36" t="str">
        <f>VLOOKUP(Tabelle4[[#This Row],[Key]],'3. Unique Results'!A:X,22,FALSE)</f>
        <v/>
      </c>
      <c r="W36" t="str">
        <f>VLOOKUP(Tabelle4[[#This Row],[Key]],'3. Unique Results'!A:X,23,FALSE)</f>
        <v/>
      </c>
    </row>
    <row r="37" spans="1:23">
      <c r="A37" t="s">
        <v>4447</v>
      </c>
      <c r="B37" t="str">
        <f>VLOOKUP(Tabelle4[[#This Row],[Key]],'3. Unique Results'!A:X,2,FALSE)</f>
        <v>journalArticle</v>
      </c>
      <c r="C37">
        <f>VLOOKUP(Tabelle4[[#This Row],[Key]],'3. Unique Results'!A:X,3,FALSE)</f>
        <v>2022</v>
      </c>
      <c r="D37" t="str">
        <f>VLOOKUP(Tabelle4[[#This Row],[Key]],'3. Unique Results'!A:X,4,FALSE)</f>
        <v>Moin, A.; Wattanavaekin, U.; Lungu, A.; ...</v>
      </c>
      <c r="E37" t="str">
        <f>VLOOKUP(Tabelle4[[#This Row],[Key]],'3. Unique Results'!A:X,5,FALSE)</f>
        <v>Enabling Automated Machine Learning for Model-Driven AI Engineering</v>
      </c>
      <c r="F37" t="str">
        <f>VLOOKUP(Tabelle4[[#This Row],[Key]],'3. Unique Results'!A:X,6,FALSE)</f>
        <v>arXiv preprint arXiv …</v>
      </c>
      <c r="G37" t="str">
        <f>VLOOKUP(Tabelle4[[#This Row],[Key]],'3. Unique Results'!A:X,7,FALSE)</f>
        <v/>
      </c>
      <c r="H37" t="str">
        <f>VLOOKUP(Tabelle4[[#This Row],[Key]],'3. Unique Results'!A:X,8,FALSE)</f>
        <v/>
      </c>
      <c r="I37" t="str">
        <f>VLOOKUP(Tabelle4[[#This Row],[Key]],'3. Unique Results'!A:X,9,FALSE)</f>
        <v/>
      </c>
      <c r="J37" t="str">
        <f>VLOOKUP(Tabelle4[[#This Row],[Key]],'3. Unique Results'!A:X,10,FALSE)</f>
        <v>https://arxiv.org/abs/2203.02927</v>
      </c>
      <c r="K37" t="str">
        <f>VLOOKUP(Tabelle4[[#This Row],[Key]],'3. Unique Results'!A:X,11,FALSE)</f>
        <v>2022</v>
      </c>
      <c r="L37">
        <f>VLOOKUP(Tabelle4[[#This Row],[Key]],'3. Unique Results'!A:X,12,FALSE)</f>
        <v>44887.363807870373</v>
      </c>
      <c r="M37" s="17">
        <f>VLOOKUP(Tabelle4[[#This Row],[Key]],'3. Unique Results'!A:X,13,FALSE)</f>
        <v>44887.363807870373</v>
      </c>
      <c r="N37" s="17">
        <f>VLOOKUP(Tabelle4[[#This Row],[Key]],'3. Unique Results'!A:X,14,FALSE)</f>
        <v>0</v>
      </c>
      <c r="O37" t="str">
        <f>VLOOKUP(Tabelle4[[#This Row],[Key]],'3. Unique Results'!A:X,15,FALSE)</f>
        <v/>
      </c>
      <c r="P37" t="str">
        <f>VLOOKUP(Tabelle4[[#This Row],[Key]],'3. Unique Results'!A:X,16,FALSE)</f>
        <v/>
      </c>
      <c r="Q37" t="str">
        <f>VLOOKUP(Tabelle4[[#This Row],[Key]],'3. Unique Results'!A:X,17,FALSE)</f>
        <v/>
      </c>
      <c r="R37" t="str">
        <f>VLOOKUP(Tabelle4[[#This Row],[Key]],'3. Unique Results'!A:X,18,FALSE)</f>
        <v/>
      </c>
      <c r="S37" t="str">
        <f>VLOOKUP(Tabelle4[[#This Row],[Key]],'3. Unique Results'!A:X,19,FALSE)</f>
        <v/>
      </c>
      <c r="T37" t="str">
        <f>VLOOKUP(Tabelle4[[#This Row],[Key]],'3. Unique Results'!A:X,20,FALSE)</f>
        <v/>
      </c>
      <c r="U37" t="str">
        <f>VLOOKUP(Tabelle4[[#This Row],[Key]],'3. Unique Results'!A:X,21,FALSE)</f>
        <v/>
      </c>
      <c r="V37" t="str">
        <f>VLOOKUP(Tabelle4[[#This Row],[Key]],'3. Unique Results'!A:X,22,FALSE)</f>
        <v/>
      </c>
      <c r="W37" t="str">
        <f>VLOOKUP(Tabelle4[[#This Row],[Key]],'3. Unique Results'!A:X,23,FALSE)</f>
        <v/>
      </c>
    </row>
    <row r="38" spans="1:23">
      <c r="A38" t="s">
        <v>5802</v>
      </c>
      <c r="B38" t="str">
        <f>VLOOKUP(Tabelle4[[#This Row],[Key]],'3. Unique Results'!A:X,2,FALSE)</f>
        <v>journalArticle</v>
      </c>
      <c r="C38">
        <f>VLOOKUP(Tabelle4[[#This Row],[Key]],'3. Unique Results'!A:X,3,FALSE)</f>
        <v>2021</v>
      </c>
      <c r="D38" t="str">
        <f>VLOOKUP(Tabelle4[[#This Row],[Key]],'3. Unique Results'!A:X,4,FALSE)</f>
        <v>Huang, Seth H.; Xu, Lingjie; Jiang, Congwei</v>
      </c>
      <c r="E38" t="str">
        <f>VLOOKUP(Tabelle4[[#This Row],[Key]],'3. Unique Results'!A:X,5,FALSE)</f>
        <v>Artificial Intelligence and Advanced Time Series Classification: Residual Attention Net for Cross-Domain Modeling</v>
      </c>
      <c r="F38" t="str">
        <f>VLOOKUP(Tabelle4[[#This Row],[Key]],'3. Unique Results'!A:X,6,FALSE)</f>
        <v>Fintech with Artificial Intelligence, Big Data, and Blockchain</v>
      </c>
      <c r="G38" t="str">
        <f>VLOOKUP(Tabelle4[[#This Row],[Key]],'3. Unique Results'!A:X,7,FALSE)</f>
        <v/>
      </c>
      <c r="H38" t="str">
        <f>VLOOKUP(Tabelle4[[#This Row],[Key]],'3. Unique Results'!A:X,8,FALSE)</f>
        <v/>
      </c>
      <c r="I38" t="str">
        <f>VLOOKUP(Tabelle4[[#This Row],[Key]],'3. Unique Results'!A:X,9,FALSE)</f>
        <v/>
      </c>
      <c r="J38" t="str">
        <f>VLOOKUP(Tabelle4[[#This Row],[Key]],'3. Unique Results'!A:X,10,FALSE)</f>
        <v>http://link.springer.com/10.1007/978-981-33-6137-9_5</v>
      </c>
      <c r="K38" t="str">
        <f>VLOOKUP(Tabelle4[[#This Row],[Key]],'3. Unique Results'!A:X,11,FALSE)</f>
        <v>2021</v>
      </c>
      <c r="L38">
        <f>VLOOKUP(Tabelle4[[#This Row],[Key]],'3. Unique Results'!A:X,12,FALSE)</f>
        <v>44887.363807870373</v>
      </c>
      <c r="M38" s="17">
        <f>VLOOKUP(Tabelle4[[#This Row],[Key]],'3. Unique Results'!A:X,13,FALSE)</f>
        <v>44887.363807870373</v>
      </c>
      <c r="N38" s="17">
        <f>VLOOKUP(Tabelle4[[#This Row],[Key]],'3. Unique Results'!A:X,14,FALSE)</f>
        <v>44886.598333333335</v>
      </c>
      <c r="O38" t="str">
        <f>VLOOKUP(Tabelle4[[#This Row],[Key]],'3. Unique Results'!A:X,15,FALSE)</f>
        <v>153-168</v>
      </c>
      <c r="P38" t="str">
        <f>VLOOKUP(Tabelle4[[#This Row],[Key]],'3. Unique Results'!A:X,16,FALSE)</f>
        <v/>
      </c>
      <c r="Q38" t="str">
        <f>VLOOKUP(Tabelle4[[#This Row],[Key]],'3. Unique Results'!A:X,17,FALSE)</f>
        <v/>
      </c>
      <c r="R38" t="str">
        <f>VLOOKUP(Tabelle4[[#This Row],[Key]],'3. Unique Results'!A:X,18,FALSE)</f>
        <v/>
      </c>
      <c r="S38" t="str">
        <f>VLOOKUP(Tabelle4[[#This Row],[Key]],'3. Unique Results'!A:X,19,FALSE)</f>
        <v>Artificial Intelligence and Advanced Time Series Classification</v>
      </c>
      <c r="T38" t="str">
        <f>VLOOKUP(Tabelle4[[#This Row],[Key]],'3. Unique Results'!A:X,20,FALSE)</f>
        <v/>
      </c>
      <c r="U38" t="str">
        <f>VLOOKUP(Tabelle4[[#This Row],[Key]],'3. Unique Results'!A:X,21,FALSE)</f>
        <v/>
      </c>
      <c r="V38" t="str">
        <f>VLOOKUP(Tabelle4[[#This Row],[Key]],'3. Unique Results'!A:X,22,FALSE)</f>
        <v>en</v>
      </c>
      <c r="W38" t="str">
        <f>VLOOKUP(Tabelle4[[#This Row],[Key]],'3. Unique Results'!A:X,23,FALSE)</f>
        <v>DOI.org (Crossref)</v>
      </c>
    </row>
    <row r="39" spans="1:23">
      <c r="A39" t="s">
        <v>5805</v>
      </c>
      <c r="B39" t="str">
        <f>VLOOKUP(Tabelle4[[#This Row],[Key]],'3. Unique Results'!A:X,2,FALSE)</f>
        <v>journalArticle</v>
      </c>
      <c r="C39">
        <f>VLOOKUP(Tabelle4[[#This Row],[Key]],'3. Unique Results'!A:X,3,FALSE)</f>
        <v>2022</v>
      </c>
      <c r="D39" t="str">
        <f>VLOOKUP(Tabelle4[[#This Row],[Key]],'3. Unique Results'!A:X,4,FALSE)</f>
        <v>Yoo, Yeongmin; Park, Chang-Kyu; Lee, Jongsoo</v>
      </c>
      <c r="E39" t="str">
        <f>VLOOKUP(Tabelle4[[#This Row],[Key]],'3. Unique Results'!A:X,5,FALSE)</f>
        <v>Deep learning-based efficient metamodeling via domain knowledge-integrated designable data augmentation with transfer learning: application to vehicle crash safety</v>
      </c>
      <c r="F39" t="str">
        <f>VLOOKUP(Tabelle4[[#This Row],[Key]],'3. Unique Results'!A:X,6,FALSE)</f>
        <v>Structural and Multidisciplinary Optimization</v>
      </c>
      <c r="G39" t="str">
        <f>VLOOKUP(Tabelle4[[#This Row],[Key]],'3. Unique Results'!A:X,7,FALSE)</f>
        <v/>
      </c>
      <c r="H39" t="str">
        <f>VLOOKUP(Tabelle4[[#This Row],[Key]],'3. Unique Results'!A:X,8,FALSE)</f>
        <v>1615-147X, 1615-1488</v>
      </c>
      <c r="I39" t="str">
        <f>VLOOKUP(Tabelle4[[#This Row],[Key]],'3. Unique Results'!A:X,9,FALSE)</f>
        <v>10.1007/s00158-022-03290-1</v>
      </c>
      <c r="J39" t="str">
        <f>VLOOKUP(Tabelle4[[#This Row],[Key]],'3. Unique Results'!A:X,10,FALSE)</f>
        <v>https://link.springer.com/10.1007/s00158-022-03290-1</v>
      </c>
      <c r="K39" t="str">
        <f>VLOOKUP(Tabelle4[[#This Row],[Key]],'3. Unique Results'!A:X,11,FALSE)</f>
        <v>2022-07</v>
      </c>
      <c r="L39">
        <f>VLOOKUP(Tabelle4[[#This Row],[Key]],'3. Unique Results'!A:X,12,FALSE)</f>
        <v>44887.363807870373</v>
      </c>
      <c r="M39" s="17">
        <f>VLOOKUP(Tabelle4[[#This Row],[Key]],'3. Unique Results'!A:X,13,FALSE)</f>
        <v>44887.363807870373</v>
      </c>
      <c r="N39" s="17">
        <f>VLOOKUP(Tabelle4[[#This Row],[Key]],'3. Unique Results'!A:X,14,FALSE)</f>
        <v>44886.598078703704</v>
      </c>
      <c r="O39" t="str">
        <f>VLOOKUP(Tabelle4[[#This Row],[Key]],'3. Unique Results'!A:X,15,FALSE)</f>
        <v>189</v>
      </c>
      <c r="P39" t="str">
        <f>VLOOKUP(Tabelle4[[#This Row],[Key]],'3. Unique Results'!A:X,16,FALSE)</f>
        <v>7</v>
      </c>
      <c r="Q39" t="str">
        <f>VLOOKUP(Tabelle4[[#This Row],[Key]],'3. Unique Results'!A:X,17,FALSE)</f>
        <v>65</v>
      </c>
      <c r="R39" t="str">
        <f>VLOOKUP(Tabelle4[[#This Row],[Key]],'3. Unique Results'!A:X,18,FALSE)</f>
        <v>Struct Multidisc Optim</v>
      </c>
      <c r="S39" t="str">
        <f>VLOOKUP(Tabelle4[[#This Row],[Key]],'3. Unique Results'!A:X,19,FALSE)</f>
        <v>Deep learning-based efficient metamodeling via domain knowledge-integrated designable data augmentation with transfer learning</v>
      </c>
      <c r="T39" t="str">
        <f>VLOOKUP(Tabelle4[[#This Row],[Key]],'3. Unique Results'!A:X,20,FALSE)</f>
        <v/>
      </c>
      <c r="U39" t="str">
        <f>VLOOKUP(Tabelle4[[#This Row],[Key]],'3. Unique Results'!A:X,21,FALSE)</f>
        <v/>
      </c>
      <c r="V39" t="str">
        <f>VLOOKUP(Tabelle4[[#This Row],[Key]],'3. Unique Results'!A:X,22,FALSE)</f>
        <v>en</v>
      </c>
      <c r="W39" t="str">
        <f>VLOOKUP(Tabelle4[[#This Row],[Key]],'3. Unique Results'!A:X,23,FALSE)</f>
        <v>DOI.org (Crossref)</v>
      </c>
    </row>
    <row r="40" spans="1:23">
      <c r="A40" t="s">
        <v>5808</v>
      </c>
      <c r="B40" t="str">
        <f>VLOOKUP(Tabelle4[[#This Row],[Key]],'3. Unique Results'!A:X,2,FALSE)</f>
        <v>conferencePaper</v>
      </c>
      <c r="C40">
        <f>VLOOKUP(Tabelle4[[#This Row],[Key]],'3. Unique Results'!A:X,3,FALSE)</f>
        <v>2021</v>
      </c>
      <c r="D40" t="str">
        <f>VLOOKUP(Tabelle4[[#This Row],[Key]],'3. Unique Results'!A:X,4,FALSE)</f>
        <v>Saouma, Victor E.; Hariri-Ardebili, M. Amin; Saouma, Victor E.; Hariri-Ardebili, M. Amin</v>
      </c>
      <c r="E40" t="str">
        <f>VLOOKUP(Tabelle4[[#This Row],[Key]],'3. Unique Results'!A:X,5,FALSE)</f>
        <v>Metamodeling and Machine Learning</v>
      </c>
      <c r="F40" t="str">
        <f>VLOOKUP(Tabelle4[[#This Row],[Key]],'3. Unique Results'!A:X,6,FALSE)</f>
        <v>Aging, Shaking, and Cracking of Infrastructures</v>
      </c>
      <c r="G40" t="str">
        <f>VLOOKUP(Tabelle4[[#This Row],[Key]],'3. Unique Results'!A:X,7,FALSE)</f>
        <v>978-3-030-57433-8 978-3-030-57434-5</v>
      </c>
      <c r="H40" t="str">
        <f>VLOOKUP(Tabelle4[[#This Row],[Key]],'3. Unique Results'!A:X,8,FALSE)</f>
        <v/>
      </c>
      <c r="I40" t="str">
        <f>VLOOKUP(Tabelle4[[#This Row],[Key]],'3. Unique Results'!A:X,9,FALSE)</f>
        <v/>
      </c>
      <c r="J40" t="str">
        <f>VLOOKUP(Tabelle4[[#This Row],[Key]],'3. Unique Results'!A:X,10,FALSE)</f>
        <v>https://link.springer.com/10.1007/978-3-030-57434-5_20</v>
      </c>
      <c r="K40" t="str">
        <f>VLOOKUP(Tabelle4[[#This Row],[Key]],'3. Unique Results'!A:X,11,FALSE)</f>
        <v>2021</v>
      </c>
      <c r="L40">
        <f>VLOOKUP(Tabelle4[[#This Row],[Key]],'3. Unique Results'!A:X,12,FALSE)</f>
        <v>44887.363807870373</v>
      </c>
      <c r="M40" s="17">
        <f>VLOOKUP(Tabelle4[[#This Row],[Key]],'3. Unique Results'!A:X,13,FALSE)</f>
        <v>44887.363807870373</v>
      </c>
      <c r="N40" s="17">
        <f>VLOOKUP(Tabelle4[[#This Row],[Key]],'3. Unique Results'!A:X,14,FALSE)</f>
        <v>44886.598263888889</v>
      </c>
      <c r="O40" t="str">
        <f>VLOOKUP(Tabelle4[[#This Row],[Key]],'3. Unique Results'!A:X,15,FALSE)</f>
        <v>485-515</v>
      </c>
      <c r="P40" t="str">
        <f>VLOOKUP(Tabelle4[[#This Row],[Key]],'3. Unique Results'!A:X,16,FALSE)</f>
        <v/>
      </c>
      <c r="Q40" t="str">
        <f>VLOOKUP(Tabelle4[[#This Row],[Key]],'3. Unique Results'!A:X,17,FALSE)</f>
        <v/>
      </c>
      <c r="R40" t="str">
        <f>VLOOKUP(Tabelle4[[#This Row],[Key]],'3. Unique Results'!A:X,18,FALSE)</f>
        <v/>
      </c>
      <c r="S40" t="str">
        <f>VLOOKUP(Tabelle4[[#This Row],[Key]],'3. Unique Results'!A:X,19,FALSE)</f>
        <v/>
      </c>
      <c r="T40" t="str">
        <f>VLOOKUP(Tabelle4[[#This Row],[Key]],'3. Unique Results'!A:X,20,FALSE)</f>
        <v>Springer International Publishing</v>
      </c>
      <c r="U40" t="str">
        <f>VLOOKUP(Tabelle4[[#This Row],[Key]],'3. Unique Results'!A:X,21,FALSE)</f>
        <v>Cham</v>
      </c>
      <c r="V40" t="str">
        <f>VLOOKUP(Tabelle4[[#This Row],[Key]],'3. Unique Results'!A:X,22,FALSE)</f>
        <v>en</v>
      </c>
      <c r="W40" t="str">
        <f>VLOOKUP(Tabelle4[[#This Row],[Key]],'3. Unique Results'!A:X,23,FALSE)</f>
        <v>DOI.org (Crossref)</v>
      </c>
    </row>
    <row r="41" spans="1:23">
      <c r="A41" t="s">
        <v>5809</v>
      </c>
      <c r="B41" t="str">
        <f>VLOOKUP(Tabelle4[[#This Row],[Key]],'3. Unique Results'!A:X,2,FALSE)</f>
        <v>journalArticle</v>
      </c>
      <c r="C41">
        <f>VLOOKUP(Tabelle4[[#This Row],[Key]],'3. Unique Results'!A:X,3,FALSE)</f>
        <v>2020</v>
      </c>
      <c r="D41" t="str">
        <f>VLOOKUP(Tabelle4[[#This Row],[Key]],'3. Unique Results'!A:X,4,FALSE)</f>
        <v>Poroor, Jayaraj</v>
      </c>
      <c r="E41" t="str">
        <f>VLOOKUP(Tabelle4[[#This Row],[Key]],'3. Unique Results'!A:X,5,FALSE)</f>
        <v>MotePy: A domain specific language for low-overhead machine learning and data processing</v>
      </c>
      <c r="F41" t="str">
        <f>VLOOKUP(Tabelle4[[#This Row],[Key]],'3. Unique Results'!A:X,6,FALSE)</f>
        <v>CoRR</v>
      </c>
      <c r="G41" t="str">
        <f>VLOOKUP(Tabelle4[[#This Row],[Key]],'3. Unique Results'!A:X,7,FALSE)</f>
        <v/>
      </c>
      <c r="H41" t="str">
        <f>VLOOKUP(Tabelle4[[#This Row],[Key]],'3. Unique Results'!A:X,8,FALSE)</f>
        <v/>
      </c>
      <c r="I41" t="str">
        <f>VLOOKUP(Tabelle4[[#This Row],[Key]],'3. Unique Results'!A:X,9,FALSE)</f>
        <v/>
      </c>
      <c r="J41" t="str">
        <f>VLOOKUP(Tabelle4[[#This Row],[Key]],'3. Unique Results'!A:X,10,FALSE)</f>
        <v>https://arxiv.org/abs/2011.05194</v>
      </c>
      <c r="K41" t="str">
        <f>VLOOKUP(Tabelle4[[#This Row],[Key]],'3. Unique Results'!A:X,11,FALSE)</f>
        <v>2020</v>
      </c>
      <c r="L41">
        <f>VLOOKUP(Tabelle4[[#This Row],[Key]],'3. Unique Results'!A:X,12,FALSE)</f>
        <v>44887.363807870373</v>
      </c>
      <c r="M41" s="17">
        <f>VLOOKUP(Tabelle4[[#This Row],[Key]],'3. Unique Results'!A:X,13,FALSE)</f>
        <v>44887.363807870373</v>
      </c>
      <c r="N41" s="17">
        <f>VLOOKUP(Tabelle4[[#This Row],[Key]],'3. Unique Results'!A:X,14,FALSE)</f>
        <v>0</v>
      </c>
      <c r="O41" t="str">
        <f>VLOOKUP(Tabelle4[[#This Row],[Key]],'3. Unique Results'!A:X,15,FALSE)</f>
        <v/>
      </c>
      <c r="P41" t="str">
        <f>VLOOKUP(Tabelle4[[#This Row],[Key]],'3. Unique Results'!A:X,16,FALSE)</f>
        <v/>
      </c>
      <c r="Q41" t="str">
        <f>VLOOKUP(Tabelle4[[#This Row],[Key]],'3. Unique Results'!A:X,17,FALSE)</f>
        <v>abs/2011.05194</v>
      </c>
      <c r="R41" t="str">
        <f>VLOOKUP(Tabelle4[[#This Row],[Key]],'3. Unique Results'!A:X,18,FALSE)</f>
        <v/>
      </c>
      <c r="S41" t="str">
        <f>VLOOKUP(Tabelle4[[#This Row],[Key]],'3. Unique Results'!A:X,19,FALSE)</f>
        <v/>
      </c>
      <c r="T41" t="str">
        <f>VLOOKUP(Tabelle4[[#This Row],[Key]],'3. Unique Results'!A:X,20,FALSE)</f>
        <v/>
      </c>
      <c r="U41" t="str">
        <f>VLOOKUP(Tabelle4[[#This Row],[Key]],'3. Unique Results'!A:X,21,FALSE)</f>
        <v/>
      </c>
      <c r="V41" t="str">
        <f>VLOOKUP(Tabelle4[[#This Row],[Key]],'3. Unique Results'!A:X,22,FALSE)</f>
        <v/>
      </c>
      <c r="W41" t="str">
        <f>VLOOKUP(Tabelle4[[#This Row],[Key]],'3. Unique Results'!A:X,23,FALSE)</f>
        <v/>
      </c>
    </row>
    <row r="42" spans="1:23">
      <c r="A42" t="s">
        <v>5811</v>
      </c>
      <c r="B42" t="str">
        <f>VLOOKUP(Tabelle4[[#This Row],[Key]],'3. Unique Results'!A:X,2,FALSE)</f>
        <v>journalArticle</v>
      </c>
      <c r="C42">
        <f>VLOOKUP(Tabelle4[[#This Row],[Key]],'3. Unique Results'!A:X,3,FALSE)</f>
        <v>2013</v>
      </c>
      <c r="D42" t="str">
        <f>VLOOKUP(Tabelle4[[#This Row],[Key]],'3. Unique Results'!A:X,4,FALSE)</f>
        <v>Hermida, Jesús M.; Meliá, Santiago; Montoyo, Andrés; Gómez, Jaime</v>
      </c>
      <c r="E42" t="str">
        <f>VLOOKUP(Tabelle4[[#This Row],[Key]],'3. Unique Results'!A:X,5,FALSE)</f>
        <v>Applying model-driven engineering to the development of Rich Internet Applications for Business Intelligence</v>
      </c>
      <c r="F42" t="str">
        <f>VLOOKUP(Tabelle4[[#This Row],[Key]],'3. Unique Results'!A:X,6,FALSE)</f>
        <v>Information Systems Frontiers</v>
      </c>
      <c r="G42" t="str">
        <f>VLOOKUP(Tabelle4[[#This Row],[Key]],'3. Unique Results'!A:X,7,FALSE)</f>
        <v/>
      </c>
      <c r="H42" t="str">
        <f>VLOOKUP(Tabelle4[[#This Row],[Key]],'3. Unique Results'!A:X,8,FALSE)</f>
        <v>1387-3326, 1572-9419</v>
      </c>
      <c r="I42" t="str">
        <f>VLOOKUP(Tabelle4[[#This Row],[Key]],'3. Unique Results'!A:X,9,FALSE)</f>
        <v>10.1007/s10796-012-9402-9</v>
      </c>
      <c r="J42" t="str">
        <f>VLOOKUP(Tabelle4[[#This Row],[Key]],'3. Unique Results'!A:X,10,FALSE)</f>
        <v>http://link.springer.com/10.1007/s10796-012-9402-9</v>
      </c>
      <c r="K42" t="str">
        <f>VLOOKUP(Tabelle4[[#This Row],[Key]],'3. Unique Results'!A:X,11,FALSE)</f>
        <v>2013-07</v>
      </c>
      <c r="L42">
        <f>VLOOKUP(Tabelle4[[#This Row],[Key]],'3. Unique Results'!A:X,12,FALSE)</f>
        <v>44887.363807870373</v>
      </c>
      <c r="M42" s="17">
        <f>VLOOKUP(Tabelle4[[#This Row],[Key]],'3. Unique Results'!A:X,13,FALSE)</f>
        <v>44887.363807870373</v>
      </c>
      <c r="N42" s="17">
        <f>VLOOKUP(Tabelle4[[#This Row],[Key]],'3. Unique Results'!A:X,14,FALSE)</f>
        <v>44886.598449074074</v>
      </c>
      <c r="O42" t="str">
        <f>VLOOKUP(Tabelle4[[#This Row],[Key]],'3. Unique Results'!A:X,15,FALSE)</f>
        <v>411-431</v>
      </c>
      <c r="P42" t="str">
        <f>VLOOKUP(Tabelle4[[#This Row],[Key]],'3. Unique Results'!A:X,16,FALSE)</f>
        <v>3</v>
      </c>
      <c r="Q42" t="str">
        <f>VLOOKUP(Tabelle4[[#This Row],[Key]],'3. Unique Results'!A:X,17,FALSE)</f>
        <v>15</v>
      </c>
      <c r="R42" t="str">
        <f>VLOOKUP(Tabelle4[[#This Row],[Key]],'3. Unique Results'!A:X,18,FALSE)</f>
        <v>Inf Syst Front</v>
      </c>
      <c r="S42" t="str">
        <f>VLOOKUP(Tabelle4[[#This Row],[Key]],'3. Unique Results'!A:X,19,FALSE)</f>
        <v/>
      </c>
      <c r="T42" t="str">
        <f>VLOOKUP(Tabelle4[[#This Row],[Key]],'3. Unique Results'!A:X,20,FALSE)</f>
        <v/>
      </c>
      <c r="U42" t="str">
        <f>VLOOKUP(Tabelle4[[#This Row],[Key]],'3. Unique Results'!A:X,21,FALSE)</f>
        <v/>
      </c>
      <c r="V42" t="str">
        <f>VLOOKUP(Tabelle4[[#This Row],[Key]],'3. Unique Results'!A:X,22,FALSE)</f>
        <v>en</v>
      </c>
      <c r="W42" t="str">
        <f>VLOOKUP(Tabelle4[[#This Row],[Key]],'3. Unique Results'!A:X,23,FALSE)</f>
        <v>DOI.org (Crossref)</v>
      </c>
    </row>
    <row r="43" spans="1:23">
      <c r="A43" t="s">
        <v>5813</v>
      </c>
      <c r="B43" t="str">
        <f>VLOOKUP(Tabelle4[[#This Row],[Key]],'3. Unique Results'!A:X,2,FALSE)</f>
        <v>conferencePaper</v>
      </c>
      <c r="C43">
        <f>VLOOKUP(Tabelle4[[#This Row],[Key]],'3. Unique Results'!A:X,3,FALSE)</f>
        <v>2011</v>
      </c>
      <c r="D43" t="str">
        <f>VLOOKUP(Tabelle4[[#This Row],[Key]],'3. Unique Results'!A:X,4,FALSE)</f>
        <v>Binder, Walter; Moret, Philippe; Ansaloni, Danilo; Sarimbekov, Aibek; Yokokawa, Akira; Tanter, Éric</v>
      </c>
      <c r="E43" t="str">
        <f>VLOOKUP(Tabelle4[[#This Row],[Key]],'3. Unique Results'!A:X,5,FALSE)</f>
        <v>Towards a domain-specific aspect language for dynamic program analysis: position paper</v>
      </c>
      <c r="F43" t="str">
        <f>VLOOKUP(Tabelle4[[#This Row],[Key]],'3. Unique Results'!A:X,6,FALSE)</f>
        <v>Proceedings of the sixth annual workshop on Domain-specific aspect languages, DSAL '11, Porto de Galinhas, Brazil, March 21, 2011</v>
      </c>
      <c r="G43" t="str">
        <f>VLOOKUP(Tabelle4[[#This Row],[Key]],'3. Unique Results'!A:X,7,FALSE)</f>
        <v/>
      </c>
      <c r="H43" t="str">
        <f>VLOOKUP(Tabelle4[[#This Row],[Key]],'3. Unique Results'!A:X,8,FALSE)</f>
        <v/>
      </c>
      <c r="I43" t="str">
        <f>VLOOKUP(Tabelle4[[#This Row],[Key]],'3. Unique Results'!A:X,9,FALSE)</f>
        <v>10.1145/1960496.1960500</v>
      </c>
      <c r="J43" t="str">
        <f>VLOOKUP(Tabelle4[[#This Row],[Key]],'3. Unique Results'!A:X,10,FALSE)</f>
        <v>https://doi.org/10.1145/1960496.1960500</v>
      </c>
      <c r="K43" t="str">
        <f>VLOOKUP(Tabelle4[[#This Row],[Key]],'3. Unique Results'!A:X,11,FALSE)</f>
        <v>2011</v>
      </c>
      <c r="L43">
        <f>VLOOKUP(Tabelle4[[#This Row],[Key]],'3. Unique Results'!A:X,12,FALSE)</f>
        <v>44887.363807870373</v>
      </c>
      <c r="M43" s="17">
        <f>VLOOKUP(Tabelle4[[#This Row],[Key]],'3. Unique Results'!A:X,13,FALSE)</f>
        <v>44887.363807870373</v>
      </c>
      <c r="N43" s="17">
        <f>VLOOKUP(Tabelle4[[#This Row],[Key]],'3. Unique Results'!A:X,14,FALSE)</f>
        <v>0</v>
      </c>
      <c r="O43" t="str">
        <f>VLOOKUP(Tabelle4[[#This Row],[Key]],'3. Unique Results'!A:X,15,FALSE)</f>
        <v>9–11</v>
      </c>
      <c r="P43" t="str">
        <f>VLOOKUP(Tabelle4[[#This Row],[Key]],'3. Unique Results'!A:X,16,FALSE)</f>
        <v/>
      </c>
      <c r="Q43" t="str">
        <f>VLOOKUP(Tabelle4[[#This Row],[Key]],'3. Unique Results'!A:X,17,FALSE)</f>
        <v/>
      </c>
      <c r="R43" t="str">
        <f>VLOOKUP(Tabelle4[[#This Row],[Key]],'3. Unique Results'!A:X,18,FALSE)</f>
        <v/>
      </c>
      <c r="S43" t="str">
        <f>VLOOKUP(Tabelle4[[#This Row],[Key]],'3. Unique Results'!A:X,19,FALSE)</f>
        <v/>
      </c>
      <c r="T43" t="str">
        <f>VLOOKUP(Tabelle4[[#This Row],[Key]],'3. Unique Results'!A:X,20,FALSE)</f>
        <v>ACM</v>
      </c>
      <c r="U43" t="str">
        <f>VLOOKUP(Tabelle4[[#This Row],[Key]],'3. Unique Results'!A:X,21,FALSE)</f>
        <v/>
      </c>
      <c r="V43" t="str">
        <f>VLOOKUP(Tabelle4[[#This Row],[Key]],'3. Unique Results'!A:X,22,FALSE)</f>
        <v/>
      </c>
      <c r="W43" t="str">
        <f>VLOOKUP(Tabelle4[[#This Row],[Key]],'3. Unique Results'!A:X,23,FALSE)</f>
        <v/>
      </c>
    </row>
    <row r="44" spans="1:23">
      <c r="A44" t="s">
        <v>5815</v>
      </c>
      <c r="B44" t="str">
        <f>VLOOKUP(Tabelle4[[#This Row],[Key]],'3. Unique Results'!A:X,2,FALSE)</f>
        <v>conferencePaper</v>
      </c>
      <c r="C44">
        <f>VLOOKUP(Tabelle4[[#This Row],[Key]],'3. Unique Results'!A:X,3,FALSE)</f>
        <v>2019</v>
      </c>
      <c r="D44" t="str">
        <f>VLOOKUP(Tabelle4[[#This Row],[Key]],'3. Unique Results'!A:X,4,FALSE)</f>
        <v>Iglesias-Urkia, Markel; Gómez, Abel; Casado-Mansilla, Diego; Urbieta, Aitor</v>
      </c>
      <c r="E44" t="str">
        <f>VLOOKUP(Tabelle4[[#This Row],[Key]],'3. Unique Results'!A:X,5,FALSE)</f>
        <v>Enabling easy Web of Things compatible device generation using a Model-Driven Engineering approach</v>
      </c>
      <c r="F44" t="str">
        <f>VLOOKUP(Tabelle4[[#This Row],[Key]],'3. Unique Results'!A:X,6,FALSE)</f>
        <v>Proceedings of the 9th International Conference on the Internet of Things, IoT 2019, Bilbao, Spain, October 22-25, 2019</v>
      </c>
      <c r="G44" t="str">
        <f>VLOOKUP(Tabelle4[[#This Row],[Key]],'3. Unique Results'!A:X,7,FALSE)</f>
        <v/>
      </c>
      <c r="H44" t="str">
        <f>VLOOKUP(Tabelle4[[#This Row],[Key]],'3. Unique Results'!A:X,8,FALSE)</f>
        <v/>
      </c>
      <c r="I44" t="str">
        <f>VLOOKUP(Tabelle4[[#This Row],[Key]],'3. Unique Results'!A:X,9,FALSE)</f>
        <v>10.1145/3365871.3365898</v>
      </c>
      <c r="J44" t="str">
        <f>VLOOKUP(Tabelle4[[#This Row],[Key]],'3. Unique Results'!A:X,10,FALSE)</f>
        <v>https://doi.org/10.1145/3365871.3365898</v>
      </c>
      <c r="K44" t="str">
        <f>VLOOKUP(Tabelle4[[#This Row],[Key]],'3. Unique Results'!A:X,11,FALSE)</f>
        <v>2019</v>
      </c>
      <c r="L44">
        <f>VLOOKUP(Tabelle4[[#This Row],[Key]],'3. Unique Results'!A:X,12,FALSE)</f>
        <v>44887.363807870373</v>
      </c>
      <c r="M44" s="17">
        <f>VLOOKUP(Tabelle4[[#This Row],[Key]],'3. Unique Results'!A:X,13,FALSE)</f>
        <v>44887.363807870373</v>
      </c>
      <c r="N44" s="17">
        <f>VLOOKUP(Tabelle4[[#This Row],[Key]],'3. Unique Results'!A:X,14,FALSE)</f>
        <v>0</v>
      </c>
      <c r="O44" t="str">
        <f>VLOOKUP(Tabelle4[[#This Row],[Key]],'3. Unique Results'!A:X,15,FALSE)</f>
        <v>25:1–25:8</v>
      </c>
      <c r="P44" t="str">
        <f>VLOOKUP(Tabelle4[[#This Row],[Key]],'3. Unique Results'!A:X,16,FALSE)</f>
        <v/>
      </c>
      <c r="Q44" t="str">
        <f>VLOOKUP(Tabelle4[[#This Row],[Key]],'3. Unique Results'!A:X,17,FALSE)</f>
        <v/>
      </c>
      <c r="R44" t="str">
        <f>VLOOKUP(Tabelle4[[#This Row],[Key]],'3. Unique Results'!A:X,18,FALSE)</f>
        <v/>
      </c>
      <c r="S44" t="str">
        <f>VLOOKUP(Tabelle4[[#This Row],[Key]],'3. Unique Results'!A:X,19,FALSE)</f>
        <v/>
      </c>
      <c r="T44" t="str">
        <f>VLOOKUP(Tabelle4[[#This Row],[Key]],'3. Unique Results'!A:X,20,FALSE)</f>
        <v>ACM</v>
      </c>
      <c r="U44" t="str">
        <f>VLOOKUP(Tabelle4[[#This Row],[Key]],'3. Unique Results'!A:X,21,FALSE)</f>
        <v/>
      </c>
      <c r="V44" t="str">
        <f>VLOOKUP(Tabelle4[[#This Row],[Key]],'3. Unique Results'!A:X,22,FALSE)</f>
        <v/>
      </c>
      <c r="W44" t="str">
        <f>VLOOKUP(Tabelle4[[#This Row],[Key]],'3. Unique Results'!A:X,23,FALSE)</f>
        <v/>
      </c>
    </row>
    <row r="45" spans="1:23">
      <c r="A45" t="s">
        <v>5816</v>
      </c>
      <c r="B45" t="str">
        <f>VLOOKUP(Tabelle4[[#This Row],[Key]],'3. Unique Results'!A:X,2,FALSE)</f>
        <v>journalArticle</v>
      </c>
      <c r="C45">
        <f>VLOOKUP(Tabelle4[[#This Row],[Key]],'3. Unique Results'!A:X,3,FALSE)</f>
        <v>2014</v>
      </c>
      <c r="D45" t="str">
        <f>VLOOKUP(Tabelle4[[#This Row],[Key]],'3. Unique Results'!A:X,4,FALSE)</f>
        <v>Ayala, Inmaculada; Amor, Mercedes; Fuentes, Lidia</v>
      </c>
      <c r="E45" t="str">
        <f>VLOOKUP(Tabelle4[[#This Row],[Key]],'3. Unique Results'!A:X,5,FALSE)</f>
        <v>A model driven engineering process of platform neutral agents for ambient intelligence devices</v>
      </c>
      <c r="F45" t="str">
        <f>VLOOKUP(Tabelle4[[#This Row],[Key]],'3. Unique Results'!A:X,6,FALSE)</f>
        <v>Autonomous Agents and Multi-Agent Systems</v>
      </c>
      <c r="G45" t="str">
        <f>VLOOKUP(Tabelle4[[#This Row],[Key]],'3. Unique Results'!A:X,7,FALSE)</f>
        <v/>
      </c>
      <c r="H45" t="str">
        <f>VLOOKUP(Tabelle4[[#This Row],[Key]],'3. Unique Results'!A:X,8,FALSE)</f>
        <v>1387-2532, 1573-7454</v>
      </c>
      <c r="I45" t="str">
        <f>VLOOKUP(Tabelle4[[#This Row],[Key]],'3. Unique Results'!A:X,9,FALSE)</f>
        <v>10.1007/s10458-013-9223-3</v>
      </c>
      <c r="J45" t="str">
        <f>VLOOKUP(Tabelle4[[#This Row],[Key]],'3. Unique Results'!A:X,10,FALSE)</f>
        <v>http://link.springer.com/10.1007/s10458-013-9223-3</v>
      </c>
      <c r="K45" t="str">
        <f>VLOOKUP(Tabelle4[[#This Row],[Key]],'3. Unique Results'!A:X,11,FALSE)</f>
        <v>2014-03</v>
      </c>
      <c r="L45">
        <f>VLOOKUP(Tabelle4[[#This Row],[Key]],'3. Unique Results'!A:X,12,FALSE)</f>
        <v>44887.363807870373</v>
      </c>
      <c r="M45" s="17">
        <f>VLOOKUP(Tabelle4[[#This Row],[Key]],'3. Unique Results'!A:X,13,FALSE)</f>
        <v>44887.363807870373</v>
      </c>
      <c r="N45" s="17">
        <f>VLOOKUP(Tabelle4[[#This Row],[Key]],'3. Unique Results'!A:X,14,FALSE)</f>
        <v>44886.598182870373</v>
      </c>
      <c r="O45" t="str">
        <f>VLOOKUP(Tabelle4[[#This Row],[Key]],'3. Unique Results'!A:X,15,FALSE)</f>
        <v>214-255</v>
      </c>
      <c r="P45" t="str">
        <f>VLOOKUP(Tabelle4[[#This Row],[Key]],'3. Unique Results'!A:X,16,FALSE)</f>
        <v>2</v>
      </c>
      <c r="Q45" t="str">
        <f>VLOOKUP(Tabelle4[[#This Row],[Key]],'3. Unique Results'!A:X,17,FALSE)</f>
        <v>28</v>
      </c>
      <c r="R45" t="str">
        <f>VLOOKUP(Tabelle4[[#This Row],[Key]],'3. Unique Results'!A:X,18,FALSE)</f>
        <v>Auton Agent Multi-Agent Syst</v>
      </c>
      <c r="S45" t="str">
        <f>VLOOKUP(Tabelle4[[#This Row],[Key]],'3. Unique Results'!A:X,19,FALSE)</f>
        <v/>
      </c>
      <c r="T45" t="str">
        <f>VLOOKUP(Tabelle4[[#This Row],[Key]],'3. Unique Results'!A:X,20,FALSE)</f>
        <v/>
      </c>
      <c r="U45" t="str">
        <f>VLOOKUP(Tabelle4[[#This Row],[Key]],'3. Unique Results'!A:X,21,FALSE)</f>
        <v/>
      </c>
      <c r="V45" t="str">
        <f>VLOOKUP(Tabelle4[[#This Row],[Key]],'3. Unique Results'!A:X,22,FALSE)</f>
        <v>en</v>
      </c>
      <c r="W45" t="str">
        <f>VLOOKUP(Tabelle4[[#This Row],[Key]],'3. Unique Results'!A:X,23,FALSE)</f>
        <v>DOI.org (Crossref)</v>
      </c>
    </row>
    <row r="46" spans="1:23">
      <c r="A46" t="s">
        <v>4448</v>
      </c>
      <c r="B46" t="str">
        <f>VLOOKUP(Tabelle4[[#This Row],[Key]],'3. Unique Results'!A:X,2,FALSE)</f>
        <v>journalArticle</v>
      </c>
      <c r="C46">
        <f>VLOOKUP(Tabelle4[[#This Row],[Key]],'3. Unique Results'!A:X,3,FALSE)</f>
        <v>2022</v>
      </c>
      <c r="D46" t="str">
        <f>VLOOKUP(Tabelle4[[#This Row],[Key]],'3. Unique Results'!A:X,4,FALSE)</f>
        <v>Burgueño, Lola; Cabot, Jordi; Wimmer, Manuel; Zschaler, Steffen</v>
      </c>
      <c r="E46" t="str">
        <f>VLOOKUP(Tabelle4[[#This Row],[Key]],'3. Unique Results'!A:X,5,FALSE)</f>
        <v>Guest editorial to the theme section on AI-enhanced model-driven engineering</v>
      </c>
      <c r="F46" t="str">
        <f>VLOOKUP(Tabelle4[[#This Row],[Key]],'3. Unique Results'!A:X,6,FALSE)</f>
        <v>Software and Systems Modeling</v>
      </c>
      <c r="G46" t="str">
        <f>VLOOKUP(Tabelle4[[#This Row],[Key]],'3. Unique Results'!A:X,7,FALSE)</f>
        <v/>
      </c>
      <c r="H46" t="str">
        <f>VLOOKUP(Tabelle4[[#This Row],[Key]],'3. Unique Results'!A:X,8,FALSE)</f>
        <v>1619-1366, 1619-1374</v>
      </c>
      <c r="I46" t="str">
        <f>VLOOKUP(Tabelle4[[#This Row],[Key]],'3. Unique Results'!A:X,9,FALSE)</f>
        <v>10.1007/s10270-022-00988-0</v>
      </c>
      <c r="J46" t="str">
        <f>VLOOKUP(Tabelle4[[#This Row],[Key]],'3. Unique Results'!A:X,10,FALSE)</f>
        <v>https://link.springer.com/10.1007/s10270-022-00988-0</v>
      </c>
      <c r="K46" t="str">
        <f>VLOOKUP(Tabelle4[[#This Row],[Key]],'3. Unique Results'!A:X,11,FALSE)</f>
        <v>2022-06</v>
      </c>
      <c r="L46">
        <f>VLOOKUP(Tabelle4[[#This Row],[Key]],'3. Unique Results'!A:X,12,FALSE)</f>
        <v>44887.363807870373</v>
      </c>
      <c r="M46" s="17">
        <f>VLOOKUP(Tabelle4[[#This Row],[Key]],'3. Unique Results'!A:X,13,FALSE)</f>
        <v>44887.363807870373</v>
      </c>
      <c r="N46" s="17">
        <f>VLOOKUP(Tabelle4[[#This Row],[Key]],'3. Unique Results'!A:X,14,FALSE)</f>
        <v>44886.597951388889</v>
      </c>
      <c r="O46" t="str">
        <f>VLOOKUP(Tabelle4[[#This Row],[Key]],'3. Unique Results'!A:X,15,FALSE)</f>
        <v>963-965</v>
      </c>
      <c r="P46" t="str">
        <f>VLOOKUP(Tabelle4[[#This Row],[Key]],'3. Unique Results'!A:X,16,FALSE)</f>
        <v>3</v>
      </c>
      <c r="Q46" t="str">
        <f>VLOOKUP(Tabelle4[[#This Row],[Key]],'3. Unique Results'!A:X,17,FALSE)</f>
        <v>21</v>
      </c>
      <c r="R46" t="str">
        <f>VLOOKUP(Tabelle4[[#This Row],[Key]],'3. Unique Results'!A:X,18,FALSE)</f>
        <v>Softw Syst Model</v>
      </c>
      <c r="S46" t="str">
        <f>VLOOKUP(Tabelle4[[#This Row],[Key]],'3. Unique Results'!A:X,19,FALSE)</f>
        <v/>
      </c>
      <c r="T46" t="str">
        <f>VLOOKUP(Tabelle4[[#This Row],[Key]],'3. Unique Results'!A:X,20,FALSE)</f>
        <v/>
      </c>
      <c r="U46" t="str">
        <f>VLOOKUP(Tabelle4[[#This Row],[Key]],'3. Unique Results'!A:X,21,FALSE)</f>
        <v/>
      </c>
      <c r="V46" t="str">
        <f>VLOOKUP(Tabelle4[[#This Row],[Key]],'3. Unique Results'!A:X,22,FALSE)</f>
        <v>en</v>
      </c>
      <c r="W46" t="str">
        <f>VLOOKUP(Tabelle4[[#This Row],[Key]],'3. Unique Results'!A:X,23,FALSE)</f>
        <v>DOI.org (Crossref)</v>
      </c>
    </row>
    <row r="47" spans="1:23">
      <c r="A47" t="s">
        <v>5818</v>
      </c>
      <c r="B47" t="str">
        <f>VLOOKUP(Tabelle4[[#This Row],[Key]],'3. Unique Results'!A:X,2,FALSE)</f>
        <v>conferencePaper</v>
      </c>
      <c r="C47">
        <f>VLOOKUP(Tabelle4[[#This Row],[Key]],'3. Unique Results'!A:X,3,FALSE)</f>
        <v>2022</v>
      </c>
      <c r="D47" t="str">
        <f>VLOOKUP(Tabelle4[[#This Row],[Key]],'3. Unique Results'!A:X,4,FALSE)</f>
        <v>Iyenghar, Padma; Otte, Friedrich; Pulvermüller, Elke</v>
      </c>
      <c r="E47" t="str">
        <f>VLOOKUP(Tabelle4[[#This Row],[Key]],'3. Unique Results'!A:X,5,FALSE)</f>
        <v>AI-guided Model-Driven Embedded Software Engineering</v>
      </c>
      <c r="F47" t="str">
        <f>VLOOKUP(Tabelle4[[#This Row],[Key]],'3. Unique Results'!A:X,6,FALSE)</f>
        <v>Proceedings of the 10th International Conference on Model-Driven Engineering and Software Development, MODELSWARD 2022, Online Streaming, February 6-8, 2022</v>
      </c>
      <c r="G47" t="str">
        <f>VLOOKUP(Tabelle4[[#This Row],[Key]],'3. Unique Results'!A:X,7,FALSE)</f>
        <v/>
      </c>
      <c r="H47" t="str">
        <f>VLOOKUP(Tabelle4[[#This Row],[Key]],'3. Unique Results'!A:X,8,FALSE)</f>
        <v/>
      </c>
      <c r="I47" t="str">
        <f>VLOOKUP(Tabelle4[[#This Row],[Key]],'3. Unique Results'!A:X,9,FALSE)</f>
        <v>10.5220/0011006200003119</v>
      </c>
      <c r="J47" t="str">
        <f>VLOOKUP(Tabelle4[[#This Row],[Key]],'3. Unique Results'!A:X,10,FALSE)</f>
        <v>https://doi.org/10.5220/0011006200003119</v>
      </c>
      <c r="K47" t="str">
        <f>VLOOKUP(Tabelle4[[#This Row],[Key]],'3. Unique Results'!A:X,11,FALSE)</f>
        <v>2022</v>
      </c>
      <c r="L47">
        <f>VLOOKUP(Tabelle4[[#This Row],[Key]],'3. Unique Results'!A:X,12,FALSE)</f>
        <v>44887.363807870373</v>
      </c>
      <c r="M47" s="17">
        <f>VLOOKUP(Tabelle4[[#This Row],[Key]],'3. Unique Results'!A:X,13,FALSE)</f>
        <v>44887.363807870373</v>
      </c>
      <c r="N47" s="17">
        <f>VLOOKUP(Tabelle4[[#This Row],[Key]],'3. Unique Results'!A:X,14,FALSE)</f>
        <v>0</v>
      </c>
      <c r="O47" t="str">
        <f>VLOOKUP(Tabelle4[[#This Row],[Key]],'3. Unique Results'!A:X,15,FALSE)</f>
        <v>395–404</v>
      </c>
      <c r="P47" t="str">
        <f>VLOOKUP(Tabelle4[[#This Row],[Key]],'3. Unique Results'!A:X,16,FALSE)</f>
        <v/>
      </c>
      <c r="Q47" t="str">
        <f>VLOOKUP(Tabelle4[[#This Row],[Key]],'3. Unique Results'!A:X,17,FALSE)</f>
        <v/>
      </c>
      <c r="R47" t="str">
        <f>VLOOKUP(Tabelle4[[#This Row],[Key]],'3. Unique Results'!A:X,18,FALSE)</f>
        <v/>
      </c>
      <c r="S47" t="str">
        <f>VLOOKUP(Tabelle4[[#This Row],[Key]],'3. Unique Results'!A:X,19,FALSE)</f>
        <v/>
      </c>
      <c r="T47" t="str">
        <f>VLOOKUP(Tabelle4[[#This Row],[Key]],'3. Unique Results'!A:X,20,FALSE)</f>
        <v>SCITEPRESS</v>
      </c>
      <c r="U47" t="str">
        <f>VLOOKUP(Tabelle4[[#This Row],[Key]],'3. Unique Results'!A:X,21,FALSE)</f>
        <v/>
      </c>
      <c r="V47" t="str">
        <f>VLOOKUP(Tabelle4[[#This Row],[Key]],'3. Unique Results'!A:X,22,FALSE)</f>
        <v/>
      </c>
      <c r="W47" t="str">
        <f>VLOOKUP(Tabelle4[[#This Row],[Key]],'3. Unique Results'!A:X,23,FALSE)</f>
        <v/>
      </c>
    </row>
    <row r="48" spans="1:23">
      <c r="A48" t="s">
        <v>4449</v>
      </c>
      <c r="B48" t="str">
        <f>VLOOKUP(Tabelle4[[#This Row],[Key]],'3. Unique Results'!A:X,2,FALSE)</f>
        <v>conferencePaper</v>
      </c>
      <c r="C48">
        <f>VLOOKUP(Tabelle4[[#This Row],[Key]],'3. Unique Results'!A:X,3,FALSE)</f>
        <v>2022</v>
      </c>
      <c r="D48" t="str">
        <f>VLOOKUP(Tabelle4[[#This Row],[Key]],'3. Unique Results'!A:X,4,FALSE)</f>
        <v>Moin, Armin; Challenger, Moharram; Badii, Atta; Günnemann, Stephan</v>
      </c>
      <c r="E48" t="str">
        <f>VLOOKUP(Tabelle4[[#This Row],[Key]],'3. Unique Results'!A:X,5,FALSE)</f>
        <v>Towards Model-Driven Engineering for Quantum AI</v>
      </c>
      <c r="F48" t="str">
        <f>VLOOKUP(Tabelle4[[#This Row],[Key]],'3. Unique Results'!A:X,6,FALSE)</f>
        <v>52. Jahrestagung der Gesellschaft für Informatik, INFORMATIK 2022, Informatik in den Naturwissenschaften, 26. - 30. September 2022, Hamburg</v>
      </c>
      <c r="G48" t="str">
        <f>VLOOKUP(Tabelle4[[#This Row],[Key]],'3. Unique Results'!A:X,7,FALSE)</f>
        <v/>
      </c>
      <c r="H48" t="str">
        <f>VLOOKUP(Tabelle4[[#This Row],[Key]],'3. Unique Results'!A:X,8,FALSE)</f>
        <v/>
      </c>
      <c r="I48" t="str">
        <f>VLOOKUP(Tabelle4[[#This Row],[Key]],'3. Unique Results'!A:X,9,FALSE)</f>
        <v>10.18420/inf2022_95</v>
      </c>
      <c r="J48" t="str">
        <f>VLOOKUP(Tabelle4[[#This Row],[Key]],'3. Unique Results'!A:X,10,FALSE)</f>
        <v>https://doi.org/10.18420/inf2022\_95</v>
      </c>
      <c r="K48" t="str">
        <f>VLOOKUP(Tabelle4[[#This Row],[Key]],'3. Unique Results'!A:X,11,FALSE)</f>
        <v>2022</v>
      </c>
      <c r="L48">
        <f>VLOOKUP(Tabelle4[[#This Row],[Key]],'3. Unique Results'!A:X,12,FALSE)</f>
        <v>44887.363807870373</v>
      </c>
      <c r="M48" s="17">
        <f>VLOOKUP(Tabelle4[[#This Row],[Key]],'3. Unique Results'!A:X,13,FALSE)</f>
        <v>44887.363807870373</v>
      </c>
      <c r="N48" s="17">
        <f>VLOOKUP(Tabelle4[[#This Row],[Key]],'3. Unique Results'!A:X,14,FALSE)</f>
        <v>0</v>
      </c>
      <c r="O48" t="str">
        <f>VLOOKUP(Tabelle4[[#This Row],[Key]],'3. Unique Results'!A:X,15,FALSE)</f>
        <v>1121–1131</v>
      </c>
      <c r="P48" t="str">
        <f>VLOOKUP(Tabelle4[[#This Row],[Key]],'3. Unique Results'!A:X,16,FALSE)</f>
        <v/>
      </c>
      <c r="Q48" t="str">
        <f>VLOOKUP(Tabelle4[[#This Row],[Key]],'3. Unique Results'!A:X,17,FALSE)</f>
        <v>P-326</v>
      </c>
      <c r="R48" t="str">
        <f>VLOOKUP(Tabelle4[[#This Row],[Key]],'3. Unique Results'!A:X,18,FALSE)</f>
        <v/>
      </c>
      <c r="S48" t="str">
        <f>VLOOKUP(Tabelle4[[#This Row],[Key]],'3. Unique Results'!A:X,19,FALSE)</f>
        <v/>
      </c>
      <c r="T48" t="str">
        <f>VLOOKUP(Tabelle4[[#This Row],[Key]],'3. Unique Results'!A:X,20,FALSE)</f>
        <v>Gesellschaft für Informatik, Bonn</v>
      </c>
      <c r="U48" t="str">
        <f>VLOOKUP(Tabelle4[[#This Row],[Key]],'3. Unique Results'!A:X,21,FALSE)</f>
        <v/>
      </c>
      <c r="V48" t="str">
        <f>VLOOKUP(Tabelle4[[#This Row],[Key]],'3. Unique Results'!A:X,22,FALSE)</f>
        <v/>
      </c>
      <c r="W48" t="str">
        <f>VLOOKUP(Tabelle4[[#This Row],[Key]],'3. Unique Results'!A:X,23,FALSE)</f>
        <v/>
      </c>
    </row>
    <row r="49" spans="1:23">
      <c r="A49" t="s">
        <v>5822</v>
      </c>
      <c r="B49" t="str">
        <f>VLOOKUP(Tabelle4[[#This Row],[Key]],'3. Unique Results'!A:X,2,FALSE)</f>
        <v>conferencePaper</v>
      </c>
      <c r="C49">
        <f>VLOOKUP(Tabelle4[[#This Row],[Key]],'3. Unique Results'!A:X,3,FALSE)</f>
        <v>2008</v>
      </c>
      <c r="D49" t="str">
        <f>VLOOKUP(Tabelle4[[#This Row],[Key]],'3. Unique Results'!A:X,4,FALSE)</f>
        <v>Fernández-Fernández, Héctor; Palacios-González, Elías; García-Díaz, Vicente; García-Bustelo, B. Cristina Pelayo; Lovelle, Juan Manuel Cueva</v>
      </c>
      <c r="E49" t="str">
        <f>VLOOKUP(Tabelle4[[#This Row],[Key]],'3. Unique Results'!A:X,5,FALSE)</f>
        <v>Design of intelligent business applications based in BPM and MDE</v>
      </c>
      <c r="F49" t="str">
        <f>VLOOKUP(Tabelle4[[#This Row],[Key]],'3. Unique Results'!A:X,6,FALSE)</f>
        <v>Proceedings of the 2008 International Conference on Artificial Intelligence, ICAI 2008, July 14-17, 2008, Las Vegas, Nevada, USA, 2 Volumes (includes the 2008 International Conference on Machine Learning; Models, Technologies and Applications)</v>
      </c>
      <c r="G49" t="str">
        <f>VLOOKUP(Tabelle4[[#This Row],[Key]],'3. Unique Results'!A:X,7,FALSE)</f>
        <v/>
      </c>
      <c r="H49" t="str">
        <f>VLOOKUP(Tabelle4[[#This Row],[Key]],'3. Unique Results'!A:X,8,FALSE)</f>
        <v/>
      </c>
      <c r="I49" t="str">
        <f>VLOOKUP(Tabelle4[[#This Row],[Key]],'3. Unique Results'!A:X,9,FALSE)</f>
        <v/>
      </c>
      <c r="J49" t="str">
        <f>VLOOKUP(Tabelle4[[#This Row],[Key]],'3. Unique Results'!A:X,10,FALSE)</f>
        <v/>
      </c>
      <c r="K49" t="str">
        <f>VLOOKUP(Tabelle4[[#This Row],[Key]],'3. Unique Results'!A:X,11,FALSE)</f>
        <v>2008</v>
      </c>
      <c r="L49">
        <f>VLOOKUP(Tabelle4[[#This Row],[Key]],'3. Unique Results'!A:X,12,FALSE)</f>
        <v>44887.363807870373</v>
      </c>
      <c r="M49" s="17">
        <f>VLOOKUP(Tabelle4[[#This Row],[Key]],'3. Unique Results'!A:X,13,FALSE)</f>
        <v>44887.363807870373</v>
      </c>
      <c r="N49" s="17">
        <f>VLOOKUP(Tabelle4[[#This Row],[Key]],'3. Unique Results'!A:X,14,FALSE)</f>
        <v>0</v>
      </c>
      <c r="O49" t="str">
        <f>VLOOKUP(Tabelle4[[#This Row],[Key]],'3. Unique Results'!A:X,15,FALSE)</f>
        <v>591–597</v>
      </c>
      <c r="P49" t="str">
        <f>VLOOKUP(Tabelle4[[#This Row],[Key]],'3. Unique Results'!A:X,16,FALSE)</f>
        <v/>
      </c>
      <c r="Q49" t="str">
        <f>VLOOKUP(Tabelle4[[#This Row],[Key]],'3. Unique Results'!A:X,17,FALSE)</f>
        <v/>
      </c>
      <c r="R49" t="str">
        <f>VLOOKUP(Tabelle4[[#This Row],[Key]],'3. Unique Results'!A:X,18,FALSE)</f>
        <v/>
      </c>
      <c r="S49" t="str">
        <f>VLOOKUP(Tabelle4[[#This Row],[Key]],'3. Unique Results'!A:X,19,FALSE)</f>
        <v/>
      </c>
      <c r="T49" t="str">
        <f>VLOOKUP(Tabelle4[[#This Row],[Key]],'3. Unique Results'!A:X,20,FALSE)</f>
        <v>CSREA Press</v>
      </c>
      <c r="U49" t="str">
        <f>VLOOKUP(Tabelle4[[#This Row],[Key]],'3. Unique Results'!A:X,21,FALSE)</f>
        <v/>
      </c>
      <c r="V49" t="str">
        <f>VLOOKUP(Tabelle4[[#This Row],[Key]],'3. Unique Results'!A:X,22,FALSE)</f>
        <v/>
      </c>
      <c r="W49" t="str">
        <f>VLOOKUP(Tabelle4[[#This Row],[Key]],'3. Unique Results'!A:X,23,FALSE)</f>
        <v/>
      </c>
    </row>
    <row r="50" spans="1:23">
      <c r="A50" t="s">
        <v>5824</v>
      </c>
      <c r="B50" t="str">
        <f>VLOOKUP(Tabelle4[[#This Row],[Key]],'3. Unique Results'!A:X,2,FALSE)</f>
        <v>conferencePaper</v>
      </c>
      <c r="C50">
        <f>VLOOKUP(Tabelle4[[#This Row],[Key]],'3. Unique Results'!A:X,3,FALSE)</f>
        <v>2009</v>
      </c>
      <c r="D50" t="str">
        <f>VLOOKUP(Tabelle4[[#This Row],[Key]],'3. Unique Results'!A:X,4,FALSE)</f>
        <v>Fernández, Gloria García; Palacio, Daniel Zapico; Crespo, Rubén González; Tolosa, José Barranquero; Lovelle, Juan Manuel Cueva</v>
      </c>
      <c r="E50" t="str">
        <f>VLOOKUP(Tabelle4[[#This Row],[Key]],'3. Unique Results'!A:X,5,FALSE)</f>
        <v>Automatic Device Driver Development through an Intelligent MDE Approach</v>
      </c>
      <c r="F50" t="str">
        <f>VLOOKUP(Tabelle4[[#This Row],[Key]],'3. Unique Results'!A:X,6,FALSE)</f>
        <v>Proceedings of the 2009 International Conference on Artificial Intelligence, ICAI 2009, July 13-16, 2009, Las Vegas Nevada, USA, 2 Volumes</v>
      </c>
      <c r="G50" t="str">
        <f>VLOOKUP(Tabelle4[[#This Row],[Key]],'3. Unique Results'!A:X,7,FALSE)</f>
        <v/>
      </c>
      <c r="H50" t="str">
        <f>VLOOKUP(Tabelle4[[#This Row],[Key]],'3. Unique Results'!A:X,8,FALSE)</f>
        <v/>
      </c>
      <c r="I50" t="str">
        <f>VLOOKUP(Tabelle4[[#This Row],[Key]],'3. Unique Results'!A:X,9,FALSE)</f>
        <v/>
      </c>
      <c r="J50" t="str">
        <f>VLOOKUP(Tabelle4[[#This Row],[Key]],'3. Unique Results'!A:X,10,FALSE)</f>
        <v/>
      </c>
      <c r="K50" t="str">
        <f>VLOOKUP(Tabelle4[[#This Row],[Key]],'3. Unique Results'!A:X,11,FALSE)</f>
        <v>2009</v>
      </c>
      <c r="L50">
        <f>VLOOKUP(Tabelle4[[#This Row],[Key]],'3. Unique Results'!A:X,12,FALSE)</f>
        <v>44887.363807870373</v>
      </c>
      <c r="M50" s="17">
        <f>VLOOKUP(Tabelle4[[#This Row],[Key]],'3. Unique Results'!A:X,13,FALSE)</f>
        <v>44887.363807870373</v>
      </c>
      <c r="N50" s="17">
        <f>VLOOKUP(Tabelle4[[#This Row],[Key]],'3. Unique Results'!A:X,14,FALSE)</f>
        <v>0</v>
      </c>
      <c r="O50" t="str">
        <f>VLOOKUP(Tabelle4[[#This Row],[Key]],'3. Unique Results'!A:X,15,FALSE)</f>
        <v>864–870</v>
      </c>
      <c r="P50" t="str">
        <f>VLOOKUP(Tabelle4[[#This Row],[Key]],'3. Unique Results'!A:X,16,FALSE)</f>
        <v/>
      </c>
      <c r="Q50" t="str">
        <f>VLOOKUP(Tabelle4[[#This Row],[Key]],'3. Unique Results'!A:X,17,FALSE)</f>
        <v/>
      </c>
      <c r="R50" t="str">
        <f>VLOOKUP(Tabelle4[[#This Row],[Key]],'3. Unique Results'!A:X,18,FALSE)</f>
        <v/>
      </c>
      <c r="S50" t="str">
        <f>VLOOKUP(Tabelle4[[#This Row],[Key]],'3. Unique Results'!A:X,19,FALSE)</f>
        <v/>
      </c>
      <c r="T50" t="str">
        <f>VLOOKUP(Tabelle4[[#This Row],[Key]],'3. Unique Results'!A:X,20,FALSE)</f>
        <v>CSREA Press</v>
      </c>
      <c r="U50" t="str">
        <f>VLOOKUP(Tabelle4[[#This Row],[Key]],'3. Unique Results'!A:X,21,FALSE)</f>
        <v/>
      </c>
      <c r="V50" t="str">
        <f>VLOOKUP(Tabelle4[[#This Row],[Key]],'3. Unique Results'!A:X,22,FALSE)</f>
        <v/>
      </c>
      <c r="W50" t="str">
        <f>VLOOKUP(Tabelle4[[#This Row],[Key]],'3. Unique Results'!A:X,23,FALSE)</f>
        <v/>
      </c>
    </row>
    <row r="51" spans="1:23">
      <c r="A51" t="s">
        <v>5826</v>
      </c>
      <c r="B51" t="str">
        <f>VLOOKUP(Tabelle4[[#This Row],[Key]],'3. Unique Results'!A:X,2,FALSE)</f>
        <v>conferencePaper</v>
      </c>
      <c r="C51">
        <f>VLOOKUP(Tabelle4[[#This Row],[Key]],'3. Unique Results'!A:X,3,FALSE)</f>
        <v>2015</v>
      </c>
      <c r="D51" t="str">
        <f>VLOOKUP(Tabelle4[[#This Row],[Key]],'3. Unique Results'!A:X,4,FALSE)</f>
        <v>Priego, Rafael; Armentia, Aintzane; Estévez-Estévez, Elisabet; Marcos, Marga</v>
      </c>
      <c r="E51" t="str">
        <f>VLOOKUP(Tabelle4[[#This Row],[Key]],'3. Unique Results'!A:X,5,FALSE)</f>
        <v>On applying MDE for generating reconfigurable automation systems</v>
      </c>
      <c r="F51" t="str">
        <f>VLOOKUP(Tabelle4[[#This Row],[Key]],'3. Unique Results'!A:X,6,FALSE)</f>
        <v>13th IEEE International Conference on Industrial Informatics, INDIN 2015, Cambridge, United Kingdom, July 22-24, 2015</v>
      </c>
      <c r="G51" t="str">
        <f>VLOOKUP(Tabelle4[[#This Row],[Key]],'3. Unique Results'!A:X,7,FALSE)</f>
        <v/>
      </c>
      <c r="H51" t="str">
        <f>VLOOKUP(Tabelle4[[#This Row],[Key]],'3. Unique Results'!A:X,8,FALSE)</f>
        <v/>
      </c>
      <c r="I51" t="str">
        <f>VLOOKUP(Tabelle4[[#This Row],[Key]],'3. Unique Results'!A:X,9,FALSE)</f>
        <v>10.1109/INDIN.2015.7281911</v>
      </c>
      <c r="J51" t="str">
        <f>VLOOKUP(Tabelle4[[#This Row],[Key]],'3. Unique Results'!A:X,10,FALSE)</f>
        <v>https://doi.org/10.1109/INDIN.2015.7281911</v>
      </c>
      <c r="K51" t="str">
        <f>VLOOKUP(Tabelle4[[#This Row],[Key]],'3. Unique Results'!A:X,11,FALSE)</f>
        <v>2015</v>
      </c>
      <c r="L51">
        <f>VLOOKUP(Tabelle4[[#This Row],[Key]],'3. Unique Results'!A:X,12,FALSE)</f>
        <v>44887.363807870373</v>
      </c>
      <c r="M51" s="17">
        <f>VLOOKUP(Tabelle4[[#This Row],[Key]],'3. Unique Results'!A:X,13,FALSE)</f>
        <v>44887.363807870373</v>
      </c>
      <c r="N51" s="17">
        <f>VLOOKUP(Tabelle4[[#This Row],[Key]],'3. Unique Results'!A:X,14,FALSE)</f>
        <v>0</v>
      </c>
      <c r="O51" t="str">
        <f>VLOOKUP(Tabelle4[[#This Row],[Key]],'3. Unique Results'!A:X,15,FALSE)</f>
        <v>1233–1238</v>
      </c>
      <c r="P51" t="str">
        <f>VLOOKUP(Tabelle4[[#This Row],[Key]],'3. Unique Results'!A:X,16,FALSE)</f>
        <v/>
      </c>
      <c r="Q51" t="str">
        <f>VLOOKUP(Tabelle4[[#This Row],[Key]],'3. Unique Results'!A:X,17,FALSE)</f>
        <v/>
      </c>
      <c r="R51" t="str">
        <f>VLOOKUP(Tabelle4[[#This Row],[Key]],'3. Unique Results'!A:X,18,FALSE)</f>
        <v/>
      </c>
      <c r="S51" t="str">
        <f>VLOOKUP(Tabelle4[[#This Row],[Key]],'3. Unique Results'!A:X,19,FALSE)</f>
        <v/>
      </c>
      <c r="T51" t="str">
        <f>VLOOKUP(Tabelle4[[#This Row],[Key]],'3. Unique Results'!A:X,20,FALSE)</f>
        <v>IEEE</v>
      </c>
      <c r="U51" t="str">
        <f>VLOOKUP(Tabelle4[[#This Row],[Key]],'3. Unique Results'!A:X,21,FALSE)</f>
        <v/>
      </c>
      <c r="V51" t="str">
        <f>VLOOKUP(Tabelle4[[#This Row],[Key]],'3. Unique Results'!A:X,22,FALSE)</f>
        <v/>
      </c>
      <c r="W51" t="str">
        <f>VLOOKUP(Tabelle4[[#This Row],[Key]],'3. Unique Results'!A:X,23,FALSE)</f>
        <v/>
      </c>
    </row>
    <row r="52" spans="1:23">
      <c r="A52" t="s">
        <v>4450</v>
      </c>
      <c r="B52" t="str">
        <f>VLOOKUP(Tabelle4[[#This Row],[Key]],'3. Unique Results'!A:X,2,FALSE)</f>
        <v>conferencePaper</v>
      </c>
      <c r="C52">
        <f>VLOOKUP(Tabelle4[[#This Row],[Key]],'3. Unique Results'!A:X,3,FALSE)</f>
        <v>2021</v>
      </c>
      <c r="D52" t="str">
        <f>VLOOKUP(Tabelle4[[#This Row],[Key]],'3. Unique Results'!A:X,4,FALSE)</f>
        <v>Moin, Armin; Mituca, Andrei; Badii, Atta; Günnemann, Stephan</v>
      </c>
      <c r="E52" t="str">
        <f>VLOOKUP(Tabelle4[[#This Row],[Key]],'3. Unique Results'!A:X,5,FALSE)</f>
        <v>ML-Quadrat &amp; DriotData: A Model-Driven Engineering Tool and a Low-Code Platform for Smart IoT Services</v>
      </c>
      <c r="F52" t="str">
        <f>VLOOKUP(Tabelle4[[#This Row],[Key]],'3. Unique Results'!A:X,6,FALSE)</f>
        <v>CoRR</v>
      </c>
      <c r="G52" t="str">
        <f>VLOOKUP(Tabelle4[[#This Row],[Key]],'3. Unique Results'!A:X,7,FALSE)</f>
        <v/>
      </c>
      <c r="H52" t="str">
        <f>VLOOKUP(Tabelle4[[#This Row],[Key]],'3. Unique Results'!A:X,8,FALSE)</f>
        <v/>
      </c>
      <c r="I52" t="str">
        <f>VLOOKUP(Tabelle4[[#This Row],[Key]],'3. Unique Results'!A:X,9,FALSE)</f>
        <v/>
      </c>
      <c r="J52" t="str">
        <f>VLOOKUP(Tabelle4[[#This Row],[Key]],'3. Unique Results'!A:X,10,FALSE)</f>
        <v>https://arxiv.org/abs/2107.02692</v>
      </c>
      <c r="K52" t="str">
        <f>VLOOKUP(Tabelle4[[#This Row],[Key]],'3. Unique Results'!A:X,11,FALSE)</f>
        <v>2021</v>
      </c>
      <c r="L52">
        <f>VLOOKUP(Tabelle4[[#This Row],[Key]],'3. Unique Results'!A:X,12,FALSE)</f>
        <v>44887.363807870373</v>
      </c>
      <c r="M52" s="17">
        <f>VLOOKUP(Tabelle4[[#This Row],[Key]],'3. Unique Results'!A:X,13,FALSE)</f>
        <v>44887.363807870373</v>
      </c>
      <c r="N52" s="17">
        <f>VLOOKUP(Tabelle4[[#This Row],[Key]],'3. Unique Results'!A:X,14,FALSE)</f>
        <v>0</v>
      </c>
      <c r="O52" t="str">
        <f>VLOOKUP(Tabelle4[[#This Row],[Key]],'3. Unique Results'!A:X,15,FALSE)</f>
        <v/>
      </c>
      <c r="P52" t="str">
        <f>VLOOKUP(Tabelle4[[#This Row],[Key]],'3. Unique Results'!A:X,16,FALSE)</f>
        <v/>
      </c>
      <c r="Q52" t="str">
        <f>VLOOKUP(Tabelle4[[#This Row],[Key]],'3. Unique Results'!A:X,17,FALSE)</f>
        <v>abs/2107.02692</v>
      </c>
      <c r="R52" t="str">
        <f>VLOOKUP(Tabelle4[[#This Row],[Key]],'3. Unique Results'!A:X,18,FALSE)</f>
        <v/>
      </c>
      <c r="S52" t="str">
        <f>VLOOKUP(Tabelle4[[#This Row],[Key]],'3. Unique Results'!A:X,19,FALSE)</f>
        <v/>
      </c>
      <c r="T52" t="str">
        <f>VLOOKUP(Tabelle4[[#This Row],[Key]],'3. Unique Results'!A:X,20,FALSE)</f>
        <v/>
      </c>
      <c r="U52" t="str">
        <f>VLOOKUP(Tabelle4[[#This Row],[Key]],'3. Unique Results'!A:X,21,FALSE)</f>
        <v/>
      </c>
      <c r="V52" t="str">
        <f>VLOOKUP(Tabelle4[[#This Row],[Key]],'3. Unique Results'!A:X,22,FALSE)</f>
        <v/>
      </c>
      <c r="W52" t="str">
        <f>VLOOKUP(Tabelle4[[#This Row],[Key]],'3. Unique Results'!A:X,23,FALSE)</f>
        <v/>
      </c>
    </row>
    <row r="53" spans="1:23">
      <c r="A53" s="16" t="s">
        <v>4451</v>
      </c>
      <c r="B53" t="str">
        <f>VLOOKUP(Tabelle4[[#This Row],[Key]],'3. Unique Results'!A:X,2,FALSE)</f>
        <v>conferencePaper</v>
      </c>
      <c r="C53">
        <f>VLOOKUP(Tabelle4[[#This Row],[Key]],'3. Unique Results'!A:X,3,FALSE)</f>
        <v>2018</v>
      </c>
      <c r="D53" t="str">
        <f>VLOOKUP(Tabelle4[[#This Row],[Key]],'3. Unique Results'!A:X,4,FALSE)</f>
        <v>Moin, Armin; Rössler, Stephan; Günnemann, Stephan</v>
      </c>
      <c r="E53" t="str">
        <f>VLOOKUP(Tabelle4[[#This Row],[Key]],'3. Unique Results'!A:X,5,FALSE)</f>
        <v>ThingML+: Augmenting Model-Driven Software Engineering for the Internet of Things with Machine Learning</v>
      </c>
      <c r="F53" t="str">
        <f>VLOOKUP(Tabelle4[[#This Row],[Key]],'3. Unique Results'!A:X,6,FALSE)</f>
        <v>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v>
      </c>
      <c r="G53" t="str">
        <f>VLOOKUP(Tabelle4[[#This Row],[Key]],'3. Unique Results'!A:X,7,FALSE)</f>
        <v/>
      </c>
      <c r="H53" t="str">
        <f>VLOOKUP(Tabelle4[[#This Row],[Key]],'3. Unique Results'!A:X,8,FALSE)</f>
        <v/>
      </c>
      <c r="I53" t="str">
        <f>VLOOKUP(Tabelle4[[#This Row],[Key]],'3. Unique Results'!A:X,9,FALSE)</f>
        <v/>
      </c>
      <c r="J53" t="str">
        <f>VLOOKUP(Tabelle4[[#This Row],[Key]],'3. Unique Results'!A:X,10,FALSE)</f>
        <v>http://ceur-ws.org/Vol-2245/mde4iot\_paper\_5.pdf</v>
      </c>
      <c r="K53" t="str">
        <f>VLOOKUP(Tabelle4[[#This Row],[Key]],'3. Unique Results'!A:X,11,FALSE)</f>
        <v>2018</v>
      </c>
      <c r="L53">
        <f>VLOOKUP(Tabelle4[[#This Row],[Key]],'3. Unique Results'!A:X,12,FALSE)</f>
        <v>44887.363807870373</v>
      </c>
      <c r="M53" s="17">
        <f>VLOOKUP(Tabelle4[[#This Row],[Key]],'3. Unique Results'!A:X,13,FALSE)</f>
        <v>44887.363807870373</v>
      </c>
      <c r="N53" s="17">
        <f>VLOOKUP(Tabelle4[[#This Row],[Key]],'3. Unique Results'!A:X,14,FALSE)</f>
        <v>0</v>
      </c>
      <c r="O53" t="str">
        <f>VLOOKUP(Tabelle4[[#This Row],[Key]],'3. Unique Results'!A:X,15,FALSE)</f>
        <v>521–523</v>
      </c>
      <c r="P53" t="str">
        <f>VLOOKUP(Tabelle4[[#This Row],[Key]],'3. Unique Results'!A:X,16,FALSE)</f>
        <v/>
      </c>
      <c r="Q53" t="str">
        <f>VLOOKUP(Tabelle4[[#This Row],[Key]],'3. Unique Results'!A:X,17,FALSE)</f>
        <v>2245</v>
      </c>
      <c r="R53" t="str">
        <f>VLOOKUP(Tabelle4[[#This Row],[Key]],'3. Unique Results'!A:X,18,FALSE)</f>
        <v/>
      </c>
      <c r="S53" t="str">
        <f>VLOOKUP(Tabelle4[[#This Row],[Key]],'3. Unique Results'!A:X,19,FALSE)</f>
        <v/>
      </c>
      <c r="T53" t="str">
        <f>VLOOKUP(Tabelle4[[#This Row],[Key]],'3. Unique Results'!A:X,20,FALSE)</f>
        <v>CEUR-WS.org</v>
      </c>
      <c r="U53" t="str">
        <f>VLOOKUP(Tabelle4[[#This Row],[Key]],'3. Unique Results'!A:X,21,FALSE)</f>
        <v/>
      </c>
      <c r="V53" t="str">
        <f>VLOOKUP(Tabelle4[[#This Row],[Key]],'3. Unique Results'!A:X,22,FALSE)</f>
        <v/>
      </c>
      <c r="W53" t="str">
        <f>VLOOKUP(Tabelle4[[#This Row],[Key]],'3. Unique Results'!A:X,23,FALSE)</f>
        <v/>
      </c>
    </row>
    <row r="54" spans="1:23">
      <c r="A54" t="s">
        <v>4452</v>
      </c>
      <c r="B54" t="str">
        <f>VLOOKUP(Tabelle4[[#This Row],[Key]],'3. Unique Results'!A:X,2,FALSE)</f>
        <v>journalArticle</v>
      </c>
      <c r="C54">
        <f>VLOOKUP(Tabelle4[[#This Row],[Key]],'3. Unique Results'!A:X,3,FALSE)</f>
        <v>2022</v>
      </c>
      <c r="D54" t="str">
        <f>VLOOKUP(Tabelle4[[#This Row],[Key]],'3. Unique Results'!A:X,4,FALSE)</f>
        <v>Moin, Armin; Challenger, Moharram; Badii, Atta; Günnemann, Stephan</v>
      </c>
      <c r="E54" t="str">
        <f>VLOOKUP(Tabelle4[[#This Row],[Key]],'3. Unique Results'!A:X,5,FALSE)</f>
        <v>Supporting AI Engineering on the IoT Edge through Model-Driven TinyML</v>
      </c>
      <c r="F54" t="str">
        <f>VLOOKUP(Tabelle4[[#This Row],[Key]],'3. Unique Results'!A:X,6,FALSE)</f>
        <v>46th IEEE Annual Computers, Software, and Applications Conferenc, COMPSAC 2022, Los Alamitos, CA, USA, June 27 - July 1, 2022</v>
      </c>
      <c r="G54" t="str">
        <f>VLOOKUP(Tabelle4[[#This Row],[Key]],'3. Unique Results'!A:X,7,FALSE)</f>
        <v/>
      </c>
      <c r="H54" t="str">
        <f>VLOOKUP(Tabelle4[[#This Row],[Key]],'3. Unique Results'!A:X,8,FALSE)</f>
        <v/>
      </c>
      <c r="I54" t="str">
        <f>VLOOKUP(Tabelle4[[#This Row],[Key]],'3. Unique Results'!A:X,9,FALSE)</f>
        <v>10.1109/COMPSAC54236.2022.00140</v>
      </c>
      <c r="J54" t="str">
        <f>VLOOKUP(Tabelle4[[#This Row],[Key]],'3. Unique Results'!A:X,10,FALSE)</f>
        <v>https://doi.org/10.1109/COMPSAC54236.2022.00140</v>
      </c>
      <c r="K54" t="str">
        <f>VLOOKUP(Tabelle4[[#This Row],[Key]],'3. Unique Results'!A:X,11,FALSE)</f>
        <v>2022</v>
      </c>
      <c r="L54">
        <f>VLOOKUP(Tabelle4[[#This Row],[Key]],'3. Unique Results'!A:X,12,FALSE)</f>
        <v>44887.363807870373</v>
      </c>
      <c r="M54" s="17">
        <f>VLOOKUP(Tabelle4[[#This Row],[Key]],'3. Unique Results'!A:X,13,FALSE)</f>
        <v>44887.363807870373</v>
      </c>
      <c r="N54" s="17">
        <f>VLOOKUP(Tabelle4[[#This Row],[Key]],'3. Unique Results'!A:X,14,FALSE)</f>
        <v>0</v>
      </c>
      <c r="O54" t="str">
        <f>VLOOKUP(Tabelle4[[#This Row],[Key]],'3. Unique Results'!A:X,15,FALSE)</f>
        <v>884–893</v>
      </c>
      <c r="P54" t="str">
        <f>VLOOKUP(Tabelle4[[#This Row],[Key]],'3. Unique Results'!A:X,16,FALSE)</f>
        <v/>
      </c>
      <c r="Q54" t="str">
        <f>VLOOKUP(Tabelle4[[#This Row],[Key]],'3. Unique Results'!A:X,17,FALSE)</f>
        <v/>
      </c>
      <c r="R54" t="str">
        <f>VLOOKUP(Tabelle4[[#This Row],[Key]],'3. Unique Results'!A:X,18,FALSE)</f>
        <v/>
      </c>
      <c r="S54" t="str">
        <f>VLOOKUP(Tabelle4[[#This Row],[Key]],'3. Unique Results'!A:X,19,FALSE)</f>
        <v/>
      </c>
      <c r="T54" t="str">
        <f>VLOOKUP(Tabelle4[[#This Row],[Key]],'3. Unique Results'!A:X,20,FALSE)</f>
        <v/>
      </c>
      <c r="U54" t="str">
        <f>VLOOKUP(Tabelle4[[#This Row],[Key]],'3. Unique Results'!A:X,21,FALSE)</f>
        <v/>
      </c>
      <c r="V54" t="str">
        <f>VLOOKUP(Tabelle4[[#This Row],[Key]],'3. Unique Results'!A:X,22,FALSE)</f>
        <v/>
      </c>
      <c r="W54" t="str">
        <f>VLOOKUP(Tabelle4[[#This Row],[Key]],'3. Unique Results'!A:X,23,FALSE)</f>
        <v/>
      </c>
    </row>
    <row r="55" spans="1:23">
      <c r="A55" s="16" t="s">
        <v>5831</v>
      </c>
      <c r="B55" t="str">
        <f>VLOOKUP(Tabelle4[[#This Row],[Key]],'3. Unique Results'!A:X,2,FALSE)</f>
        <v>conferencePaper</v>
      </c>
      <c r="C55">
        <f>VLOOKUP(Tabelle4[[#This Row],[Key]],'3. Unique Results'!A:X,3,FALSE)</f>
        <v>2019</v>
      </c>
      <c r="D55" t="str">
        <f>VLOOKUP(Tabelle4[[#This Row],[Key]],'3. Unique Results'!A:X,4,FALSE)</f>
        <v>Laurenzi, Emanuele; Hinkelmann, Knut; Jüngling, Stephan; Montecchiari, Devid; Pande, Charuta; Martin, Andreas</v>
      </c>
      <c r="E55" t="str">
        <f>VLOOKUP(Tabelle4[[#This Row],[Key]],'3. Unique Results'!A:X,5,FALSE)</f>
        <v>Towards an Assistive and Pattern Learning-driven Process Modeling Approach</v>
      </c>
      <c r="F55" t="str">
        <f>VLOOKUP(Tabelle4[[#This Row],[Key]],'3. Unique Results'!A:X,6,FALSE)</f>
        <v>Proceedings of the AAAI 2019 Spring Symposium on Combining Machine Learning with Knowledge Engineering (AAAI-MAKE 2019) Stanford University, Palo Alto, California, USA, March 25-27, 2019., Stanford University, Palo Alto, California, USA, March 25-27, 2019</v>
      </c>
      <c r="G55" t="str">
        <f>VLOOKUP(Tabelle4[[#This Row],[Key]],'3. Unique Results'!A:X,7,FALSE)</f>
        <v/>
      </c>
      <c r="H55" t="str">
        <f>VLOOKUP(Tabelle4[[#This Row],[Key]],'3. Unique Results'!A:X,8,FALSE)</f>
        <v/>
      </c>
      <c r="I55" t="str">
        <f>VLOOKUP(Tabelle4[[#This Row],[Key]],'3. Unique Results'!A:X,9,FALSE)</f>
        <v/>
      </c>
      <c r="J55" t="str">
        <f>VLOOKUP(Tabelle4[[#This Row],[Key]],'3. Unique Results'!A:X,10,FALSE)</f>
        <v>http://ceur-ws.org/Vol-2350/paper20.pdf</v>
      </c>
      <c r="K55" t="str">
        <f>VLOOKUP(Tabelle4[[#This Row],[Key]],'3. Unique Results'!A:X,11,FALSE)</f>
        <v>2019</v>
      </c>
      <c r="L55">
        <f>VLOOKUP(Tabelle4[[#This Row],[Key]],'3. Unique Results'!A:X,12,FALSE)</f>
        <v>44887.363807870373</v>
      </c>
      <c r="M55" s="17">
        <f>VLOOKUP(Tabelle4[[#This Row],[Key]],'3. Unique Results'!A:X,13,FALSE)</f>
        <v>44887.363807870373</v>
      </c>
      <c r="N55" s="17">
        <f>VLOOKUP(Tabelle4[[#This Row],[Key]],'3. Unique Results'!A:X,14,FALSE)</f>
        <v>0</v>
      </c>
      <c r="O55" t="str">
        <f>VLOOKUP(Tabelle4[[#This Row],[Key]],'3. Unique Results'!A:X,15,FALSE)</f>
        <v/>
      </c>
      <c r="P55" t="str">
        <f>VLOOKUP(Tabelle4[[#This Row],[Key]],'3. Unique Results'!A:X,16,FALSE)</f>
        <v/>
      </c>
      <c r="Q55" t="str">
        <f>VLOOKUP(Tabelle4[[#This Row],[Key]],'3. Unique Results'!A:X,17,FALSE)</f>
        <v>2350</v>
      </c>
      <c r="R55" t="str">
        <f>VLOOKUP(Tabelle4[[#This Row],[Key]],'3. Unique Results'!A:X,18,FALSE)</f>
        <v/>
      </c>
      <c r="S55" t="str">
        <f>VLOOKUP(Tabelle4[[#This Row],[Key]],'3. Unique Results'!A:X,19,FALSE)</f>
        <v/>
      </c>
      <c r="T55" t="str">
        <f>VLOOKUP(Tabelle4[[#This Row],[Key]],'3. Unique Results'!A:X,20,FALSE)</f>
        <v>CEUR-WS.org</v>
      </c>
      <c r="U55" t="str">
        <f>VLOOKUP(Tabelle4[[#This Row],[Key]],'3. Unique Results'!A:X,21,FALSE)</f>
        <v/>
      </c>
      <c r="V55" t="str">
        <f>VLOOKUP(Tabelle4[[#This Row],[Key]],'3. Unique Results'!A:X,22,FALSE)</f>
        <v/>
      </c>
      <c r="W55" t="str">
        <f>VLOOKUP(Tabelle4[[#This Row],[Key]],'3. Unique Results'!A:X,23,FALSE)</f>
        <v/>
      </c>
    </row>
    <row r="56" spans="1:23">
      <c r="A56" t="s">
        <v>5834</v>
      </c>
      <c r="B56" t="str">
        <f>VLOOKUP(Tabelle4[[#This Row],[Key]],'3. Unique Results'!A:X,2,FALSE)</f>
        <v>journalArticle</v>
      </c>
      <c r="C56">
        <f>VLOOKUP(Tabelle4[[#This Row],[Key]],'3. Unique Results'!A:X,3,FALSE)</f>
        <v>2020</v>
      </c>
      <c r="D56" t="str">
        <f>VLOOKUP(Tabelle4[[#This Row],[Key]],'3. Unique Results'!A:X,4,FALSE)</f>
        <v>Bikmukhametov, Timur; Jäschke, Johannes</v>
      </c>
      <c r="E56" t="str">
        <f>VLOOKUP(Tabelle4[[#This Row],[Key]],'3. Unique Results'!A:X,5,FALSE)</f>
        <v>Combining machine learning and process engineering physics towards enhanced accuracy and explainability of data-driven models</v>
      </c>
      <c r="F56" t="str">
        <f>VLOOKUP(Tabelle4[[#This Row],[Key]],'3. Unique Results'!A:X,6,FALSE)</f>
        <v>Comput. Chem. Eng.</v>
      </c>
      <c r="G56" t="str">
        <f>VLOOKUP(Tabelle4[[#This Row],[Key]],'3. Unique Results'!A:X,7,FALSE)</f>
        <v/>
      </c>
      <c r="H56" t="str">
        <f>VLOOKUP(Tabelle4[[#This Row],[Key]],'3. Unique Results'!A:X,8,FALSE)</f>
        <v/>
      </c>
      <c r="I56" t="str">
        <f>VLOOKUP(Tabelle4[[#This Row],[Key]],'3. Unique Results'!A:X,9,FALSE)</f>
        <v>10.1016/j.compchemeng.2020.106834</v>
      </c>
      <c r="J56" t="str">
        <f>VLOOKUP(Tabelle4[[#This Row],[Key]],'3. Unique Results'!A:X,10,FALSE)</f>
        <v>https://doi.org/10.1016/j.compchemeng.2020.106834</v>
      </c>
      <c r="K56" t="str">
        <f>VLOOKUP(Tabelle4[[#This Row],[Key]],'3. Unique Results'!A:X,11,FALSE)</f>
        <v>2020</v>
      </c>
      <c r="L56">
        <f>VLOOKUP(Tabelle4[[#This Row],[Key]],'3. Unique Results'!A:X,12,FALSE)</f>
        <v>44887.363807870373</v>
      </c>
      <c r="M56" s="17">
        <f>VLOOKUP(Tabelle4[[#This Row],[Key]],'3. Unique Results'!A:X,13,FALSE)</f>
        <v>44887.363807870373</v>
      </c>
      <c r="N56" s="17">
        <f>VLOOKUP(Tabelle4[[#This Row],[Key]],'3. Unique Results'!A:X,14,FALSE)</f>
        <v>0</v>
      </c>
      <c r="O56" t="str">
        <f>VLOOKUP(Tabelle4[[#This Row],[Key]],'3. Unique Results'!A:X,15,FALSE)</f>
        <v>106834</v>
      </c>
      <c r="P56" t="str">
        <f>VLOOKUP(Tabelle4[[#This Row],[Key]],'3. Unique Results'!A:X,16,FALSE)</f>
        <v/>
      </c>
      <c r="Q56" t="str">
        <f>VLOOKUP(Tabelle4[[#This Row],[Key]],'3. Unique Results'!A:X,17,FALSE)</f>
        <v>138</v>
      </c>
      <c r="R56" t="str">
        <f>VLOOKUP(Tabelle4[[#This Row],[Key]],'3. Unique Results'!A:X,18,FALSE)</f>
        <v/>
      </c>
      <c r="S56" t="str">
        <f>VLOOKUP(Tabelle4[[#This Row],[Key]],'3. Unique Results'!A:X,19,FALSE)</f>
        <v/>
      </c>
      <c r="T56" t="str">
        <f>VLOOKUP(Tabelle4[[#This Row],[Key]],'3. Unique Results'!A:X,20,FALSE)</f>
        <v/>
      </c>
      <c r="U56" t="str">
        <f>VLOOKUP(Tabelle4[[#This Row],[Key]],'3. Unique Results'!A:X,21,FALSE)</f>
        <v/>
      </c>
      <c r="V56" t="str">
        <f>VLOOKUP(Tabelle4[[#This Row],[Key]],'3. Unique Results'!A:X,22,FALSE)</f>
        <v/>
      </c>
      <c r="W56" t="str">
        <f>VLOOKUP(Tabelle4[[#This Row],[Key]],'3. Unique Results'!A:X,23,FALSE)</f>
        <v/>
      </c>
    </row>
    <row r="57" spans="1:23">
      <c r="A57" s="16" t="s">
        <v>4453</v>
      </c>
      <c r="B57" t="str">
        <f>VLOOKUP(Tabelle4[[#This Row],[Key]],'3. Unique Results'!A:X,2,FALSE)</f>
        <v>journalArticle</v>
      </c>
      <c r="C57">
        <f>VLOOKUP(Tabelle4[[#This Row],[Key]],'3. Unique Results'!A:X,3,FALSE)</f>
        <v>2021</v>
      </c>
      <c r="D57" t="str">
        <f>VLOOKUP(Tabelle4[[#This Row],[Key]],'3. Unique Results'!A:X,4,FALSE)</f>
        <v>Moin, Armin; Badii, Atta; Günnemann, Stephan</v>
      </c>
      <c r="E57" t="str">
        <f>VLOOKUP(Tabelle4[[#This Row],[Key]],'3. Unique Results'!A:X,5,FALSE)</f>
        <v>A Model-Driven Engineering Approach to Machine Learning and Software Modeling</v>
      </c>
      <c r="F57" t="str">
        <f>VLOOKUP(Tabelle4[[#This Row],[Key]],'3. Unique Results'!A:X,6,FALSE)</f>
        <v>CoRR</v>
      </c>
      <c r="G57" t="str">
        <f>VLOOKUP(Tabelle4[[#This Row],[Key]],'3. Unique Results'!A:X,7,FALSE)</f>
        <v/>
      </c>
      <c r="H57" t="str">
        <f>VLOOKUP(Tabelle4[[#This Row],[Key]],'3. Unique Results'!A:X,8,FALSE)</f>
        <v/>
      </c>
      <c r="I57" t="str">
        <f>VLOOKUP(Tabelle4[[#This Row],[Key]],'3. Unique Results'!A:X,9,FALSE)</f>
        <v/>
      </c>
      <c r="J57" t="str">
        <f>VLOOKUP(Tabelle4[[#This Row],[Key]],'3. Unique Results'!A:X,10,FALSE)</f>
        <v>https://arxiv.org/abs/2107.02689</v>
      </c>
      <c r="K57" t="str">
        <f>VLOOKUP(Tabelle4[[#This Row],[Key]],'3. Unique Results'!A:X,11,FALSE)</f>
        <v>2021</v>
      </c>
      <c r="L57">
        <f>VLOOKUP(Tabelle4[[#This Row],[Key]],'3. Unique Results'!A:X,12,FALSE)</f>
        <v>44887.363807870373</v>
      </c>
      <c r="M57" s="17">
        <f>VLOOKUP(Tabelle4[[#This Row],[Key]],'3. Unique Results'!A:X,13,FALSE)</f>
        <v>44887.363807870373</v>
      </c>
      <c r="N57" s="17">
        <f>VLOOKUP(Tabelle4[[#This Row],[Key]],'3. Unique Results'!A:X,14,FALSE)</f>
        <v>0</v>
      </c>
      <c r="O57" t="str">
        <f>VLOOKUP(Tabelle4[[#This Row],[Key]],'3. Unique Results'!A:X,15,FALSE)</f>
        <v/>
      </c>
      <c r="P57" t="str">
        <f>VLOOKUP(Tabelle4[[#This Row],[Key]],'3. Unique Results'!A:X,16,FALSE)</f>
        <v/>
      </c>
      <c r="Q57" t="str">
        <f>VLOOKUP(Tabelle4[[#This Row],[Key]],'3. Unique Results'!A:X,17,FALSE)</f>
        <v>abs/2107.02689</v>
      </c>
      <c r="R57" t="str">
        <f>VLOOKUP(Tabelle4[[#This Row],[Key]],'3. Unique Results'!A:X,18,FALSE)</f>
        <v/>
      </c>
      <c r="S57" t="str">
        <f>VLOOKUP(Tabelle4[[#This Row],[Key]],'3. Unique Results'!A:X,19,FALSE)</f>
        <v/>
      </c>
      <c r="T57" t="str">
        <f>VLOOKUP(Tabelle4[[#This Row],[Key]],'3. Unique Results'!A:X,20,FALSE)</f>
        <v/>
      </c>
      <c r="U57" t="str">
        <f>VLOOKUP(Tabelle4[[#This Row],[Key]],'3. Unique Results'!A:X,21,FALSE)</f>
        <v/>
      </c>
      <c r="V57" t="str">
        <f>VLOOKUP(Tabelle4[[#This Row],[Key]],'3. Unique Results'!A:X,22,FALSE)</f>
        <v/>
      </c>
      <c r="W57" t="str">
        <f>VLOOKUP(Tabelle4[[#This Row],[Key]],'3. Unique Results'!A:X,23,FALSE)</f>
        <v/>
      </c>
    </row>
    <row r="58" spans="1:23">
      <c r="A58" t="s">
        <v>4454</v>
      </c>
      <c r="B58" t="str">
        <f>VLOOKUP(Tabelle4[[#This Row],[Key]],'3. Unique Results'!A:X,2,FALSE)</f>
        <v>conferencePaper</v>
      </c>
      <c r="C58">
        <f>VLOOKUP(Tabelle4[[#This Row],[Key]],'3. Unique Results'!A:X,3,FALSE)</f>
        <v>2021</v>
      </c>
      <c r="D58" t="str">
        <f>VLOOKUP(Tabelle4[[#This Row],[Key]],'3. Unique Results'!A:X,4,FALSE)</f>
        <v>Moin, Armin</v>
      </c>
      <c r="E58" t="str">
        <f>VLOOKUP(Tabelle4[[#This Row],[Key]],'3. Unique Results'!A:X,5,FALSE)</f>
        <v>Data Analytics and Machine Learning Methods, Techniques and Tool for Model-Driven Engineering of Smart IoT Services</v>
      </c>
      <c r="F58" t="str">
        <f>VLOOKUP(Tabelle4[[#This Row],[Key]],'3. Unique Results'!A:X,6,FALSE)</f>
        <v>43rd IEEE/ACM International Conference on Software Engineering: Companion Proceedings, ICSE Companion 2021, Madrid, Spain, May 25-28, 2021</v>
      </c>
      <c r="G58" t="str">
        <f>VLOOKUP(Tabelle4[[#This Row],[Key]],'3. Unique Results'!A:X,7,FALSE)</f>
        <v/>
      </c>
      <c r="H58" t="str">
        <f>VLOOKUP(Tabelle4[[#This Row],[Key]],'3. Unique Results'!A:X,8,FALSE)</f>
        <v/>
      </c>
      <c r="I58" t="str">
        <f>VLOOKUP(Tabelle4[[#This Row],[Key]],'3. Unique Results'!A:X,9,FALSE)</f>
        <v>10.1109/ICSE-Companion52605.2021.00130</v>
      </c>
      <c r="J58" t="str">
        <f>VLOOKUP(Tabelle4[[#This Row],[Key]],'3. Unique Results'!A:X,10,FALSE)</f>
        <v>https://doi.org/10.1109/ICSE-Companion52605.2021.00130</v>
      </c>
      <c r="K58" t="str">
        <f>VLOOKUP(Tabelle4[[#This Row],[Key]],'3. Unique Results'!A:X,11,FALSE)</f>
        <v>2021</v>
      </c>
      <c r="L58">
        <f>VLOOKUP(Tabelle4[[#This Row],[Key]],'3. Unique Results'!A:X,12,FALSE)</f>
        <v>44887.363807870373</v>
      </c>
      <c r="M58" s="17">
        <f>VLOOKUP(Tabelle4[[#This Row],[Key]],'3. Unique Results'!A:X,13,FALSE)</f>
        <v>44887.363807870373</v>
      </c>
      <c r="N58" s="17">
        <f>VLOOKUP(Tabelle4[[#This Row],[Key]],'3. Unique Results'!A:X,14,FALSE)</f>
        <v>0</v>
      </c>
      <c r="O58" t="str">
        <f>VLOOKUP(Tabelle4[[#This Row],[Key]],'3. Unique Results'!A:X,15,FALSE)</f>
        <v>287–292</v>
      </c>
      <c r="P58" t="str">
        <f>VLOOKUP(Tabelle4[[#This Row],[Key]],'3. Unique Results'!A:X,16,FALSE)</f>
        <v/>
      </c>
      <c r="Q58" t="str">
        <f>VLOOKUP(Tabelle4[[#This Row],[Key]],'3. Unique Results'!A:X,17,FALSE)</f>
        <v/>
      </c>
      <c r="R58" t="str">
        <f>VLOOKUP(Tabelle4[[#This Row],[Key]],'3. Unique Results'!A:X,18,FALSE)</f>
        <v/>
      </c>
      <c r="S58" t="str">
        <f>VLOOKUP(Tabelle4[[#This Row],[Key]],'3. Unique Results'!A:X,19,FALSE)</f>
        <v/>
      </c>
      <c r="T58" t="str">
        <f>VLOOKUP(Tabelle4[[#This Row],[Key]],'3. Unique Results'!A:X,20,FALSE)</f>
        <v>IEEE</v>
      </c>
      <c r="U58" t="str">
        <f>VLOOKUP(Tabelle4[[#This Row],[Key]],'3. Unique Results'!A:X,21,FALSE)</f>
        <v/>
      </c>
      <c r="V58" t="str">
        <f>VLOOKUP(Tabelle4[[#This Row],[Key]],'3. Unique Results'!A:X,22,FALSE)</f>
        <v/>
      </c>
      <c r="W58" t="str">
        <f>VLOOKUP(Tabelle4[[#This Row],[Key]],'3. Unique Results'!A:X,23,FALSE)</f>
        <v/>
      </c>
    </row>
    <row r="59" spans="1:23">
      <c r="A59" t="s">
        <v>4455</v>
      </c>
      <c r="B59" t="str">
        <f>VLOOKUP(Tabelle4[[#This Row],[Key]],'3. Unique Results'!A:X,2,FALSE)</f>
        <v>thesis</v>
      </c>
      <c r="C59">
        <f>VLOOKUP(Tabelle4[[#This Row],[Key]],'3. Unique Results'!A:X,3,FALSE)</f>
        <v>2022</v>
      </c>
      <c r="D59" t="str">
        <f>VLOOKUP(Tabelle4[[#This Row],[Key]],'3. Unique Results'!A:X,4,FALSE)</f>
        <v>Moin, Armin</v>
      </c>
      <c r="E59" t="str">
        <f>VLOOKUP(Tabelle4[[#This Row],[Key]],'3. Unique Results'!A:X,5,FALSE)</f>
        <v>Enabling Data Analytics and Machine Learning in Model-Driven Software Engineering of Smart IoT Services</v>
      </c>
      <c r="F59" t="str">
        <f>VLOOKUP(Tabelle4[[#This Row],[Key]],'3. Unique Results'!A:X,6,FALSE)</f>
        <v/>
      </c>
      <c r="G59" t="str">
        <f>VLOOKUP(Tabelle4[[#This Row],[Key]],'3. Unique Results'!A:X,7,FALSE)</f>
        <v/>
      </c>
      <c r="H59" t="str">
        <f>VLOOKUP(Tabelle4[[#This Row],[Key]],'3. Unique Results'!A:X,8,FALSE)</f>
        <v/>
      </c>
      <c r="I59" t="str">
        <f>VLOOKUP(Tabelle4[[#This Row],[Key]],'3. Unique Results'!A:X,9,FALSE)</f>
        <v/>
      </c>
      <c r="J59" t="str">
        <f>VLOOKUP(Tabelle4[[#This Row],[Key]],'3. Unique Results'!A:X,10,FALSE)</f>
        <v>https://nbn-resolving.org/urn:nbn:de:bvb:91-diss-20220720-1660445-1-6</v>
      </c>
      <c r="K59" t="str">
        <f>VLOOKUP(Tabelle4[[#This Row],[Key]],'3. Unique Results'!A:X,11,FALSE)</f>
        <v>2022</v>
      </c>
      <c r="L59">
        <f>VLOOKUP(Tabelle4[[#This Row],[Key]],'3. Unique Results'!A:X,12,FALSE)</f>
        <v>44887.363807870373</v>
      </c>
      <c r="M59" s="17">
        <f>VLOOKUP(Tabelle4[[#This Row],[Key]],'3. Unique Results'!A:X,13,FALSE)</f>
        <v>44887.363807870373</v>
      </c>
      <c r="N59" s="17">
        <f>VLOOKUP(Tabelle4[[#This Row],[Key]],'3. Unique Results'!A:X,14,FALSE)</f>
        <v>0</v>
      </c>
      <c r="O59" t="str">
        <f>VLOOKUP(Tabelle4[[#This Row],[Key]],'3. Unique Results'!A:X,15,FALSE)</f>
        <v/>
      </c>
      <c r="P59" t="str">
        <f>VLOOKUP(Tabelle4[[#This Row],[Key]],'3. Unique Results'!A:X,16,FALSE)</f>
        <v/>
      </c>
      <c r="Q59" t="str">
        <f>VLOOKUP(Tabelle4[[#This Row],[Key]],'3. Unique Results'!A:X,17,FALSE)</f>
        <v/>
      </c>
      <c r="R59" t="str">
        <f>VLOOKUP(Tabelle4[[#This Row],[Key]],'3. Unique Results'!A:X,18,FALSE)</f>
        <v/>
      </c>
      <c r="S59" t="str">
        <f>VLOOKUP(Tabelle4[[#This Row],[Key]],'3. Unique Results'!A:X,19,FALSE)</f>
        <v/>
      </c>
      <c r="T59" t="str">
        <f>VLOOKUP(Tabelle4[[#This Row],[Key]],'3. Unique Results'!A:X,20,FALSE)</f>
        <v>Technical University of Munich, Germany</v>
      </c>
      <c r="U59" t="str">
        <f>VLOOKUP(Tabelle4[[#This Row],[Key]],'3. Unique Results'!A:X,21,FALSE)</f>
        <v/>
      </c>
      <c r="V59" t="str">
        <f>VLOOKUP(Tabelle4[[#This Row],[Key]],'3. Unique Results'!A:X,22,FALSE)</f>
        <v/>
      </c>
      <c r="W59" t="str">
        <f>VLOOKUP(Tabelle4[[#This Row],[Key]],'3. Unique Results'!A:X,23,FALSE)</f>
        <v/>
      </c>
    </row>
    <row r="60" spans="1:23">
      <c r="A60" t="s">
        <v>5837</v>
      </c>
      <c r="B60" t="str">
        <f>VLOOKUP(Tabelle4[[#This Row],[Key]],'3. Unique Results'!A:X,2,FALSE)</f>
        <v>conferencePaper</v>
      </c>
      <c r="C60">
        <f>VLOOKUP(Tabelle4[[#This Row],[Key]],'3. Unique Results'!A:X,3,FALSE)</f>
        <v>2005</v>
      </c>
      <c r="D60" t="str">
        <f>VLOOKUP(Tabelle4[[#This Row],[Key]],'3. Unique Results'!A:X,4,FALSE)</f>
        <v>Kasinger, Holger; Bauer, Bernhard</v>
      </c>
      <c r="E60" t="str">
        <f>VLOOKUP(Tabelle4[[#This Row],[Key]],'3. Unique Results'!A:X,5,FALSE)</f>
        <v>Towards a Model-Driven Software Engineering Methodology for Organic Computing Systems</v>
      </c>
      <c r="F60" t="str">
        <f>VLOOKUP(Tabelle4[[#This Row],[Key]],'3. Unique Results'!A:X,6,FALSE)</f>
        <v>IASTED International Conference on Computational Intelligence, Calgary, Alberta, Canada, July 4-6, 2005</v>
      </c>
      <c r="G60" t="str">
        <f>VLOOKUP(Tabelle4[[#This Row],[Key]],'3. Unique Results'!A:X,7,FALSE)</f>
        <v/>
      </c>
      <c r="H60" t="str">
        <f>VLOOKUP(Tabelle4[[#This Row],[Key]],'3. Unique Results'!A:X,8,FALSE)</f>
        <v/>
      </c>
      <c r="I60" t="str">
        <f>VLOOKUP(Tabelle4[[#This Row],[Key]],'3. Unique Results'!A:X,9,FALSE)</f>
        <v/>
      </c>
      <c r="J60" t="str">
        <f>VLOOKUP(Tabelle4[[#This Row],[Key]],'3. Unique Results'!A:X,10,FALSE)</f>
        <v/>
      </c>
      <c r="K60" t="str">
        <f>VLOOKUP(Tabelle4[[#This Row],[Key]],'3. Unique Results'!A:X,11,FALSE)</f>
        <v>2005</v>
      </c>
      <c r="L60">
        <f>VLOOKUP(Tabelle4[[#This Row],[Key]],'3. Unique Results'!A:X,12,FALSE)</f>
        <v>44887.363807870373</v>
      </c>
      <c r="M60" s="17">
        <f>VLOOKUP(Tabelle4[[#This Row],[Key]],'3. Unique Results'!A:X,13,FALSE)</f>
        <v>44887.363807870373</v>
      </c>
      <c r="N60" s="17">
        <f>VLOOKUP(Tabelle4[[#This Row],[Key]],'3. Unique Results'!A:X,14,FALSE)</f>
        <v>0</v>
      </c>
      <c r="O60" t="str">
        <f>VLOOKUP(Tabelle4[[#This Row],[Key]],'3. Unique Results'!A:X,15,FALSE)</f>
        <v>141–146</v>
      </c>
      <c r="P60" t="str">
        <f>VLOOKUP(Tabelle4[[#This Row],[Key]],'3. Unique Results'!A:X,16,FALSE)</f>
        <v/>
      </c>
      <c r="Q60" t="str">
        <f>VLOOKUP(Tabelle4[[#This Row],[Key]],'3. Unique Results'!A:X,17,FALSE)</f>
        <v/>
      </c>
      <c r="R60" t="str">
        <f>VLOOKUP(Tabelle4[[#This Row],[Key]],'3. Unique Results'!A:X,18,FALSE)</f>
        <v/>
      </c>
      <c r="S60" t="str">
        <f>VLOOKUP(Tabelle4[[#This Row],[Key]],'3. Unique Results'!A:X,19,FALSE)</f>
        <v/>
      </c>
      <c r="T60" t="str">
        <f>VLOOKUP(Tabelle4[[#This Row],[Key]],'3. Unique Results'!A:X,20,FALSE)</f>
        <v>IASTED/ACTA Press</v>
      </c>
      <c r="U60" t="str">
        <f>VLOOKUP(Tabelle4[[#This Row],[Key]],'3. Unique Results'!A:X,21,FALSE)</f>
        <v/>
      </c>
      <c r="V60" t="str">
        <f>VLOOKUP(Tabelle4[[#This Row],[Key]],'3. Unique Results'!A:X,22,FALSE)</f>
        <v/>
      </c>
      <c r="W60" t="str">
        <f>VLOOKUP(Tabelle4[[#This Row],[Key]],'3. Unique Results'!A:X,23,FALSE)</f>
        <v/>
      </c>
    </row>
    <row r="61" spans="1:23">
      <c r="A61" s="15" t="s">
        <v>5839</v>
      </c>
      <c r="B61" t="str">
        <f>VLOOKUP(Tabelle4[[#This Row],[Key]],'3. Unique Results'!A:X,2,FALSE)</f>
        <v>conferencePaper</v>
      </c>
      <c r="C61">
        <f>VLOOKUP(Tabelle4[[#This Row],[Key]],'3. Unique Results'!A:X,3,FALSE)</f>
        <v>2011</v>
      </c>
      <c r="D61" t="str">
        <f>VLOOKUP(Tabelle4[[#This Row],[Key]],'3. Unique Results'!A:X,4,FALSE)</f>
        <v>Sujeeth, Arvind K.; Lee, HyoukJoong; Brown, Kevin J.; Rompf, Tiark; Chafi, Hassan; Wu, Michael; Atreya, Anand R.; Odersky, Martin; Olukotun, Kunle</v>
      </c>
      <c r="E61" t="str">
        <f>VLOOKUP(Tabelle4[[#This Row],[Key]],'3. Unique Results'!A:X,5,FALSE)</f>
        <v>OptiML: An Implicitly Parallel Domain-Specific Language for Machine Learning</v>
      </c>
      <c r="F61" t="str">
        <f>VLOOKUP(Tabelle4[[#This Row],[Key]],'3. Unique Results'!A:X,6,FALSE)</f>
        <v>Proceedings of the 28th International Conference on Machine Learning, ICML 2011, Bellevue, Washington, USA, June 28 - July 2, 2011</v>
      </c>
      <c r="G61" t="str">
        <f>VLOOKUP(Tabelle4[[#This Row],[Key]],'3. Unique Results'!A:X,7,FALSE)</f>
        <v/>
      </c>
      <c r="H61" t="str">
        <f>VLOOKUP(Tabelle4[[#This Row],[Key]],'3. Unique Results'!A:X,8,FALSE)</f>
        <v/>
      </c>
      <c r="I61" t="str">
        <f>VLOOKUP(Tabelle4[[#This Row],[Key]],'3. Unique Results'!A:X,9,FALSE)</f>
        <v/>
      </c>
      <c r="J61" t="str">
        <f>VLOOKUP(Tabelle4[[#This Row],[Key]],'3. Unique Results'!A:X,10,FALSE)</f>
        <v>https://icml.cc/2011/papers/373\_icmlpaper.pdf</v>
      </c>
      <c r="K61" t="str">
        <f>VLOOKUP(Tabelle4[[#This Row],[Key]],'3. Unique Results'!A:X,11,FALSE)</f>
        <v>2011</v>
      </c>
      <c r="L61">
        <f>VLOOKUP(Tabelle4[[#This Row],[Key]],'3. Unique Results'!A:X,12,FALSE)</f>
        <v>44887.363807870373</v>
      </c>
      <c r="M61" s="17">
        <f>VLOOKUP(Tabelle4[[#This Row],[Key]],'3. Unique Results'!A:X,13,FALSE)</f>
        <v>44887.363807870373</v>
      </c>
      <c r="N61" s="17">
        <f>VLOOKUP(Tabelle4[[#This Row],[Key]],'3. Unique Results'!A:X,14,FALSE)</f>
        <v>0</v>
      </c>
      <c r="O61" t="str">
        <f>VLOOKUP(Tabelle4[[#This Row],[Key]],'3. Unique Results'!A:X,15,FALSE)</f>
        <v>609–616</v>
      </c>
      <c r="P61" t="str">
        <f>VLOOKUP(Tabelle4[[#This Row],[Key]],'3. Unique Results'!A:X,16,FALSE)</f>
        <v/>
      </c>
      <c r="Q61" t="str">
        <f>VLOOKUP(Tabelle4[[#This Row],[Key]],'3. Unique Results'!A:X,17,FALSE)</f>
        <v/>
      </c>
      <c r="R61" t="str">
        <f>VLOOKUP(Tabelle4[[#This Row],[Key]],'3. Unique Results'!A:X,18,FALSE)</f>
        <v/>
      </c>
      <c r="S61" t="str">
        <f>VLOOKUP(Tabelle4[[#This Row],[Key]],'3. Unique Results'!A:X,19,FALSE)</f>
        <v/>
      </c>
      <c r="T61" t="str">
        <f>VLOOKUP(Tabelle4[[#This Row],[Key]],'3. Unique Results'!A:X,20,FALSE)</f>
        <v>Omnipress</v>
      </c>
      <c r="U61" t="str">
        <f>VLOOKUP(Tabelle4[[#This Row],[Key]],'3. Unique Results'!A:X,21,FALSE)</f>
        <v/>
      </c>
      <c r="V61" t="str">
        <f>VLOOKUP(Tabelle4[[#This Row],[Key]],'3. Unique Results'!A:X,22,FALSE)</f>
        <v/>
      </c>
      <c r="W61" t="str">
        <f>VLOOKUP(Tabelle4[[#This Row],[Key]],'3. Unique Results'!A:X,23,FALSE)</f>
        <v/>
      </c>
    </row>
    <row r="62" spans="1:23">
      <c r="A62" s="14" t="s">
        <v>4456</v>
      </c>
      <c r="B62" t="str">
        <f>VLOOKUP(Tabelle4[[#This Row],[Key]],'3. Unique Results'!A:X,2,FALSE)</f>
        <v>conferencePaper</v>
      </c>
      <c r="C62">
        <f>VLOOKUP(Tabelle4[[#This Row],[Key]],'3. Unique Results'!A:X,3,FALSE)</f>
        <v>2016</v>
      </c>
      <c r="D62" t="str">
        <f>VLOOKUP(Tabelle4[[#This Row],[Key]],'3. Unique Results'!A:X,4,FALSE)</f>
        <v>Portugal, Ivens; Alencar, Paulo S. C.; Cowan, Donald D.</v>
      </c>
      <c r="E62" t="str">
        <f>VLOOKUP(Tabelle4[[#This Row],[Key]],'3. Unique Results'!A:X,5,FALSE)</f>
        <v>A Preliminary Survey on Domain-Specific Languages for Machine Learning in Big Data</v>
      </c>
      <c r="F62" t="str">
        <f>VLOOKUP(Tabelle4[[#This Row],[Key]],'3. Unique Results'!A:X,6,FALSE)</f>
        <v>2016 IEEE International Conference on Software Science, Technology and Engineering, SWSTE 2016, Beer Sheva, Israel, June 23-24, 2016</v>
      </c>
      <c r="G62" t="str">
        <f>VLOOKUP(Tabelle4[[#This Row],[Key]],'3. Unique Results'!A:X,7,FALSE)</f>
        <v/>
      </c>
      <c r="H62" t="str">
        <f>VLOOKUP(Tabelle4[[#This Row],[Key]],'3. Unique Results'!A:X,8,FALSE)</f>
        <v/>
      </c>
      <c r="I62" t="str">
        <f>VLOOKUP(Tabelle4[[#This Row],[Key]],'3. Unique Results'!A:X,9,FALSE)</f>
        <v>10.1109/SWSTE.2016.23</v>
      </c>
      <c r="J62" t="str">
        <f>VLOOKUP(Tabelle4[[#This Row],[Key]],'3. Unique Results'!A:X,10,FALSE)</f>
        <v>https://doi.org/10.1109/SWSTE.2016.23</v>
      </c>
      <c r="K62" t="str">
        <f>VLOOKUP(Tabelle4[[#This Row],[Key]],'3. Unique Results'!A:X,11,FALSE)</f>
        <v>2016</v>
      </c>
      <c r="L62">
        <f>VLOOKUP(Tabelle4[[#This Row],[Key]],'3. Unique Results'!A:X,12,FALSE)</f>
        <v>44887.363807870373</v>
      </c>
      <c r="M62" s="17">
        <f>VLOOKUP(Tabelle4[[#This Row],[Key]],'3. Unique Results'!A:X,13,FALSE)</f>
        <v>44887.363807870373</v>
      </c>
      <c r="N62" s="17">
        <f>VLOOKUP(Tabelle4[[#This Row],[Key]],'3. Unique Results'!A:X,14,FALSE)</f>
        <v>0</v>
      </c>
      <c r="O62" t="str">
        <f>VLOOKUP(Tabelle4[[#This Row],[Key]],'3. Unique Results'!A:X,15,FALSE)</f>
        <v>108–110</v>
      </c>
      <c r="P62" t="str">
        <f>VLOOKUP(Tabelle4[[#This Row],[Key]],'3. Unique Results'!A:X,16,FALSE)</f>
        <v/>
      </c>
      <c r="Q62" t="str">
        <f>VLOOKUP(Tabelle4[[#This Row],[Key]],'3. Unique Results'!A:X,17,FALSE)</f>
        <v/>
      </c>
      <c r="R62" t="str">
        <f>VLOOKUP(Tabelle4[[#This Row],[Key]],'3. Unique Results'!A:X,18,FALSE)</f>
        <v/>
      </c>
      <c r="S62" t="str">
        <f>VLOOKUP(Tabelle4[[#This Row],[Key]],'3. Unique Results'!A:X,19,FALSE)</f>
        <v/>
      </c>
      <c r="T62" t="str">
        <f>VLOOKUP(Tabelle4[[#This Row],[Key]],'3. Unique Results'!A:X,20,FALSE)</f>
        <v>IEEE</v>
      </c>
      <c r="U62" t="str">
        <f>VLOOKUP(Tabelle4[[#This Row],[Key]],'3. Unique Results'!A:X,21,FALSE)</f>
        <v/>
      </c>
      <c r="V62" t="str">
        <f>VLOOKUP(Tabelle4[[#This Row],[Key]],'3. Unique Results'!A:X,22,FALSE)</f>
        <v/>
      </c>
      <c r="W62" t="str">
        <f>VLOOKUP(Tabelle4[[#This Row],[Key]],'3. Unique Results'!A:X,23,FALSE)</f>
        <v/>
      </c>
    </row>
    <row r="63" spans="1:23">
      <c r="A63" s="15" t="s">
        <v>4457</v>
      </c>
      <c r="B63" t="str">
        <f>VLOOKUP(Tabelle4[[#This Row],[Key]],'3. Unique Results'!A:X,2,FALSE)</f>
        <v>conferencePaper</v>
      </c>
      <c r="C63">
        <f>VLOOKUP(Tabelle4[[#This Row],[Key]],'3. Unique Results'!A:X,3,FALSE)</f>
        <v>2020</v>
      </c>
      <c r="D63" t="str">
        <f>VLOOKUP(Tabelle4[[#This Row],[Key]],'3. Unique Results'!A:X,4,FALSE)</f>
        <v>Zucker, Julian; d'Leeuwen, Myraeka</v>
      </c>
      <c r="E63" t="str">
        <f>VLOOKUP(Tabelle4[[#This Row],[Key]],'3. Unique Results'!A:X,5,FALSE)</f>
        <v>Arbiter: A Domain-Specific Language for Ethical Machine Learning</v>
      </c>
      <c r="F63" t="str">
        <f>VLOOKUP(Tabelle4[[#This Row],[Key]],'3. Unique Results'!A:X,6,FALSE)</f>
        <v>AIES '20: AAAI/ACM Conference on AI, Ethics, and Society, New York, NY, USA, February 7-8, 2020</v>
      </c>
      <c r="G63" t="str">
        <f>VLOOKUP(Tabelle4[[#This Row],[Key]],'3. Unique Results'!A:X,7,FALSE)</f>
        <v/>
      </c>
      <c r="H63" t="str">
        <f>VLOOKUP(Tabelle4[[#This Row],[Key]],'3. Unique Results'!A:X,8,FALSE)</f>
        <v/>
      </c>
      <c r="I63" t="str">
        <f>VLOOKUP(Tabelle4[[#This Row],[Key]],'3. Unique Results'!A:X,9,FALSE)</f>
        <v>10.1145/3375627.3375858</v>
      </c>
      <c r="J63" t="str">
        <f>VLOOKUP(Tabelle4[[#This Row],[Key]],'3. Unique Results'!A:X,10,FALSE)</f>
        <v>https://doi.org/10.1145/3375627.3375858</v>
      </c>
      <c r="K63" t="str">
        <f>VLOOKUP(Tabelle4[[#This Row],[Key]],'3. Unique Results'!A:X,11,FALSE)</f>
        <v>2020</v>
      </c>
      <c r="L63">
        <f>VLOOKUP(Tabelle4[[#This Row],[Key]],'3. Unique Results'!A:X,12,FALSE)</f>
        <v>44887.363807870373</v>
      </c>
      <c r="M63" s="17">
        <f>VLOOKUP(Tabelle4[[#This Row],[Key]],'3. Unique Results'!A:X,13,FALSE)</f>
        <v>44887.363807870373</v>
      </c>
      <c r="N63" s="17">
        <f>VLOOKUP(Tabelle4[[#This Row],[Key]],'3. Unique Results'!A:X,14,FALSE)</f>
        <v>0</v>
      </c>
      <c r="O63" t="str">
        <f>VLOOKUP(Tabelle4[[#This Row],[Key]],'3. Unique Results'!A:X,15,FALSE)</f>
        <v>421–425</v>
      </c>
      <c r="P63" t="str">
        <f>VLOOKUP(Tabelle4[[#This Row],[Key]],'3. Unique Results'!A:X,16,FALSE)</f>
        <v/>
      </c>
      <c r="Q63" t="str">
        <f>VLOOKUP(Tabelle4[[#This Row],[Key]],'3. Unique Results'!A:X,17,FALSE)</f>
        <v/>
      </c>
      <c r="R63" t="str">
        <f>VLOOKUP(Tabelle4[[#This Row],[Key]],'3. Unique Results'!A:X,18,FALSE)</f>
        <v/>
      </c>
      <c r="S63" t="str">
        <f>VLOOKUP(Tabelle4[[#This Row],[Key]],'3. Unique Results'!A:X,19,FALSE)</f>
        <v/>
      </c>
      <c r="T63" t="str">
        <f>VLOOKUP(Tabelle4[[#This Row],[Key]],'3. Unique Results'!A:X,20,FALSE)</f>
        <v>ACM</v>
      </c>
      <c r="U63" t="str">
        <f>VLOOKUP(Tabelle4[[#This Row],[Key]],'3. Unique Results'!A:X,21,FALSE)</f>
        <v/>
      </c>
      <c r="V63" t="str">
        <f>VLOOKUP(Tabelle4[[#This Row],[Key]],'3. Unique Results'!A:X,22,FALSE)</f>
        <v/>
      </c>
      <c r="W63" t="str">
        <f>VLOOKUP(Tabelle4[[#This Row],[Key]],'3. Unique Results'!A:X,23,FALSE)</f>
        <v/>
      </c>
    </row>
    <row r="64" spans="1:23">
      <c r="A64" s="14" t="s">
        <v>4458</v>
      </c>
      <c r="B64" t="str">
        <f>VLOOKUP(Tabelle4[[#This Row],[Key]],'3. Unique Results'!A:X,2,FALSE)</f>
        <v>journalArticle</v>
      </c>
      <c r="C64">
        <f>VLOOKUP(Tabelle4[[#This Row],[Key]],'3. Unique Results'!A:X,3,FALSE)</f>
        <v>2018</v>
      </c>
      <c r="D64" t="str">
        <f>VLOOKUP(Tabelle4[[#This Row],[Key]],'3. Unique Results'!A:X,4,FALSE)</f>
        <v>Zhao, Tian; Huang, Xiaobing</v>
      </c>
      <c r="E64" t="str">
        <f>VLOOKUP(Tabelle4[[#This Row],[Key]],'3. Unique Results'!A:X,5,FALSE)</f>
        <v>Design and implementation of DeepDSL: A DSL for deep learning</v>
      </c>
      <c r="F64" t="str">
        <f>VLOOKUP(Tabelle4[[#This Row],[Key]],'3. Unique Results'!A:X,6,FALSE)</f>
        <v>Comput. Lang. Syst. Struct.</v>
      </c>
      <c r="G64" t="str">
        <f>VLOOKUP(Tabelle4[[#This Row],[Key]],'3. Unique Results'!A:X,7,FALSE)</f>
        <v/>
      </c>
      <c r="H64" t="str">
        <f>VLOOKUP(Tabelle4[[#This Row],[Key]],'3. Unique Results'!A:X,8,FALSE)</f>
        <v/>
      </c>
      <c r="I64" t="str">
        <f>VLOOKUP(Tabelle4[[#This Row],[Key]],'3. Unique Results'!A:X,9,FALSE)</f>
        <v>10.1016/j.cl.2018.04.004</v>
      </c>
      <c r="J64" t="str">
        <f>VLOOKUP(Tabelle4[[#This Row],[Key]],'3. Unique Results'!A:X,10,FALSE)</f>
        <v>https://doi.org/10.1016/j.cl.2018.04.004</v>
      </c>
      <c r="K64" t="str">
        <f>VLOOKUP(Tabelle4[[#This Row],[Key]],'3. Unique Results'!A:X,11,FALSE)</f>
        <v>2018</v>
      </c>
      <c r="L64">
        <f>VLOOKUP(Tabelle4[[#This Row],[Key]],'3. Unique Results'!A:X,12,FALSE)</f>
        <v>44887.363807870373</v>
      </c>
      <c r="M64" s="17">
        <f>VLOOKUP(Tabelle4[[#This Row],[Key]],'3. Unique Results'!A:X,13,FALSE)</f>
        <v>44887.363807870373</v>
      </c>
      <c r="N64" s="17">
        <f>VLOOKUP(Tabelle4[[#This Row],[Key]],'3. Unique Results'!A:X,14,FALSE)</f>
        <v>0</v>
      </c>
      <c r="O64" t="str">
        <f>VLOOKUP(Tabelle4[[#This Row],[Key]],'3. Unique Results'!A:X,15,FALSE)</f>
        <v>39–70</v>
      </c>
      <c r="P64" t="str">
        <f>VLOOKUP(Tabelle4[[#This Row],[Key]],'3. Unique Results'!A:X,16,FALSE)</f>
        <v/>
      </c>
      <c r="Q64" t="str">
        <f>VLOOKUP(Tabelle4[[#This Row],[Key]],'3. Unique Results'!A:X,17,FALSE)</f>
        <v>54</v>
      </c>
      <c r="R64" t="str">
        <f>VLOOKUP(Tabelle4[[#This Row],[Key]],'3. Unique Results'!A:X,18,FALSE)</f>
        <v/>
      </c>
      <c r="S64" t="str">
        <f>VLOOKUP(Tabelle4[[#This Row],[Key]],'3. Unique Results'!A:X,19,FALSE)</f>
        <v/>
      </c>
      <c r="T64" t="str">
        <f>VLOOKUP(Tabelle4[[#This Row],[Key]],'3. Unique Results'!A:X,20,FALSE)</f>
        <v/>
      </c>
      <c r="U64" t="str">
        <f>VLOOKUP(Tabelle4[[#This Row],[Key]],'3. Unique Results'!A:X,21,FALSE)</f>
        <v/>
      </c>
      <c r="V64" t="str">
        <f>VLOOKUP(Tabelle4[[#This Row],[Key]],'3. Unique Results'!A:X,22,FALSE)</f>
        <v/>
      </c>
      <c r="W64" t="str">
        <f>VLOOKUP(Tabelle4[[#This Row],[Key]],'3. Unique Results'!A:X,23,FALSE)</f>
        <v/>
      </c>
    </row>
    <row r="65" spans="1:23">
      <c r="A65" s="15" t="s">
        <v>4459</v>
      </c>
      <c r="B65" t="str">
        <f>VLOOKUP(Tabelle4[[#This Row],[Key]],'3. Unique Results'!A:X,2,FALSE)</f>
        <v>thesis</v>
      </c>
      <c r="C65">
        <f>VLOOKUP(Tabelle4[[#This Row],[Key]],'3. Unique Results'!A:X,3,FALSE)</f>
        <v>2021</v>
      </c>
      <c r="D65" t="str">
        <f>VLOOKUP(Tabelle4[[#This Row],[Key]],'3. Unique Results'!A:X,4,FALSE)</f>
        <v>Kusmenko, Evgeny</v>
      </c>
      <c r="E65" t="str">
        <f>VLOOKUP(Tabelle4[[#This Row],[Key]],'3. Unique Results'!A:X,5,FALSE)</f>
        <v>Model-Driven Development Methodology and Domain-Specific Languages for the Design of Artificial Intelligence in Cyber-Physical Systems</v>
      </c>
      <c r="F65" t="str">
        <f>VLOOKUP(Tabelle4[[#This Row],[Key]],'3. Unique Results'!A:X,6,FALSE)</f>
        <v/>
      </c>
      <c r="G65" t="str">
        <f>VLOOKUP(Tabelle4[[#This Row],[Key]],'3. Unique Results'!A:X,7,FALSE)</f>
        <v/>
      </c>
      <c r="H65" t="str">
        <f>VLOOKUP(Tabelle4[[#This Row],[Key]],'3. Unique Results'!A:X,8,FALSE)</f>
        <v/>
      </c>
      <c r="I65" t="str">
        <f>VLOOKUP(Tabelle4[[#This Row],[Key]],'3. Unique Results'!A:X,9,FALSE)</f>
        <v/>
      </c>
      <c r="J65" t="str">
        <f>VLOOKUP(Tabelle4[[#This Row],[Key]],'3. Unique Results'!A:X,10,FALSE)</f>
        <v>https://publications.rwth-aachen.de/record/835778</v>
      </c>
      <c r="K65" t="str">
        <f>VLOOKUP(Tabelle4[[#This Row],[Key]],'3. Unique Results'!A:X,11,FALSE)</f>
        <v>2021</v>
      </c>
      <c r="L65">
        <f>VLOOKUP(Tabelle4[[#This Row],[Key]],'3. Unique Results'!A:X,12,FALSE)</f>
        <v>44887.363807870373</v>
      </c>
      <c r="M65" s="17">
        <f>VLOOKUP(Tabelle4[[#This Row],[Key]],'3. Unique Results'!A:X,13,FALSE)</f>
        <v>44887.363807870373</v>
      </c>
      <c r="N65" s="17">
        <f>VLOOKUP(Tabelle4[[#This Row],[Key]],'3. Unique Results'!A:X,14,FALSE)</f>
        <v>0</v>
      </c>
      <c r="O65" t="str">
        <f>VLOOKUP(Tabelle4[[#This Row],[Key]],'3. Unique Results'!A:X,15,FALSE)</f>
        <v/>
      </c>
      <c r="P65" t="str">
        <f>VLOOKUP(Tabelle4[[#This Row],[Key]],'3. Unique Results'!A:X,16,FALSE)</f>
        <v/>
      </c>
      <c r="Q65" t="str">
        <f>VLOOKUP(Tabelle4[[#This Row],[Key]],'3. Unique Results'!A:X,17,FALSE)</f>
        <v/>
      </c>
      <c r="R65" t="str">
        <f>VLOOKUP(Tabelle4[[#This Row],[Key]],'3. Unique Results'!A:X,18,FALSE)</f>
        <v/>
      </c>
      <c r="S65" t="str">
        <f>VLOOKUP(Tabelle4[[#This Row],[Key]],'3. Unique Results'!A:X,19,FALSE)</f>
        <v/>
      </c>
      <c r="T65" t="str">
        <f>VLOOKUP(Tabelle4[[#This Row],[Key]],'3. Unique Results'!A:X,20,FALSE)</f>
        <v>RWTH Aachen University, Germany</v>
      </c>
      <c r="U65" t="str">
        <f>VLOOKUP(Tabelle4[[#This Row],[Key]],'3. Unique Results'!A:X,21,FALSE)</f>
        <v/>
      </c>
      <c r="V65" t="str">
        <f>VLOOKUP(Tabelle4[[#This Row],[Key]],'3. Unique Results'!A:X,22,FALSE)</f>
        <v/>
      </c>
      <c r="W65" t="str">
        <f>VLOOKUP(Tabelle4[[#This Row],[Key]],'3. Unique Results'!A:X,23,FALSE)</f>
        <v/>
      </c>
    </row>
    <row r="66" spans="1:23">
      <c r="A66" s="14" t="s">
        <v>5842</v>
      </c>
      <c r="B66" t="str">
        <f>VLOOKUP(Tabelle4[[#This Row],[Key]],'3. Unique Results'!A:X,2,FALSE)</f>
        <v>conferencePaper</v>
      </c>
      <c r="C66">
        <f>VLOOKUP(Tabelle4[[#This Row],[Key]],'3. Unique Results'!A:X,3,FALSE)</f>
        <v>2015</v>
      </c>
      <c r="D66" t="str">
        <f>VLOOKUP(Tabelle4[[#This Row],[Key]],'3. Unique Results'!A:X,4,FALSE)</f>
        <v>Elkahky, Ali Mamdouh; Song, Yang; He, Xiaodong</v>
      </c>
      <c r="E66" t="str">
        <f>VLOOKUP(Tabelle4[[#This Row],[Key]],'3. Unique Results'!A:X,5,FALSE)</f>
        <v>A Multi-View Deep Learning Approach for Cross Domain User Modeling in Recommendation Systems</v>
      </c>
      <c r="F66" t="str">
        <f>VLOOKUP(Tabelle4[[#This Row],[Key]],'3. Unique Results'!A:X,6,FALSE)</f>
        <v>Proceedings of the 24th International Conference on World Wide Web, WWW 2015, Florence, Italy, May 18-22, 2015</v>
      </c>
      <c r="G66" t="str">
        <f>VLOOKUP(Tabelle4[[#This Row],[Key]],'3. Unique Results'!A:X,7,FALSE)</f>
        <v/>
      </c>
      <c r="H66" t="str">
        <f>VLOOKUP(Tabelle4[[#This Row],[Key]],'3. Unique Results'!A:X,8,FALSE)</f>
        <v/>
      </c>
      <c r="I66" t="str">
        <f>VLOOKUP(Tabelle4[[#This Row],[Key]],'3. Unique Results'!A:X,9,FALSE)</f>
        <v>10.1145/2736277.2741667</v>
      </c>
      <c r="J66" t="str">
        <f>VLOOKUP(Tabelle4[[#This Row],[Key]],'3. Unique Results'!A:X,10,FALSE)</f>
        <v>https://doi.org/10.1145/2736277.2741667</v>
      </c>
      <c r="K66" t="str">
        <f>VLOOKUP(Tabelle4[[#This Row],[Key]],'3. Unique Results'!A:X,11,FALSE)</f>
        <v>2015</v>
      </c>
      <c r="L66">
        <f>VLOOKUP(Tabelle4[[#This Row],[Key]],'3. Unique Results'!A:X,12,FALSE)</f>
        <v>44887.363807870373</v>
      </c>
      <c r="M66" s="17">
        <f>VLOOKUP(Tabelle4[[#This Row],[Key]],'3. Unique Results'!A:X,13,FALSE)</f>
        <v>44887.363807870373</v>
      </c>
      <c r="N66" s="17">
        <f>VLOOKUP(Tabelle4[[#This Row],[Key]],'3. Unique Results'!A:X,14,FALSE)</f>
        <v>0</v>
      </c>
      <c r="O66" t="str">
        <f>VLOOKUP(Tabelle4[[#This Row],[Key]],'3. Unique Results'!A:X,15,FALSE)</f>
        <v>278–288</v>
      </c>
      <c r="P66" t="str">
        <f>VLOOKUP(Tabelle4[[#This Row],[Key]],'3. Unique Results'!A:X,16,FALSE)</f>
        <v/>
      </c>
      <c r="Q66" t="str">
        <f>VLOOKUP(Tabelle4[[#This Row],[Key]],'3. Unique Results'!A:X,17,FALSE)</f>
        <v/>
      </c>
      <c r="R66" t="str">
        <f>VLOOKUP(Tabelle4[[#This Row],[Key]],'3. Unique Results'!A:X,18,FALSE)</f>
        <v/>
      </c>
      <c r="S66" t="str">
        <f>VLOOKUP(Tabelle4[[#This Row],[Key]],'3. Unique Results'!A:X,19,FALSE)</f>
        <v/>
      </c>
      <c r="T66" t="str">
        <f>VLOOKUP(Tabelle4[[#This Row],[Key]],'3. Unique Results'!A:X,20,FALSE)</f>
        <v>ACM</v>
      </c>
      <c r="U66" t="str">
        <f>VLOOKUP(Tabelle4[[#This Row],[Key]],'3. Unique Results'!A:X,21,FALSE)</f>
        <v/>
      </c>
      <c r="V66" t="str">
        <f>VLOOKUP(Tabelle4[[#This Row],[Key]],'3. Unique Results'!A:X,22,FALSE)</f>
        <v/>
      </c>
      <c r="W66" t="str">
        <f>VLOOKUP(Tabelle4[[#This Row],[Key]],'3. Unique Results'!A:X,23,FALSE)</f>
        <v/>
      </c>
    </row>
    <row r="67" spans="1:23">
      <c r="A67" s="15" t="s">
        <v>5844</v>
      </c>
      <c r="B67" t="str">
        <f>VLOOKUP(Tabelle4[[#This Row],[Key]],'3. Unique Results'!A:X,2,FALSE)</f>
        <v>conferencePaper</v>
      </c>
      <c r="C67">
        <f>VLOOKUP(Tabelle4[[#This Row],[Key]],'3. Unique Results'!A:X,3,FALSE)</f>
        <v>2016</v>
      </c>
      <c r="D67" t="str">
        <f>VLOOKUP(Tabelle4[[#This Row],[Key]],'3. Unique Results'!A:X,4,FALSE)</f>
        <v>Zhu, Jing; Gong, Xinwei; Chen, Guilin</v>
      </c>
      <c r="E67" t="str">
        <f>VLOOKUP(Tabelle4[[#This Row],[Key]],'3. Unique Results'!A:X,5,FALSE)</f>
        <v>Deep Learning Based Language Modeling for Domain-Specific Speech Recognition</v>
      </c>
      <c r="F67" t="str">
        <f>VLOOKUP(Tabelle4[[#This Row],[Key]],'3. Unique Results'!A:X,6,FALSE)</f>
        <v>Digital TV and Wireless Multimedia Communication - 13th International Forum, IFTC 2016, Shanghai, China, November 9-10, 2016, Revised Selected Papers</v>
      </c>
      <c r="G67" t="str">
        <f>VLOOKUP(Tabelle4[[#This Row],[Key]],'3. Unique Results'!A:X,7,FALSE)</f>
        <v/>
      </c>
      <c r="H67" t="str">
        <f>VLOOKUP(Tabelle4[[#This Row],[Key]],'3. Unique Results'!A:X,8,FALSE)</f>
        <v/>
      </c>
      <c r="I67" t="str">
        <f>VLOOKUP(Tabelle4[[#This Row],[Key]],'3. Unique Results'!A:X,9,FALSE)</f>
        <v>10.1007/978-981-10-4211-9_24</v>
      </c>
      <c r="J67" t="str">
        <f>VLOOKUP(Tabelle4[[#This Row],[Key]],'3. Unique Results'!A:X,10,FALSE)</f>
        <v>https://doi.org/10.1007/978-981-10-4211-9\_24</v>
      </c>
      <c r="K67" t="str">
        <f>VLOOKUP(Tabelle4[[#This Row],[Key]],'3. Unique Results'!A:X,11,FALSE)</f>
        <v>2016</v>
      </c>
      <c r="L67">
        <f>VLOOKUP(Tabelle4[[#This Row],[Key]],'3. Unique Results'!A:X,12,FALSE)</f>
        <v>44887.363807870373</v>
      </c>
      <c r="M67" s="17">
        <f>VLOOKUP(Tabelle4[[#This Row],[Key]],'3. Unique Results'!A:X,13,FALSE)</f>
        <v>44887.363807870373</v>
      </c>
      <c r="N67" s="17">
        <f>VLOOKUP(Tabelle4[[#This Row],[Key]],'3. Unique Results'!A:X,14,FALSE)</f>
        <v>0</v>
      </c>
      <c r="O67" t="str">
        <f>VLOOKUP(Tabelle4[[#This Row],[Key]],'3. Unique Results'!A:X,15,FALSE)</f>
        <v>242–251</v>
      </c>
      <c r="P67" t="str">
        <f>VLOOKUP(Tabelle4[[#This Row],[Key]],'3. Unique Results'!A:X,16,FALSE)</f>
        <v/>
      </c>
      <c r="Q67" t="str">
        <f>VLOOKUP(Tabelle4[[#This Row],[Key]],'3. Unique Results'!A:X,17,FALSE)</f>
        <v>685</v>
      </c>
      <c r="R67" t="str">
        <f>VLOOKUP(Tabelle4[[#This Row],[Key]],'3. Unique Results'!A:X,18,FALSE)</f>
        <v/>
      </c>
      <c r="S67" t="str">
        <f>VLOOKUP(Tabelle4[[#This Row],[Key]],'3. Unique Results'!A:X,19,FALSE)</f>
        <v/>
      </c>
      <c r="T67" t="str">
        <f>VLOOKUP(Tabelle4[[#This Row],[Key]],'3. Unique Results'!A:X,20,FALSE)</f>
        <v>Springer</v>
      </c>
      <c r="U67" t="str">
        <f>VLOOKUP(Tabelle4[[#This Row],[Key]],'3. Unique Results'!A:X,21,FALSE)</f>
        <v/>
      </c>
      <c r="V67" t="str">
        <f>VLOOKUP(Tabelle4[[#This Row],[Key]],'3. Unique Results'!A:X,22,FALSE)</f>
        <v/>
      </c>
      <c r="W67" t="str">
        <f>VLOOKUP(Tabelle4[[#This Row],[Key]],'3. Unique Results'!A:X,23,FALSE)</f>
        <v/>
      </c>
    </row>
    <row r="68" spans="1:23">
      <c r="A68" s="14" t="s">
        <v>5847</v>
      </c>
      <c r="B68" t="str">
        <f>VLOOKUP(Tabelle4[[#This Row],[Key]],'3. Unique Results'!A:X,2,FALSE)</f>
        <v>conferencePaper</v>
      </c>
      <c r="C68">
        <f>VLOOKUP(Tabelle4[[#This Row],[Key]],'3. Unique Results'!A:X,3,FALSE)</f>
        <v>2004</v>
      </c>
      <c r="D68" t="str">
        <f>VLOOKUP(Tabelle4[[#This Row],[Key]],'3. Unique Results'!A:X,4,FALSE)</f>
        <v>Zhou, Yue; Kong, Wei; Xu, Qing</v>
      </c>
      <c r="E68" t="str">
        <f>VLOOKUP(Tabelle4[[#This Row],[Key]],'3. Unique Results'!A:X,5,FALSE)</f>
        <v>A Novel Modeling and Recognition Method for Underwater Sound Based on HMT in Wavelet Domain</v>
      </c>
      <c r="F68" t="str">
        <f>VLOOKUP(Tabelle4[[#This Row],[Key]],'3. Unique Results'!A:X,6,FALSE)</f>
        <v>AI 2004: Advances in Artificial Intelligence, 17th Australian Joint Conference on Artificial Intelligence, Cairns, Australia, December 4-6, 2004, Proceedings</v>
      </c>
      <c r="G68" t="str">
        <f>VLOOKUP(Tabelle4[[#This Row],[Key]],'3. Unique Results'!A:X,7,FALSE)</f>
        <v/>
      </c>
      <c r="H68" t="str">
        <f>VLOOKUP(Tabelle4[[#This Row],[Key]],'3. Unique Results'!A:X,8,FALSE)</f>
        <v/>
      </c>
      <c r="I68" t="str">
        <f>VLOOKUP(Tabelle4[[#This Row],[Key]],'3. Unique Results'!A:X,9,FALSE)</f>
        <v>10.1007/978-3-540-30549-1_30</v>
      </c>
      <c r="J68" t="str">
        <f>VLOOKUP(Tabelle4[[#This Row],[Key]],'3. Unique Results'!A:X,10,FALSE)</f>
        <v>https://doi.org/10.1007/978-3-540-30549-1\_30</v>
      </c>
      <c r="K68" t="str">
        <f>VLOOKUP(Tabelle4[[#This Row],[Key]],'3. Unique Results'!A:X,11,FALSE)</f>
        <v>2004</v>
      </c>
      <c r="L68">
        <f>VLOOKUP(Tabelle4[[#This Row],[Key]],'3. Unique Results'!A:X,12,FALSE)</f>
        <v>44887.363807870373</v>
      </c>
      <c r="M68" s="17">
        <f>VLOOKUP(Tabelle4[[#This Row],[Key]],'3. Unique Results'!A:X,13,FALSE)</f>
        <v>44887.363807870373</v>
      </c>
      <c r="N68" s="17">
        <f>VLOOKUP(Tabelle4[[#This Row],[Key]],'3. Unique Results'!A:X,14,FALSE)</f>
        <v>0</v>
      </c>
      <c r="O68" t="str">
        <f>VLOOKUP(Tabelle4[[#This Row],[Key]],'3. Unique Results'!A:X,15,FALSE)</f>
        <v>332–343</v>
      </c>
      <c r="P68" t="str">
        <f>VLOOKUP(Tabelle4[[#This Row],[Key]],'3. Unique Results'!A:X,16,FALSE)</f>
        <v/>
      </c>
      <c r="Q68" t="str">
        <f>VLOOKUP(Tabelle4[[#This Row],[Key]],'3. Unique Results'!A:X,17,FALSE)</f>
        <v>3339</v>
      </c>
      <c r="R68" t="str">
        <f>VLOOKUP(Tabelle4[[#This Row],[Key]],'3. Unique Results'!A:X,18,FALSE)</f>
        <v/>
      </c>
      <c r="S68" t="str">
        <f>VLOOKUP(Tabelle4[[#This Row],[Key]],'3. Unique Results'!A:X,19,FALSE)</f>
        <v/>
      </c>
      <c r="T68" t="str">
        <f>VLOOKUP(Tabelle4[[#This Row],[Key]],'3. Unique Results'!A:X,20,FALSE)</f>
        <v>Springer</v>
      </c>
      <c r="U68" t="str">
        <f>VLOOKUP(Tabelle4[[#This Row],[Key]],'3. Unique Results'!A:X,21,FALSE)</f>
        <v/>
      </c>
      <c r="V68" t="str">
        <f>VLOOKUP(Tabelle4[[#This Row],[Key]],'3. Unique Results'!A:X,22,FALSE)</f>
        <v/>
      </c>
      <c r="W68" t="str">
        <f>VLOOKUP(Tabelle4[[#This Row],[Key]],'3. Unique Results'!A:X,23,FALSE)</f>
        <v/>
      </c>
    </row>
    <row r="69" spans="1:23">
      <c r="A69" s="15" t="s">
        <v>5850</v>
      </c>
      <c r="B69" t="str">
        <f>VLOOKUP(Tabelle4[[#This Row],[Key]],'3. Unique Results'!A:X,2,FALSE)</f>
        <v>thesis</v>
      </c>
      <c r="C69">
        <f>VLOOKUP(Tabelle4[[#This Row],[Key]],'3. Unique Results'!A:X,3,FALSE)</f>
        <v>2014</v>
      </c>
      <c r="D69" t="str">
        <f>VLOOKUP(Tabelle4[[#This Row],[Key]],'3. Unique Results'!A:X,4,FALSE)</f>
        <v>Abdel-Fattah, Ahmed Mohammed Hassan</v>
      </c>
      <c r="E69" t="str">
        <f>VLOOKUP(Tabelle4[[#This Row],[Key]],'3. Unique Results'!A:X,5,FALSE)</f>
        <v>Utilizing cross-domain cognitive mechansims for modeling aspects of artificial general intelligence</v>
      </c>
      <c r="F69" t="str">
        <f>VLOOKUP(Tabelle4[[#This Row],[Key]],'3. Unique Results'!A:X,6,FALSE)</f>
        <v/>
      </c>
      <c r="G69" t="str">
        <f>VLOOKUP(Tabelle4[[#This Row],[Key]],'3. Unique Results'!A:X,7,FALSE)</f>
        <v/>
      </c>
      <c r="H69" t="str">
        <f>VLOOKUP(Tabelle4[[#This Row],[Key]],'3. Unique Results'!A:X,8,FALSE)</f>
        <v/>
      </c>
      <c r="I69" t="str">
        <f>VLOOKUP(Tabelle4[[#This Row],[Key]],'3. Unique Results'!A:X,9,FALSE)</f>
        <v/>
      </c>
      <c r="J69" t="str">
        <f>VLOOKUP(Tabelle4[[#This Row],[Key]],'3. Unique Results'!A:X,10,FALSE)</f>
        <v>https://d-nb.info/1051609224</v>
      </c>
      <c r="K69" t="str">
        <f>VLOOKUP(Tabelle4[[#This Row],[Key]],'3. Unique Results'!A:X,11,FALSE)</f>
        <v>2014</v>
      </c>
      <c r="L69">
        <f>VLOOKUP(Tabelle4[[#This Row],[Key]],'3. Unique Results'!A:X,12,FALSE)</f>
        <v>44887.363807870373</v>
      </c>
      <c r="M69" s="17">
        <f>VLOOKUP(Tabelle4[[#This Row],[Key]],'3. Unique Results'!A:X,13,FALSE)</f>
        <v>44887.363807870373</v>
      </c>
      <c r="N69" s="17">
        <f>VLOOKUP(Tabelle4[[#This Row],[Key]],'3. Unique Results'!A:X,14,FALSE)</f>
        <v>0</v>
      </c>
      <c r="O69" t="str">
        <f>VLOOKUP(Tabelle4[[#This Row],[Key]],'3. Unique Results'!A:X,15,FALSE)</f>
        <v/>
      </c>
      <c r="P69" t="str">
        <f>VLOOKUP(Tabelle4[[#This Row],[Key]],'3. Unique Results'!A:X,16,FALSE)</f>
        <v/>
      </c>
      <c r="Q69" t="str">
        <f>VLOOKUP(Tabelle4[[#This Row],[Key]],'3. Unique Results'!A:X,17,FALSE)</f>
        <v/>
      </c>
      <c r="R69" t="str">
        <f>VLOOKUP(Tabelle4[[#This Row],[Key]],'3. Unique Results'!A:X,18,FALSE)</f>
        <v/>
      </c>
      <c r="S69" t="str">
        <f>VLOOKUP(Tabelle4[[#This Row],[Key]],'3. Unique Results'!A:X,19,FALSE)</f>
        <v/>
      </c>
      <c r="T69" t="str">
        <f>VLOOKUP(Tabelle4[[#This Row],[Key]],'3. Unique Results'!A:X,20,FALSE)</f>
        <v>University of Osnabrück</v>
      </c>
      <c r="U69" t="str">
        <f>VLOOKUP(Tabelle4[[#This Row],[Key]],'3. Unique Results'!A:X,21,FALSE)</f>
        <v/>
      </c>
      <c r="V69" t="str">
        <f>VLOOKUP(Tabelle4[[#This Row],[Key]],'3. Unique Results'!A:X,22,FALSE)</f>
        <v/>
      </c>
      <c r="W69" t="str">
        <f>VLOOKUP(Tabelle4[[#This Row],[Key]],'3. Unique Results'!A:X,23,FALSE)</f>
        <v/>
      </c>
    </row>
    <row r="70" spans="1:23">
      <c r="A70" s="14" t="s">
        <v>5851</v>
      </c>
      <c r="B70" t="str">
        <f>VLOOKUP(Tabelle4[[#This Row],[Key]],'3. Unique Results'!A:X,2,FALSE)</f>
        <v>journalArticle</v>
      </c>
      <c r="C70">
        <f>VLOOKUP(Tabelle4[[#This Row],[Key]],'3. Unique Results'!A:X,3,FALSE)</f>
        <v>2022</v>
      </c>
      <c r="D70" t="str">
        <f>VLOOKUP(Tabelle4[[#This Row],[Key]],'3. Unique Results'!A:X,4,FALSE)</f>
        <v>Sunkle, Sagar; Saxena, Krati; Patil, Ashwini; Kulkarni, Vinay</v>
      </c>
      <c r="E70" t="str">
        <f>VLOOKUP(Tabelle4[[#This Row],[Key]],'3. Unique Results'!A:X,5,FALSE)</f>
        <v>AI-driven streamlined modeling: experiences and lessons learned from multiple domains</v>
      </c>
      <c r="F70" t="str">
        <f>VLOOKUP(Tabelle4[[#This Row],[Key]],'3. Unique Results'!A:X,6,FALSE)</f>
        <v>Softw. Syst. Model.</v>
      </c>
      <c r="G70" t="str">
        <f>VLOOKUP(Tabelle4[[#This Row],[Key]],'3. Unique Results'!A:X,7,FALSE)</f>
        <v/>
      </c>
      <c r="H70" t="str">
        <f>VLOOKUP(Tabelle4[[#This Row],[Key]],'3. Unique Results'!A:X,8,FALSE)</f>
        <v/>
      </c>
      <c r="I70" t="str">
        <f>VLOOKUP(Tabelle4[[#This Row],[Key]],'3. Unique Results'!A:X,9,FALSE)</f>
        <v>10.1007/s10270-022-00982-6</v>
      </c>
      <c r="J70" t="str">
        <f>VLOOKUP(Tabelle4[[#This Row],[Key]],'3. Unique Results'!A:X,10,FALSE)</f>
        <v>https://doi.org/10.1007/s10270-022-00982-6</v>
      </c>
      <c r="K70" t="str">
        <f>VLOOKUP(Tabelle4[[#This Row],[Key]],'3. Unique Results'!A:X,11,FALSE)</f>
        <v>2022</v>
      </c>
      <c r="L70">
        <f>VLOOKUP(Tabelle4[[#This Row],[Key]],'3. Unique Results'!A:X,12,FALSE)</f>
        <v>44887.363807870373</v>
      </c>
      <c r="M70" s="17">
        <f>VLOOKUP(Tabelle4[[#This Row],[Key]],'3. Unique Results'!A:X,13,FALSE)</f>
        <v>44887.363807870373</v>
      </c>
      <c r="N70" s="17">
        <f>VLOOKUP(Tabelle4[[#This Row],[Key]],'3. Unique Results'!A:X,14,FALSE)</f>
        <v>0</v>
      </c>
      <c r="O70" t="str">
        <f>VLOOKUP(Tabelle4[[#This Row],[Key]],'3. Unique Results'!A:X,15,FALSE)</f>
        <v>1–23</v>
      </c>
      <c r="P70" t="str">
        <f>VLOOKUP(Tabelle4[[#This Row],[Key]],'3. Unique Results'!A:X,16,FALSE)</f>
        <v>3</v>
      </c>
      <c r="Q70" t="str">
        <f>VLOOKUP(Tabelle4[[#This Row],[Key]],'3. Unique Results'!A:X,17,FALSE)</f>
        <v>21</v>
      </c>
      <c r="R70" t="str">
        <f>VLOOKUP(Tabelle4[[#This Row],[Key]],'3. Unique Results'!A:X,18,FALSE)</f>
        <v/>
      </c>
      <c r="S70" t="str">
        <f>VLOOKUP(Tabelle4[[#This Row],[Key]],'3. Unique Results'!A:X,19,FALSE)</f>
        <v/>
      </c>
      <c r="T70" t="str">
        <f>VLOOKUP(Tabelle4[[#This Row],[Key]],'3. Unique Results'!A:X,20,FALSE)</f>
        <v/>
      </c>
      <c r="U70" t="str">
        <f>VLOOKUP(Tabelle4[[#This Row],[Key]],'3. Unique Results'!A:X,21,FALSE)</f>
        <v/>
      </c>
      <c r="V70" t="str">
        <f>VLOOKUP(Tabelle4[[#This Row],[Key]],'3. Unique Results'!A:X,22,FALSE)</f>
        <v/>
      </c>
      <c r="W70" t="str">
        <f>VLOOKUP(Tabelle4[[#This Row],[Key]],'3. Unique Results'!A:X,23,FALSE)</f>
        <v/>
      </c>
    </row>
    <row r="71" spans="1:23">
      <c r="A71" s="15" t="s">
        <v>4460</v>
      </c>
      <c r="B71" t="str">
        <f>VLOOKUP(Tabelle4[[#This Row],[Key]],'3. Unique Results'!A:X,2,FALSE)</f>
        <v>conferencePaper</v>
      </c>
      <c r="C71">
        <f>VLOOKUP(Tabelle4[[#This Row],[Key]],'3. Unique Results'!A:X,3,FALSE)</f>
        <v>2022</v>
      </c>
      <c r="D71" t="str">
        <f>VLOOKUP(Tabelle4[[#This Row],[Key]],'3. Unique Results'!A:X,4,FALSE)</f>
        <v>Burnay, Corentin; Giunta, Benito</v>
      </c>
      <c r="E71" t="str">
        <f>VLOOKUP(Tabelle4[[#This Row],[Key]],'3. Unique Results'!A:X,5,FALSE)</f>
        <v>Towards Integrated Model-Driven Engineering Approach to Business Intelligence</v>
      </c>
      <c r="F71" t="str">
        <f>VLOOKUP(Tabelle4[[#This Row],[Key]],'3. Unique Results'!A:X,6,FALSE)</f>
        <v>Research Challenges in Information Science</v>
      </c>
      <c r="G71" t="str">
        <f>VLOOKUP(Tabelle4[[#This Row],[Key]],'3. Unique Results'!A:X,7,FALSE)</f>
        <v>978-3-031-05759-5 978-3-031-05760-1</v>
      </c>
      <c r="H71" t="str">
        <f>VLOOKUP(Tabelle4[[#This Row],[Key]],'3. Unique Results'!A:X,8,FALSE)</f>
        <v/>
      </c>
      <c r="I71" t="str">
        <f>VLOOKUP(Tabelle4[[#This Row],[Key]],'3. Unique Results'!A:X,9,FALSE)</f>
        <v/>
      </c>
      <c r="J71" t="str">
        <f>VLOOKUP(Tabelle4[[#This Row],[Key]],'3. Unique Results'!A:X,10,FALSE)</f>
        <v>https://link.springer.com/10.1007/978-3-031-05760-1_38</v>
      </c>
      <c r="K71" t="str">
        <f>VLOOKUP(Tabelle4[[#This Row],[Key]],'3. Unique Results'!A:X,11,FALSE)</f>
        <v>2022</v>
      </c>
      <c r="L71">
        <f>VLOOKUP(Tabelle4[[#This Row],[Key]],'3. Unique Results'!A:X,12,FALSE)</f>
        <v>44887.363807870373</v>
      </c>
      <c r="M71" s="17">
        <f>VLOOKUP(Tabelle4[[#This Row],[Key]],'3. Unique Results'!A:X,13,FALSE)</f>
        <v>44887.363807870373</v>
      </c>
      <c r="N71" s="17">
        <f>VLOOKUP(Tabelle4[[#This Row],[Key]],'3. Unique Results'!A:X,14,FALSE)</f>
        <v>44886.598391203705</v>
      </c>
      <c r="O71" t="str">
        <f>VLOOKUP(Tabelle4[[#This Row],[Key]],'3. Unique Results'!A:X,15,FALSE)</f>
        <v>635-643</v>
      </c>
      <c r="P71" t="str">
        <f>VLOOKUP(Tabelle4[[#This Row],[Key]],'3. Unique Results'!A:X,16,FALSE)</f>
        <v/>
      </c>
      <c r="Q71" t="str">
        <f>VLOOKUP(Tabelle4[[#This Row],[Key]],'3. Unique Results'!A:X,17,FALSE)</f>
        <v>446</v>
      </c>
      <c r="R71" t="str">
        <f>VLOOKUP(Tabelle4[[#This Row],[Key]],'3. Unique Results'!A:X,18,FALSE)</f>
        <v/>
      </c>
      <c r="S71" t="str">
        <f>VLOOKUP(Tabelle4[[#This Row],[Key]],'3. Unique Results'!A:X,19,FALSE)</f>
        <v/>
      </c>
      <c r="T71" t="str">
        <f>VLOOKUP(Tabelle4[[#This Row],[Key]],'3. Unique Results'!A:X,20,FALSE)</f>
        <v>Springer International Publishing</v>
      </c>
      <c r="U71" t="str">
        <f>VLOOKUP(Tabelle4[[#This Row],[Key]],'3. Unique Results'!A:X,21,FALSE)</f>
        <v>Cham</v>
      </c>
      <c r="V71" t="str">
        <f>VLOOKUP(Tabelle4[[#This Row],[Key]],'3. Unique Results'!A:X,22,FALSE)</f>
        <v>en</v>
      </c>
      <c r="W71" t="str">
        <f>VLOOKUP(Tabelle4[[#This Row],[Key]],'3. Unique Results'!A:X,23,FALSE)</f>
        <v>DOI.org (Crossref)</v>
      </c>
    </row>
    <row r="72" spans="1:23">
      <c r="A72" s="14" t="s">
        <v>5852</v>
      </c>
      <c r="B72" t="str">
        <f>VLOOKUP(Tabelle4[[#This Row],[Key]],'3. Unique Results'!A:X,2,FALSE)</f>
        <v>conferencePaper</v>
      </c>
      <c r="C72">
        <f>VLOOKUP(Tabelle4[[#This Row],[Key]],'3. Unique Results'!A:X,3,FALSE)</f>
        <v>2021</v>
      </c>
      <c r="D72" t="str">
        <f>VLOOKUP(Tabelle4[[#This Row],[Key]],'3. Unique Results'!A:X,4,FALSE)</f>
        <v>Feltus, Christophe; Ma, Qin; Proper, Henderik A.; Kelsen, Pierre</v>
      </c>
      <c r="E72" t="str">
        <f>VLOOKUP(Tabelle4[[#This Row],[Key]],'3. Unique Results'!A:X,5,FALSE)</f>
        <v>Towards AI Assisted Domain Modeling</v>
      </c>
      <c r="F72" t="str">
        <f>VLOOKUP(Tabelle4[[#This Row],[Key]],'3. Unique Results'!A:X,6,FALSE)</f>
        <v>Advances in Conceptual Modeling</v>
      </c>
      <c r="G72" t="str">
        <f>VLOOKUP(Tabelle4[[#This Row],[Key]],'3. Unique Results'!A:X,7,FALSE)</f>
        <v>978-3-030-88357-7 978-3-030-88358-4</v>
      </c>
      <c r="H72" t="str">
        <f>VLOOKUP(Tabelle4[[#This Row],[Key]],'3. Unique Results'!A:X,8,FALSE)</f>
        <v/>
      </c>
      <c r="I72" t="str">
        <f>VLOOKUP(Tabelle4[[#This Row],[Key]],'3. Unique Results'!A:X,9,FALSE)</f>
        <v/>
      </c>
      <c r="J72" t="str">
        <f>VLOOKUP(Tabelle4[[#This Row],[Key]],'3. Unique Results'!A:X,10,FALSE)</f>
        <v>https://link.springer.com/10.1007/978-3-030-88358-4_7</v>
      </c>
      <c r="K72" t="str">
        <f>VLOOKUP(Tabelle4[[#This Row],[Key]],'3. Unique Results'!A:X,11,FALSE)</f>
        <v>2021</v>
      </c>
      <c r="L72">
        <f>VLOOKUP(Tabelle4[[#This Row],[Key]],'3. Unique Results'!A:X,12,FALSE)</f>
        <v>44887.363807870373</v>
      </c>
      <c r="M72" s="17">
        <f>VLOOKUP(Tabelle4[[#This Row],[Key]],'3. Unique Results'!A:X,13,FALSE)</f>
        <v>44887.363807870373</v>
      </c>
      <c r="N72" s="17">
        <f>VLOOKUP(Tabelle4[[#This Row],[Key]],'3. Unique Results'!A:X,14,FALSE)</f>
        <v>44886.598020833335</v>
      </c>
      <c r="O72" t="str">
        <f>VLOOKUP(Tabelle4[[#This Row],[Key]],'3. Unique Results'!A:X,15,FALSE)</f>
        <v>75-89</v>
      </c>
      <c r="P72" t="str">
        <f>VLOOKUP(Tabelle4[[#This Row],[Key]],'3. Unique Results'!A:X,16,FALSE)</f>
        <v/>
      </c>
      <c r="Q72" t="str">
        <f>VLOOKUP(Tabelle4[[#This Row],[Key]],'3. Unique Results'!A:X,17,FALSE)</f>
        <v>13012</v>
      </c>
      <c r="R72" t="str">
        <f>VLOOKUP(Tabelle4[[#This Row],[Key]],'3. Unique Results'!A:X,18,FALSE)</f>
        <v/>
      </c>
      <c r="S72" t="str">
        <f>VLOOKUP(Tabelle4[[#This Row],[Key]],'3. Unique Results'!A:X,19,FALSE)</f>
        <v/>
      </c>
      <c r="T72" t="str">
        <f>VLOOKUP(Tabelle4[[#This Row],[Key]],'3. Unique Results'!A:X,20,FALSE)</f>
        <v>Springer International Publishing</v>
      </c>
      <c r="U72" t="str">
        <f>VLOOKUP(Tabelle4[[#This Row],[Key]],'3. Unique Results'!A:X,21,FALSE)</f>
        <v>Cham</v>
      </c>
      <c r="V72" t="str">
        <f>VLOOKUP(Tabelle4[[#This Row],[Key]],'3. Unique Results'!A:X,22,FALSE)</f>
        <v>en</v>
      </c>
      <c r="W72" t="str">
        <f>VLOOKUP(Tabelle4[[#This Row],[Key]],'3. Unique Results'!A:X,23,FALSE)</f>
        <v>DOI.org (Crossref)</v>
      </c>
    </row>
    <row r="73" spans="1:23">
      <c r="A73" s="15" t="s">
        <v>4461</v>
      </c>
      <c r="B73" t="str">
        <f>VLOOKUP(Tabelle4[[#This Row],[Key]],'3. Unique Results'!A:X,2,FALSE)</f>
        <v>conferencePaper</v>
      </c>
      <c r="C73">
        <f>VLOOKUP(Tabelle4[[#This Row],[Key]],'3. Unique Results'!A:X,3,FALSE)</f>
        <v>2019</v>
      </c>
      <c r="D73" t="str">
        <f>VLOOKUP(Tabelle4[[#This Row],[Key]],'3. Unique Results'!A:X,4,FALSE)</f>
        <v>Koseler, Kaan; McGraw, Kelsea; Stephan, Matthew</v>
      </c>
      <c r="E73" t="str">
        <f>VLOOKUP(Tabelle4[[#This Row],[Key]],'3. Unique Results'!A:X,5,FALSE)</f>
        <v>Realization of a Machine Learning Domain Specific Modeling Language: A Baseball Analytics Case Study</v>
      </c>
      <c r="F73" t="str">
        <f>VLOOKUP(Tabelle4[[#This Row],[Key]],'3. Unique Results'!A:X,6,FALSE)</f>
        <v>Proceedings of the 7th International Conference on Model-Driven Engineering and Software Development, MODELSWARD 2019, Prague, Czech Republic, February 20-22, 2019</v>
      </c>
      <c r="G73" t="str">
        <f>VLOOKUP(Tabelle4[[#This Row],[Key]],'3. Unique Results'!A:X,7,FALSE)</f>
        <v/>
      </c>
      <c r="H73" t="str">
        <f>VLOOKUP(Tabelle4[[#This Row],[Key]],'3. Unique Results'!A:X,8,FALSE)</f>
        <v/>
      </c>
      <c r="I73" t="str">
        <f>VLOOKUP(Tabelle4[[#This Row],[Key]],'3. Unique Results'!A:X,9,FALSE)</f>
        <v>10.5220/0007245800150026</v>
      </c>
      <c r="J73" t="str">
        <f>VLOOKUP(Tabelle4[[#This Row],[Key]],'3. Unique Results'!A:X,10,FALSE)</f>
        <v>https://doi.org/10.5220/0007245800150026</v>
      </c>
      <c r="K73" t="str">
        <f>VLOOKUP(Tabelle4[[#This Row],[Key]],'3. Unique Results'!A:X,11,FALSE)</f>
        <v>2019</v>
      </c>
      <c r="L73">
        <f>VLOOKUP(Tabelle4[[#This Row],[Key]],'3. Unique Results'!A:X,12,FALSE)</f>
        <v>44887.363807870373</v>
      </c>
      <c r="M73" s="17">
        <f>VLOOKUP(Tabelle4[[#This Row],[Key]],'3. Unique Results'!A:X,13,FALSE)</f>
        <v>44887.363807870373</v>
      </c>
      <c r="N73" s="17">
        <f>VLOOKUP(Tabelle4[[#This Row],[Key]],'3. Unique Results'!A:X,14,FALSE)</f>
        <v>0</v>
      </c>
      <c r="O73" t="str">
        <f>VLOOKUP(Tabelle4[[#This Row],[Key]],'3. Unique Results'!A:X,15,FALSE)</f>
        <v>13–24</v>
      </c>
      <c r="P73" t="str">
        <f>VLOOKUP(Tabelle4[[#This Row],[Key]],'3. Unique Results'!A:X,16,FALSE)</f>
        <v/>
      </c>
      <c r="Q73" t="str">
        <f>VLOOKUP(Tabelle4[[#This Row],[Key]],'3. Unique Results'!A:X,17,FALSE)</f>
        <v/>
      </c>
      <c r="R73" t="str">
        <f>VLOOKUP(Tabelle4[[#This Row],[Key]],'3. Unique Results'!A:X,18,FALSE)</f>
        <v/>
      </c>
      <c r="S73" t="str">
        <f>VLOOKUP(Tabelle4[[#This Row],[Key]],'3. Unique Results'!A:X,19,FALSE)</f>
        <v/>
      </c>
      <c r="T73" t="str">
        <f>VLOOKUP(Tabelle4[[#This Row],[Key]],'3. Unique Results'!A:X,20,FALSE)</f>
        <v>SciTePress</v>
      </c>
      <c r="U73" t="str">
        <f>VLOOKUP(Tabelle4[[#This Row],[Key]],'3. Unique Results'!A:X,21,FALSE)</f>
        <v/>
      </c>
      <c r="V73" t="str">
        <f>VLOOKUP(Tabelle4[[#This Row],[Key]],'3. Unique Results'!A:X,22,FALSE)</f>
        <v/>
      </c>
      <c r="W73" t="str">
        <f>VLOOKUP(Tabelle4[[#This Row],[Key]],'3. Unique Results'!A:X,23,FALSE)</f>
        <v/>
      </c>
    </row>
    <row r="74" spans="1:23">
      <c r="A74" s="14" t="s">
        <v>4462</v>
      </c>
      <c r="B74" t="str">
        <f>VLOOKUP(Tabelle4[[#This Row],[Key]],'3. Unique Results'!A:X,2,FALSE)</f>
        <v>journalArticle</v>
      </c>
      <c r="C74">
        <f>VLOOKUP(Tabelle4[[#This Row],[Key]],'3. Unique Results'!A:X,3,FALSE)</f>
        <v>2022</v>
      </c>
      <c r="D74" t="str">
        <f>VLOOKUP(Tabelle4[[#This Row],[Key]],'3. Unique Results'!A:X,4,FALSE)</f>
        <v>Morales, Sergio; Clarisó, Robert; Cabot, Jordi</v>
      </c>
      <c r="E74" t="str">
        <f>VLOOKUP(Tabelle4[[#This Row],[Key]],'3. Unique Results'!A:X,5,FALSE)</f>
        <v>Towards a DSL for AI Engineering Process Modeling</v>
      </c>
      <c r="F74" t="str">
        <f>VLOOKUP(Tabelle4[[#This Row],[Key]],'3. Unique Results'!A:X,6,FALSE)</f>
        <v>Product-Focused Software Process Improvement</v>
      </c>
      <c r="G74" t="str">
        <f>VLOOKUP(Tabelle4[[#This Row],[Key]],'3. Unique Results'!A:X,7,FALSE)</f>
        <v/>
      </c>
      <c r="H74" t="str">
        <f>VLOOKUP(Tabelle4[[#This Row],[Key]],'3. Unique Results'!A:X,8,FALSE)</f>
        <v/>
      </c>
      <c r="I74" t="str">
        <f>VLOOKUP(Tabelle4[[#This Row],[Key]],'3. Unique Results'!A:X,9,FALSE)</f>
        <v/>
      </c>
      <c r="J74" t="str">
        <f>VLOOKUP(Tabelle4[[#This Row],[Key]],'3. Unique Results'!A:X,10,FALSE)</f>
        <v>https://link.springer.com/10.1007/978-3-031-21388-5_4</v>
      </c>
      <c r="K74" t="str">
        <f>VLOOKUP(Tabelle4[[#This Row],[Key]],'3. Unique Results'!A:X,11,FALSE)</f>
        <v>2022</v>
      </c>
      <c r="L74">
        <f>VLOOKUP(Tabelle4[[#This Row],[Key]],'3. Unique Results'!A:X,12,FALSE)</f>
        <v>44887.363807870373</v>
      </c>
      <c r="M74" s="17">
        <f>VLOOKUP(Tabelle4[[#This Row],[Key]],'3. Unique Results'!A:X,13,FALSE)</f>
        <v>44887.363807870373</v>
      </c>
      <c r="N74" s="17">
        <f>VLOOKUP(Tabelle4[[#This Row],[Key]],'3. Unique Results'!A:X,14,FALSE)</f>
        <v>44886.597951388889</v>
      </c>
      <c r="O74" t="str">
        <f>VLOOKUP(Tabelle4[[#This Row],[Key]],'3. Unique Results'!A:X,15,FALSE)</f>
        <v>53-60</v>
      </c>
      <c r="P74" t="str">
        <f>VLOOKUP(Tabelle4[[#This Row],[Key]],'3. Unique Results'!A:X,16,FALSE)</f>
        <v/>
      </c>
      <c r="Q74" t="str">
        <f>VLOOKUP(Tabelle4[[#This Row],[Key]],'3. Unique Results'!A:X,17,FALSE)</f>
        <v>13709</v>
      </c>
      <c r="R74" t="str">
        <f>VLOOKUP(Tabelle4[[#This Row],[Key]],'3. Unique Results'!A:X,18,FALSE)</f>
        <v/>
      </c>
      <c r="S74" t="str">
        <f>VLOOKUP(Tabelle4[[#This Row],[Key]],'3. Unique Results'!A:X,19,FALSE)</f>
        <v/>
      </c>
      <c r="T74" t="str">
        <f>VLOOKUP(Tabelle4[[#This Row],[Key]],'3. Unique Results'!A:X,20,FALSE)</f>
        <v/>
      </c>
      <c r="U74" t="str">
        <f>VLOOKUP(Tabelle4[[#This Row],[Key]],'3. Unique Results'!A:X,21,FALSE)</f>
        <v/>
      </c>
      <c r="V74" t="str">
        <f>VLOOKUP(Tabelle4[[#This Row],[Key]],'3. Unique Results'!A:X,22,FALSE)</f>
        <v>en</v>
      </c>
      <c r="W74" t="str">
        <f>VLOOKUP(Tabelle4[[#This Row],[Key]],'3. Unique Results'!A:X,23,FALSE)</f>
        <v>DOI.org (Crossref)</v>
      </c>
    </row>
    <row r="75" spans="1:23">
      <c r="A75" s="15" t="s">
        <v>5858</v>
      </c>
      <c r="B75" t="str">
        <f>VLOOKUP(Tabelle4[[#This Row],[Key]],'3. Unique Results'!A:X,2,FALSE)</f>
        <v>conferencePaper</v>
      </c>
      <c r="C75">
        <f>VLOOKUP(Tabelle4[[#This Row],[Key]],'3. Unique Results'!A:X,3,FALSE)</f>
        <v>2021</v>
      </c>
      <c r="D75" t="str">
        <f>VLOOKUP(Tabelle4[[#This Row],[Key]],'3. Unique Results'!A:X,4,FALSE)</f>
        <v>Kourouklidis, Panagiotis; Kolovos, Dimitris; Noppen, Joost; Matragkas, Nicholas</v>
      </c>
      <c r="E75" t="str">
        <f>VLOOKUP(Tabelle4[[#This Row],[Key]],'3. Unique Results'!A:X,5,FALSE)</f>
        <v>A Model-Driven Engineering Approach for Monitoring Machine Learning Models</v>
      </c>
      <c r="F75" t="str">
        <f>VLOOKUP(Tabelle4[[#This Row],[Key]],'3. Unique Results'!A:X,6,FALSE)</f>
        <v>2021 ACM/IEEE International Conference on Model Driven Engineering Languages and Systems Companion (MODELS-C)</v>
      </c>
      <c r="G75" t="str">
        <f>VLOOKUP(Tabelle4[[#This Row],[Key]],'3. Unique Results'!A:X,7,FALSE)</f>
        <v/>
      </c>
      <c r="H75" t="str">
        <f>VLOOKUP(Tabelle4[[#This Row],[Key]],'3. Unique Results'!A:X,8,FALSE)</f>
        <v/>
      </c>
      <c r="I75" t="str">
        <f>VLOOKUP(Tabelle4[[#This Row],[Key]],'3. Unique Results'!A:X,9,FALSE)</f>
        <v>10.1109/MODELS-C53483.2021.00028</v>
      </c>
      <c r="J75" t="str">
        <f>VLOOKUP(Tabelle4[[#This Row],[Key]],'3. Unique Results'!A:X,10,FALSE)</f>
        <v/>
      </c>
      <c r="K75" t="str">
        <f>VLOOKUP(Tabelle4[[#This Row],[Key]],'3. Unique Results'!A:X,11,FALSE)</f>
        <v>2021</v>
      </c>
      <c r="L75">
        <f>VLOOKUP(Tabelle4[[#This Row],[Key]],'3. Unique Results'!A:X,12,FALSE)</f>
        <v>44887.363807870373</v>
      </c>
      <c r="M75" s="17">
        <f>VLOOKUP(Tabelle4[[#This Row],[Key]],'3. Unique Results'!A:X,13,FALSE)</f>
        <v>44887.363807870373</v>
      </c>
      <c r="N75" s="17">
        <f>VLOOKUP(Tabelle4[[#This Row],[Key]],'3. Unique Results'!A:X,14,FALSE)</f>
        <v>0</v>
      </c>
      <c r="O75" t="str">
        <f>VLOOKUP(Tabelle4[[#This Row],[Key]],'3. Unique Results'!A:X,15,FALSE)</f>
        <v>160-164</v>
      </c>
      <c r="P75" t="str">
        <f>VLOOKUP(Tabelle4[[#This Row],[Key]],'3. Unique Results'!A:X,16,FALSE)</f>
        <v/>
      </c>
      <c r="Q75" t="str">
        <f>VLOOKUP(Tabelle4[[#This Row],[Key]],'3. Unique Results'!A:X,17,FALSE)</f>
        <v/>
      </c>
      <c r="R75" t="str">
        <f>VLOOKUP(Tabelle4[[#This Row],[Key]],'3. Unique Results'!A:X,18,FALSE)</f>
        <v/>
      </c>
      <c r="S75" t="str">
        <f>VLOOKUP(Tabelle4[[#This Row],[Key]],'3. Unique Results'!A:X,19,FALSE)</f>
        <v/>
      </c>
      <c r="T75" t="str">
        <f>VLOOKUP(Tabelle4[[#This Row],[Key]],'3. Unique Results'!A:X,20,FALSE)</f>
        <v/>
      </c>
      <c r="U75" t="str">
        <f>VLOOKUP(Tabelle4[[#This Row],[Key]],'3. Unique Results'!A:X,21,FALSE)</f>
        <v/>
      </c>
      <c r="V75" t="str">
        <f>VLOOKUP(Tabelle4[[#This Row],[Key]],'3. Unique Results'!A:X,22,FALSE)</f>
        <v/>
      </c>
      <c r="W75" t="str">
        <f>VLOOKUP(Tabelle4[[#This Row],[Key]],'3. Unique Results'!A:X,23,FALSE)</f>
        <v/>
      </c>
    </row>
    <row r="76" spans="1:23">
      <c r="A76" s="14" t="s">
        <v>4463</v>
      </c>
      <c r="B76" t="str">
        <f>VLOOKUP(Tabelle4[[#This Row],[Key]],'3. Unique Results'!A:X,2,FALSE)</f>
        <v>journalArticle</v>
      </c>
      <c r="C76">
        <f>VLOOKUP(Tabelle4[[#This Row],[Key]],'3. Unique Results'!A:X,3,FALSE)</f>
        <v>2021</v>
      </c>
      <c r="D76" t="str">
        <f>VLOOKUP(Tabelle4[[#This Row],[Key]],'3. Unique Results'!A:X,4,FALSE)</f>
        <v>Burgueño, Loli; Kessentini, Marouane; Wimmer, Manuel; Zschaler, Steffen</v>
      </c>
      <c r="E76" t="str">
        <f>VLOOKUP(Tabelle4[[#This Row],[Key]],'3. Unique Results'!A:X,5,FALSE)</f>
        <v>MDE Intelligence 2021: 3rd Workshop on Artificial Intelligence and Model-Driven Engineering</v>
      </c>
      <c r="F76" t="str">
        <f>VLOOKUP(Tabelle4[[#This Row],[Key]],'3. Unique Results'!A:X,6,FALSE)</f>
        <v>2021 ACM/IEEE International Conference on Model Driven Engineering Languages and Systems Companion (MODELS-C)</v>
      </c>
      <c r="G76" t="str">
        <f>VLOOKUP(Tabelle4[[#This Row],[Key]],'3. Unique Results'!A:X,7,FALSE)</f>
        <v/>
      </c>
      <c r="H76" t="str">
        <f>VLOOKUP(Tabelle4[[#This Row],[Key]],'3. Unique Results'!A:X,8,FALSE)</f>
        <v/>
      </c>
      <c r="I76" t="str">
        <f>VLOOKUP(Tabelle4[[#This Row],[Key]],'3. Unique Results'!A:X,9,FALSE)</f>
        <v>10.1109/MODELS-C53483.2021.00026</v>
      </c>
      <c r="J76" t="str">
        <f>VLOOKUP(Tabelle4[[#This Row],[Key]],'3. Unique Results'!A:X,10,FALSE)</f>
        <v/>
      </c>
      <c r="K76" t="str">
        <f>VLOOKUP(Tabelle4[[#This Row],[Key]],'3. Unique Results'!A:X,11,FALSE)</f>
        <v>2021</v>
      </c>
      <c r="L76">
        <f>VLOOKUP(Tabelle4[[#This Row],[Key]],'3. Unique Results'!A:X,12,FALSE)</f>
        <v>44887.363807870373</v>
      </c>
      <c r="M76" s="17">
        <f>VLOOKUP(Tabelle4[[#This Row],[Key]],'3. Unique Results'!A:X,13,FALSE)</f>
        <v>44887.363807870373</v>
      </c>
      <c r="N76" s="17">
        <f>VLOOKUP(Tabelle4[[#This Row],[Key]],'3. Unique Results'!A:X,14,FALSE)</f>
        <v>0</v>
      </c>
      <c r="O76" t="str">
        <f>VLOOKUP(Tabelle4[[#This Row],[Key]],'3. Unique Results'!A:X,15,FALSE)</f>
        <v>148-149</v>
      </c>
      <c r="P76" t="str">
        <f>VLOOKUP(Tabelle4[[#This Row],[Key]],'3. Unique Results'!A:X,16,FALSE)</f>
        <v/>
      </c>
      <c r="Q76" t="str">
        <f>VLOOKUP(Tabelle4[[#This Row],[Key]],'3. Unique Results'!A:X,17,FALSE)</f>
        <v/>
      </c>
      <c r="R76" t="str">
        <f>VLOOKUP(Tabelle4[[#This Row],[Key]],'3. Unique Results'!A:X,18,FALSE)</f>
        <v/>
      </c>
      <c r="S76" t="str">
        <f>VLOOKUP(Tabelle4[[#This Row],[Key]],'3. Unique Results'!A:X,19,FALSE)</f>
        <v/>
      </c>
      <c r="T76" t="str">
        <f>VLOOKUP(Tabelle4[[#This Row],[Key]],'3. Unique Results'!A:X,20,FALSE)</f>
        <v/>
      </c>
      <c r="U76" t="str">
        <f>VLOOKUP(Tabelle4[[#This Row],[Key]],'3. Unique Results'!A:X,21,FALSE)</f>
        <v/>
      </c>
      <c r="V76" t="str">
        <f>VLOOKUP(Tabelle4[[#This Row],[Key]],'3. Unique Results'!A:X,22,FALSE)</f>
        <v/>
      </c>
      <c r="W76" t="str">
        <f>VLOOKUP(Tabelle4[[#This Row],[Key]],'3. Unique Results'!A:X,23,FALSE)</f>
        <v/>
      </c>
    </row>
    <row r="77" spans="1:23">
      <c r="A77" s="14" t="s">
        <v>5859</v>
      </c>
      <c r="B77" t="str">
        <f>VLOOKUP(Tabelle4[[#This Row],[Key]],'3. Unique Results'!A:X,2,FALSE)</f>
        <v>conferencePaper</v>
      </c>
      <c r="C77">
        <f>VLOOKUP(Tabelle4[[#This Row],[Key]],'3. Unique Results'!A:X,3,FALSE)</f>
        <v>2022</v>
      </c>
      <c r="D77" t="str">
        <f>VLOOKUP(Tabelle4[[#This Row],[Key]],'3. Unique Results'!A:X,4,FALSE)</f>
        <v>López, José Antonio Hernández; Izquierdo, Javier Luis Cánovas; Cuadrado, Jesús Sánchez</v>
      </c>
      <c r="E77" t="str">
        <f>VLOOKUP(Tabelle4[[#This Row],[Key]],'3. Unique Results'!A:X,5,FALSE)</f>
        <v>Using the ModelSet Dataset to Support Machine Learning in Model-Driven Engineering</v>
      </c>
      <c r="F77" t="str">
        <f>VLOOKUP(Tabelle4[[#This Row],[Key]],'3. Unique Results'!A:X,6,FALSE)</f>
        <v>Proceedings of the 25th International Conference on Model Driven Engineering Languages and Systems: Companion Proceedings</v>
      </c>
      <c r="G77" t="str">
        <f>VLOOKUP(Tabelle4[[#This Row],[Key]],'3. Unique Results'!A:X,7,FALSE)</f>
        <v>978-1-4503-9467-3</v>
      </c>
      <c r="H77" t="str">
        <f>VLOOKUP(Tabelle4[[#This Row],[Key]],'3. Unique Results'!A:X,8,FALSE)</f>
        <v/>
      </c>
      <c r="I77" t="str">
        <f>VLOOKUP(Tabelle4[[#This Row],[Key]],'3. Unique Results'!A:X,9,FALSE)</f>
        <v>10.1145/3550356.3559096</v>
      </c>
      <c r="J77" t="str">
        <f>VLOOKUP(Tabelle4[[#This Row],[Key]],'3. Unique Results'!A:X,10,FALSE)</f>
        <v>https://doi.org/10.1145/3550356.3559096</v>
      </c>
      <c r="K77" t="str">
        <f>VLOOKUP(Tabelle4[[#This Row],[Key]],'3. Unique Results'!A:X,11,FALSE)</f>
        <v>2022</v>
      </c>
      <c r="L77">
        <f>VLOOKUP(Tabelle4[[#This Row],[Key]],'3. Unique Results'!A:X,12,FALSE)</f>
        <v>44887.363807870373</v>
      </c>
      <c r="M77" s="17">
        <f>VLOOKUP(Tabelle4[[#This Row],[Key]],'3. Unique Results'!A:X,13,FALSE)</f>
        <v>44887.363807870373</v>
      </c>
      <c r="N77" s="17">
        <f>VLOOKUP(Tabelle4[[#This Row],[Key]],'3. Unique Results'!A:X,14,FALSE)</f>
        <v>0</v>
      </c>
      <c r="O77" t="str">
        <f>VLOOKUP(Tabelle4[[#This Row],[Key]],'3. Unique Results'!A:X,15,FALSE)</f>
        <v>66–70</v>
      </c>
      <c r="P77" t="str">
        <f>VLOOKUP(Tabelle4[[#This Row],[Key]],'3. Unique Results'!A:X,16,FALSE)</f>
        <v/>
      </c>
      <c r="Q77" t="str">
        <f>VLOOKUP(Tabelle4[[#This Row],[Key]],'3. Unique Results'!A:X,17,FALSE)</f>
        <v/>
      </c>
      <c r="R77" t="str">
        <f>VLOOKUP(Tabelle4[[#This Row],[Key]],'3. Unique Results'!A:X,18,FALSE)</f>
        <v/>
      </c>
      <c r="S77" t="str">
        <f>VLOOKUP(Tabelle4[[#This Row],[Key]],'3. Unique Results'!A:X,19,FALSE)</f>
        <v/>
      </c>
      <c r="T77" t="str">
        <f>VLOOKUP(Tabelle4[[#This Row],[Key]],'3. Unique Results'!A:X,20,FALSE)</f>
        <v>Association for Computing Machinery</v>
      </c>
      <c r="U77" t="str">
        <f>VLOOKUP(Tabelle4[[#This Row],[Key]],'3. Unique Results'!A:X,21,FALSE)</f>
        <v>New York, NY, USA</v>
      </c>
      <c r="V77" t="str">
        <f>VLOOKUP(Tabelle4[[#This Row],[Key]],'3. Unique Results'!A:X,22,FALSE)</f>
        <v/>
      </c>
      <c r="W77" t="str">
        <f>VLOOKUP(Tabelle4[[#This Row],[Key]],'3. Unique Results'!A:X,23,FALSE)</f>
        <v/>
      </c>
    </row>
    <row r="78" spans="1:23">
      <c r="A78" s="14" t="s">
        <v>5860</v>
      </c>
      <c r="B78" t="str">
        <f>VLOOKUP(Tabelle4[[#This Row],[Key]],'3. Unique Results'!A:X,2,FALSE)</f>
        <v>conferencePaper</v>
      </c>
      <c r="C78">
        <f>VLOOKUP(Tabelle4[[#This Row],[Key]],'3. Unique Results'!A:X,3,FALSE)</f>
        <v>2009</v>
      </c>
      <c r="D78" t="str">
        <f>VLOOKUP(Tabelle4[[#This Row],[Key]],'3. Unique Results'!A:X,4,FALSE)</f>
        <v>Clemente, Pedro J.; Conejero, José M.; Hernández, Juan; Sánchez, Lara</v>
      </c>
      <c r="E78" t="str">
        <f>VLOOKUP(Tabelle4[[#This Row],[Key]],'3. Unique Results'!A:X,5,FALSE)</f>
        <v>HAAIS-DSL: DSL to Develop Home Automation and Ambient Intelligence Systems</v>
      </c>
      <c r="F78" t="str">
        <f>VLOOKUP(Tabelle4[[#This Row],[Key]],'3. Unique Results'!A:X,6,FALSE)</f>
        <v>Proceedings of the Second Workshop on Isolation and Integration in Embedded Systems</v>
      </c>
      <c r="G78" t="str">
        <f>VLOOKUP(Tabelle4[[#This Row],[Key]],'3. Unique Results'!A:X,7,FALSE)</f>
        <v>978-1-60558-464-5</v>
      </c>
      <c r="H78" t="str">
        <f>VLOOKUP(Tabelle4[[#This Row],[Key]],'3. Unique Results'!A:X,8,FALSE)</f>
        <v/>
      </c>
      <c r="I78" t="str">
        <f>VLOOKUP(Tabelle4[[#This Row],[Key]],'3. Unique Results'!A:X,9,FALSE)</f>
        <v>10.1145/1519130.1519133</v>
      </c>
      <c r="J78" t="str">
        <f>VLOOKUP(Tabelle4[[#This Row],[Key]],'3. Unique Results'!A:X,10,FALSE)</f>
        <v>https://doi.org/10.1145/1519130.1519133</v>
      </c>
      <c r="K78" t="str">
        <f>VLOOKUP(Tabelle4[[#This Row],[Key]],'3. Unique Results'!A:X,11,FALSE)</f>
        <v>2009</v>
      </c>
      <c r="L78">
        <f>VLOOKUP(Tabelle4[[#This Row],[Key]],'3. Unique Results'!A:X,12,FALSE)</f>
        <v>44887.363807870373</v>
      </c>
      <c r="M78" s="17">
        <f>VLOOKUP(Tabelle4[[#This Row],[Key]],'3. Unique Results'!A:X,13,FALSE)</f>
        <v>44887.363807870373</v>
      </c>
      <c r="N78" s="17">
        <f>VLOOKUP(Tabelle4[[#This Row],[Key]],'3. Unique Results'!A:X,14,FALSE)</f>
        <v>0</v>
      </c>
      <c r="O78" t="str">
        <f>VLOOKUP(Tabelle4[[#This Row],[Key]],'3. Unique Results'!A:X,15,FALSE)</f>
        <v>13–18</v>
      </c>
      <c r="P78" t="str">
        <f>VLOOKUP(Tabelle4[[#This Row],[Key]],'3. Unique Results'!A:X,16,FALSE)</f>
        <v/>
      </c>
      <c r="Q78" t="str">
        <f>VLOOKUP(Tabelle4[[#This Row],[Key]],'3. Unique Results'!A:X,17,FALSE)</f>
        <v/>
      </c>
      <c r="R78" t="str">
        <f>VLOOKUP(Tabelle4[[#This Row],[Key]],'3. Unique Results'!A:X,18,FALSE)</f>
        <v/>
      </c>
      <c r="S78" t="str">
        <f>VLOOKUP(Tabelle4[[#This Row],[Key]],'3. Unique Results'!A:X,19,FALSE)</f>
        <v/>
      </c>
      <c r="T78" t="str">
        <f>VLOOKUP(Tabelle4[[#This Row],[Key]],'3. Unique Results'!A:X,20,FALSE)</f>
        <v>Association for Computing Machinery</v>
      </c>
      <c r="U78" t="str">
        <f>VLOOKUP(Tabelle4[[#This Row],[Key]],'3. Unique Results'!A:X,21,FALSE)</f>
        <v>New York, NY, USA</v>
      </c>
      <c r="V78" t="str">
        <f>VLOOKUP(Tabelle4[[#This Row],[Key]],'3. Unique Results'!A:X,22,FALSE)</f>
        <v/>
      </c>
      <c r="W78" t="str">
        <f>VLOOKUP(Tabelle4[[#This Row],[Key]],'3. Unique Results'!A:X,23,FALSE)</f>
        <v/>
      </c>
    </row>
    <row r="79" spans="1:23">
      <c r="A79" s="14" t="s">
        <v>4464</v>
      </c>
      <c r="B79" t="str">
        <f>VLOOKUP(Tabelle4[[#This Row],[Key]],'3. Unique Results'!A:X,2,FALSE)</f>
        <v>conferencePaper</v>
      </c>
      <c r="C79">
        <f>VLOOKUP(Tabelle4[[#This Row],[Key]],'3. Unique Results'!A:X,3,FALSE)</f>
        <v>2020</v>
      </c>
      <c r="D79" t="str">
        <f>VLOOKUP(Tabelle4[[#This Row],[Key]],'3. Unique Results'!A:X,4,FALSE)</f>
        <v>Moin, Armin; Rössler, Stephan; Sayih, Marouane; Günnemann, Stephan</v>
      </c>
      <c r="E79" t="str">
        <f>VLOOKUP(Tabelle4[[#This Row],[Key]],'3. Unique Results'!A:X,5,FALSE)</f>
        <v>From Things' Modeling Language (ThingML) to Things' Machine Learning (ThingML2)</v>
      </c>
      <c r="F79" t="str">
        <f>VLOOKUP(Tabelle4[[#This Row],[Key]],'3. Unique Results'!A:X,6,FALSE)</f>
        <v>Proceedings of the 23rd ACM/IEEE International Conference on Model Driven Engineering Languages and Systems: Companion Proceedings</v>
      </c>
      <c r="G79" t="str">
        <f>VLOOKUP(Tabelle4[[#This Row],[Key]],'3. Unique Results'!A:X,7,FALSE)</f>
        <v>978-1-4503-8135-2</v>
      </c>
      <c r="H79" t="str">
        <f>VLOOKUP(Tabelle4[[#This Row],[Key]],'3. Unique Results'!A:X,8,FALSE)</f>
        <v/>
      </c>
      <c r="I79" t="str">
        <f>VLOOKUP(Tabelle4[[#This Row],[Key]],'3. Unique Results'!A:X,9,FALSE)</f>
        <v>10.1145/3417990.3420057</v>
      </c>
      <c r="J79" t="str">
        <f>VLOOKUP(Tabelle4[[#This Row],[Key]],'3. Unique Results'!A:X,10,FALSE)</f>
        <v>https://doi.org/10.1145/3417990.3420057</v>
      </c>
      <c r="K79" t="str">
        <f>VLOOKUP(Tabelle4[[#This Row],[Key]],'3. Unique Results'!A:X,11,FALSE)</f>
        <v>2020</v>
      </c>
      <c r="L79">
        <f>VLOOKUP(Tabelle4[[#This Row],[Key]],'3. Unique Results'!A:X,12,FALSE)</f>
        <v>44887.363807870373</v>
      </c>
      <c r="M79" s="17">
        <f>VLOOKUP(Tabelle4[[#This Row],[Key]],'3. Unique Results'!A:X,13,FALSE)</f>
        <v>44887.363807870373</v>
      </c>
      <c r="N79" s="17">
        <f>VLOOKUP(Tabelle4[[#This Row],[Key]],'3. Unique Results'!A:X,14,FALSE)</f>
        <v>0</v>
      </c>
      <c r="O79" t="str">
        <f>VLOOKUP(Tabelle4[[#This Row],[Key]],'3. Unique Results'!A:X,15,FALSE)</f>
        <v/>
      </c>
      <c r="P79" t="str">
        <f>VLOOKUP(Tabelle4[[#This Row],[Key]],'3. Unique Results'!A:X,16,FALSE)</f>
        <v/>
      </c>
      <c r="Q79" t="str">
        <f>VLOOKUP(Tabelle4[[#This Row],[Key]],'3. Unique Results'!A:X,17,FALSE)</f>
        <v/>
      </c>
      <c r="R79" t="str">
        <f>VLOOKUP(Tabelle4[[#This Row],[Key]],'3. Unique Results'!A:X,18,FALSE)</f>
        <v/>
      </c>
      <c r="S79" t="str">
        <f>VLOOKUP(Tabelle4[[#This Row],[Key]],'3. Unique Results'!A:X,19,FALSE)</f>
        <v/>
      </c>
      <c r="T79" t="str">
        <f>VLOOKUP(Tabelle4[[#This Row],[Key]],'3. Unique Results'!A:X,20,FALSE)</f>
        <v>Association for Computing Machinery</v>
      </c>
      <c r="U79" t="str">
        <f>VLOOKUP(Tabelle4[[#This Row],[Key]],'3. Unique Results'!A:X,21,FALSE)</f>
        <v>New York, NY, USA</v>
      </c>
      <c r="V79" t="str">
        <f>VLOOKUP(Tabelle4[[#This Row],[Key]],'3. Unique Results'!A:X,22,FALSE)</f>
        <v/>
      </c>
      <c r="W79" t="str">
        <f>VLOOKUP(Tabelle4[[#This Row],[Key]],'3. Unique Results'!A:X,23,FALSE)</f>
        <v/>
      </c>
    </row>
    <row r="80" spans="1:23">
      <c r="A80" s="15" t="s">
        <v>4465</v>
      </c>
      <c r="B80" t="str">
        <f>VLOOKUP(Tabelle4[[#This Row],[Key]],'3. Unique Results'!A:X,2,FALSE)</f>
        <v>conferencePaper</v>
      </c>
      <c r="C80">
        <f>VLOOKUP(Tabelle4[[#This Row],[Key]],'3. Unique Results'!A:X,3,FALSE)</f>
        <v>2017</v>
      </c>
      <c r="D80" t="str">
        <f>VLOOKUP(Tabelle4[[#This Row],[Key]],'3. Unique Results'!A:X,4,FALSE)</f>
        <v>Hartmann, Thomas; Moawad, Assaad; Fouquet, Francois; Traon, Yves Le</v>
      </c>
      <c r="E80" t="str">
        <f>VLOOKUP(Tabelle4[[#This Row],[Key]],'3. Unique Results'!A:X,5,FALSE)</f>
        <v>The next Evolution of MDE: A Seamless Integration of Machine Learning into Domain Modeling</v>
      </c>
      <c r="F80" t="str">
        <f>VLOOKUP(Tabelle4[[#This Row],[Key]],'3. Unique Results'!A:X,6,FALSE)</f>
        <v>Proceedings of the ACM/IEEE 20th International Conference on Model Driven Engineering Languages and Systems</v>
      </c>
      <c r="G80" t="str">
        <f>VLOOKUP(Tabelle4[[#This Row],[Key]],'3. Unique Results'!A:X,7,FALSE)</f>
        <v>978-1-5386-3492-9</v>
      </c>
      <c r="H80" t="str">
        <f>VLOOKUP(Tabelle4[[#This Row],[Key]],'3. Unique Results'!A:X,8,FALSE)</f>
        <v/>
      </c>
      <c r="I80" t="str">
        <f>VLOOKUP(Tabelle4[[#This Row],[Key]],'3. Unique Results'!A:X,9,FALSE)</f>
        <v>10.1109/MODELS.2017.32</v>
      </c>
      <c r="J80" t="str">
        <f>VLOOKUP(Tabelle4[[#This Row],[Key]],'3. Unique Results'!A:X,10,FALSE)</f>
        <v>https://doi.org/10.1109/MODELS.2017.32</v>
      </c>
      <c r="K80" t="str">
        <f>VLOOKUP(Tabelle4[[#This Row],[Key]],'3. Unique Results'!A:X,11,FALSE)</f>
        <v>2017</v>
      </c>
      <c r="L80">
        <f>VLOOKUP(Tabelle4[[#This Row],[Key]],'3. Unique Results'!A:X,12,FALSE)</f>
        <v>44887.363807870373</v>
      </c>
      <c r="M80" s="17">
        <f>VLOOKUP(Tabelle4[[#This Row],[Key]],'3. Unique Results'!A:X,13,FALSE)</f>
        <v>44887.491666666669</v>
      </c>
      <c r="N80" s="17">
        <f>VLOOKUP(Tabelle4[[#This Row],[Key]],'3. Unique Results'!A:X,14,FALSE)</f>
        <v>0</v>
      </c>
      <c r="O80" t="str">
        <f>VLOOKUP(Tabelle4[[#This Row],[Key]],'3. Unique Results'!A:X,15,FALSE)</f>
        <v>180</v>
      </c>
      <c r="P80" t="str">
        <f>VLOOKUP(Tabelle4[[#This Row],[Key]],'3. Unique Results'!A:X,16,FALSE)</f>
        <v/>
      </c>
      <c r="Q80" t="str">
        <f>VLOOKUP(Tabelle4[[#This Row],[Key]],'3. Unique Results'!A:X,17,FALSE)</f>
        <v/>
      </c>
      <c r="R80" t="str">
        <f>VLOOKUP(Tabelle4[[#This Row],[Key]],'3. Unique Results'!A:X,18,FALSE)</f>
        <v/>
      </c>
      <c r="S80" t="str">
        <f>VLOOKUP(Tabelle4[[#This Row],[Key]],'3. Unique Results'!A:X,19,FALSE)</f>
        <v/>
      </c>
      <c r="T80" t="str">
        <f>VLOOKUP(Tabelle4[[#This Row],[Key]],'3. Unique Results'!A:X,20,FALSE)</f>
        <v>IEEE Press</v>
      </c>
      <c r="U80" t="str">
        <f>VLOOKUP(Tabelle4[[#This Row],[Key]],'3. Unique Results'!A:X,21,FALSE)</f>
        <v/>
      </c>
      <c r="V80" t="str">
        <f>VLOOKUP(Tabelle4[[#This Row],[Key]],'3. Unique Results'!A:X,22,FALSE)</f>
        <v/>
      </c>
      <c r="W80" t="str">
        <f>VLOOKUP(Tabelle4[[#This Row],[Key]],'3. Unique Results'!A:X,23,FALSE)</f>
        <v/>
      </c>
    </row>
    <row r="81" spans="1:23">
      <c r="A81" s="14" t="s">
        <v>5861</v>
      </c>
      <c r="B81" t="str">
        <f>VLOOKUP(Tabelle4[[#This Row],[Key]],'3. Unique Results'!A:X,2,FALSE)</f>
        <v>conferencePaper</v>
      </c>
      <c r="C81">
        <f>VLOOKUP(Tabelle4[[#This Row],[Key]],'3. Unique Results'!A:X,3,FALSE)</f>
        <v>2022</v>
      </c>
      <c r="D81" t="str">
        <f>VLOOKUP(Tabelle4[[#This Row],[Key]],'3. Unique Results'!A:X,4,FALSE)</f>
        <v>Alves, Lucas; Pereira, José Davi; Aragão, Natália; Chagas, Matheus; Maia, Paulo Henrique</v>
      </c>
      <c r="E81" t="str">
        <f>VLOOKUP(Tabelle4[[#This Row],[Key]],'3. Unique Results'!A:X,5,FALSE)</f>
        <v>DRESS-ML: A Domain-Specific Language for Modelling Exceptional Scenarios and Self-Adaptive Behaviours for Drone-Based Applications</v>
      </c>
      <c r="F81" t="str">
        <f>VLOOKUP(Tabelle4[[#This Row],[Key]],'3. Unique Results'!A:X,6,FALSE)</f>
        <v>Proceedings of the 2022 ACM/IEEE 44th International Conference on Software Engineering: Software Engineering in Society</v>
      </c>
      <c r="G81" t="str">
        <f>VLOOKUP(Tabelle4[[#This Row],[Key]],'3. Unique Results'!A:X,7,FALSE)</f>
        <v>978-1-4503-9227-3</v>
      </c>
      <c r="H81" t="str">
        <f>VLOOKUP(Tabelle4[[#This Row],[Key]],'3. Unique Results'!A:X,8,FALSE)</f>
        <v/>
      </c>
      <c r="I81" t="str">
        <f>VLOOKUP(Tabelle4[[#This Row],[Key]],'3. Unique Results'!A:X,9,FALSE)</f>
        <v>10.1145/3510458.3513012</v>
      </c>
      <c r="J81" t="str">
        <f>VLOOKUP(Tabelle4[[#This Row],[Key]],'3. Unique Results'!A:X,10,FALSE)</f>
        <v>https://doi.org/10.1145/3510458.3513012</v>
      </c>
      <c r="K81" t="str">
        <f>VLOOKUP(Tabelle4[[#This Row],[Key]],'3. Unique Results'!A:X,11,FALSE)</f>
        <v>2022</v>
      </c>
      <c r="L81">
        <f>VLOOKUP(Tabelle4[[#This Row],[Key]],'3. Unique Results'!A:X,12,FALSE)</f>
        <v>44887.363807870373</v>
      </c>
      <c r="M81" s="17">
        <f>VLOOKUP(Tabelle4[[#This Row],[Key]],'3. Unique Results'!A:X,13,FALSE)</f>
        <v>44887.363807870373</v>
      </c>
      <c r="N81" s="17">
        <f>VLOOKUP(Tabelle4[[#This Row],[Key]],'3. Unique Results'!A:X,14,FALSE)</f>
        <v>0</v>
      </c>
      <c r="O81" t="str">
        <f>VLOOKUP(Tabelle4[[#This Row],[Key]],'3. Unique Results'!A:X,15,FALSE)</f>
        <v>56–66</v>
      </c>
      <c r="P81" t="str">
        <f>VLOOKUP(Tabelle4[[#This Row],[Key]],'3. Unique Results'!A:X,16,FALSE)</f>
        <v/>
      </c>
      <c r="Q81" t="str">
        <f>VLOOKUP(Tabelle4[[#This Row],[Key]],'3. Unique Results'!A:X,17,FALSE)</f>
        <v/>
      </c>
      <c r="R81" t="str">
        <f>VLOOKUP(Tabelle4[[#This Row],[Key]],'3. Unique Results'!A:X,18,FALSE)</f>
        <v/>
      </c>
      <c r="S81" t="str">
        <f>VLOOKUP(Tabelle4[[#This Row],[Key]],'3. Unique Results'!A:X,19,FALSE)</f>
        <v/>
      </c>
      <c r="T81" t="str">
        <f>VLOOKUP(Tabelle4[[#This Row],[Key]],'3. Unique Results'!A:X,20,FALSE)</f>
        <v>Association for Computing Machinery</v>
      </c>
      <c r="U81" t="str">
        <f>VLOOKUP(Tabelle4[[#This Row],[Key]],'3. Unique Results'!A:X,21,FALSE)</f>
        <v>New York, NY, USA</v>
      </c>
      <c r="V81" t="str">
        <f>VLOOKUP(Tabelle4[[#This Row],[Key]],'3. Unique Results'!A:X,22,FALSE)</f>
        <v/>
      </c>
      <c r="W81" t="str">
        <f>VLOOKUP(Tabelle4[[#This Row],[Key]],'3. Unique Results'!A:X,23,FALSE)</f>
        <v/>
      </c>
    </row>
    <row r="82" spans="1:23">
      <c r="A82" s="15" t="s">
        <v>5862</v>
      </c>
      <c r="B82" t="str">
        <f>VLOOKUP(Tabelle4[[#This Row],[Key]],'3. Unique Results'!A:X,2,FALSE)</f>
        <v>journalArticle</v>
      </c>
      <c r="C82">
        <f>VLOOKUP(Tabelle4[[#This Row],[Key]],'3. Unique Results'!A:X,3,FALSE)</f>
        <v>2016</v>
      </c>
      <c r="D82" t="str">
        <f>VLOOKUP(Tabelle4[[#This Row],[Key]],'3. Unique Results'!A:X,4,FALSE)</f>
        <v>Boehm, Matthias; Dusenberry, Michael W.; Eriksson, Deron; Evfimievski, Alexandre V.; Manshadi, Faraz Makari; Pansare, Niketan; Reinwald, Berthold; Reiss, Frederick R.; Sen, Prithviraj; Surve, Arvind C.; Tatikonda, Shirish</v>
      </c>
      <c r="E82" t="str">
        <f>VLOOKUP(Tabelle4[[#This Row],[Key]],'3. Unique Results'!A:X,5,FALSE)</f>
        <v>SystemML: Declarative Machine Learning on Spark</v>
      </c>
      <c r="F82" t="str">
        <f>VLOOKUP(Tabelle4[[#This Row],[Key]],'3. Unique Results'!A:X,6,FALSE)</f>
        <v>Proc. VLDB Endow.</v>
      </c>
      <c r="G82" t="str">
        <f>VLOOKUP(Tabelle4[[#This Row],[Key]],'3. Unique Results'!A:X,7,FALSE)</f>
        <v/>
      </c>
      <c r="H82" t="str">
        <f>VLOOKUP(Tabelle4[[#This Row],[Key]],'3. Unique Results'!A:X,8,FALSE)</f>
        <v>2150-8097</v>
      </c>
      <c r="I82" t="str">
        <f>VLOOKUP(Tabelle4[[#This Row],[Key]],'3. Unique Results'!A:X,9,FALSE)</f>
        <v>10.14778/3007263.3007279</v>
      </c>
      <c r="J82" t="str">
        <f>VLOOKUP(Tabelle4[[#This Row],[Key]],'3. Unique Results'!A:X,10,FALSE)</f>
        <v>https://doi.org/10.14778/3007263.3007279</v>
      </c>
      <c r="K82" t="str">
        <f>VLOOKUP(Tabelle4[[#This Row],[Key]],'3. Unique Results'!A:X,11,FALSE)</f>
        <v>2016-09</v>
      </c>
      <c r="L82">
        <f>VLOOKUP(Tabelle4[[#This Row],[Key]],'3. Unique Results'!A:X,12,FALSE)</f>
        <v>44887.363807870373</v>
      </c>
      <c r="M82" s="17">
        <f>VLOOKUP(Tabelle4[[#This Row],[Key]],'3. Unique Results'!A:X,13,FALSE)</f>
        <v>44887.363807870373</v>
      </c>
      <c r="N82" s="17">
        <f>VLOOKUP(Tabelle4[[#This Row],[Key]],'3. Unique Results'!A:X,14,FALSE)</f>
        <v>0</v>
      </c>
      <c r="O82" t="str">
        <f>VLOOKUP(Tabelle4[[#This Row],[Key]],'3. Unique Results'!A:X,15,FALSE)</f>
        <v>1425–1436</v>
      </c>
      <c r="P82" t="str">
        <f>VLOOKUP(Tabelle4[[#This Row],[Key]],'3. Unique Results'!A:X,16,FALSE)</f>
        <v>13</v>
      </c>
      <c r="Q82" t="str">
        <f>VLOOKUP(Tabelle4[[#This Row],[Key]],'3. Unique Results'!A:X,17,FALSE)</f>
        <v>9</v>
      </c>
      <c r="R82" t="str">
        <f>VLOOKUP(Tabelle4[[#This Row],[Key]],'3. Unique Results'!A:X,18,FALSE)</f>
        <v/>
      </c>
      <c r="S82" t="str">
        <f>VLOOKUP(Tabelle4[[#This Row],[Key]],'3. Unique Results'!A:X,19,FALSE)</f>
        <v/>
      </c>
      <c r="T82" t="str">
        <f>VLOOKUP(Tabelle4[[#This Row],[Key]],'3. Unique Results'!A:X,20,FALSE)</f>
        <v/>
      </c>
      <c r="U82" t="str">
        <f>VLOOKUP(Tabelle4[[#This Row],[Key]],'3. Unique Results'!A:X,21,FALSE)</f>
        <v/>
      </c>
      <c r="V82" t="str">
        <f>VLOOKUP(Tabelle4[[#This Row],[Key]],'3. Unique Results'!A:X,22,FALSE)</f>
        <v/>
      </c>
      <c r="W82" t="str">
        <f>VLOOKUP(Tabelle4[[#This Row],[Key]],'3. Unique Results'!A:X,23,FALSE)</f>
        <v/>
      </c>
    </row>
    <row r="83" spans="1:23">
      <c r="A83" s="15" t="s">
        <v>4466</v>
      </c>
      <c r="B83" t="str">
        <f>VLOOKUP(Tabelle4[[#This Row],[Key]],'3. Unique Results'!A:X,2,FALSE)</f>
        <v>journalArticle</v>
      </c>
      <c r="C83">
        <f>VLOOKUP(Tabelle4[[#This Row],[Key]],'3. Unique Results'!A:X,3,FALSE)</f>
        <v>2022</v>
      </c>
      <c r="D83" t="str">
        <f>VLOOKUP(Tabelle4[[#This Row],[Key]],'3. Unique Results'!A:X,4,FALSE)</f>
        <v>Kirchhof, Jörg Christian; Kusmenko, Evgeny; Ritz, Jonas; Rumpe, Bernhard; Moin, Armin; Badii, Atta; Günnemann, Stephan; Challenger, Moharram</v>
      </c>
      <c r="E83" t="str">
        <f>VLOOKUP(Tabelle4[[#This Row],[Key]],'3. Unique Results'!A:X,5,FALSE)</f>
        <v>MDE for Machine Learning-Enabled Software Systems: A Case Study and Comparison of MontiAnna &amp;amp; ML-Quadrat</v>
      </c>
      <c r="F83" t="str">
        <f>VLOOKUP(Tabelle4[[#This Row],[Key]],'3. Unique Results'!A:X,6,FALSE)</f>
        <v>Proceedings of the 25th International Conference on Model Driven Engineering Languages and Systems: Companion Proceedings</v>
      </c>
      <c r="G83" t="str">
        <f>VLOOKUP(Tabelle4[[#This Row],[Key]],'3. Unique Results'!A:X,7,FALSE)</f>
        <v/>
      </c>
      <c r="H83" t="str">
        <f>VLOOKUP(Tabelle4[[#This Row],[Key]],'3. Unique Results'!A:X,8,FALSE)</f>
        <v/>
      </c>
      <c r="I83" t="str">
        <f>VLOOKUP(Tabelle4[[#This Row],[Key]],'3. Unique Results'!A:X,9,FALSE)</f>
        <v>10.1145/3550356.3561576</v>
      </c>
      <c r="J83" t="str">
        <f>VLOOKUP(Tabelle4[[#This Row],[Key]],'3. Unique Results'!A:X,10,FALSE)</f>
        <v>https://doi.org/10.1145/3550356.3561576</v>
      </c>
      <c r="K83" t="str">
        <f>VLOOKUP(Tabelle4[[#This Row],[Key]],'3. Unique Results'!A:X,11,FALSE)</f>
        <v>2022</v>
      </c>
      <c r="L83">
        <f>VLOOKUP(Tabelle4[[#This Row],[Key]],'3. Unique Results'!A:X,12,FALSE)</f>
        <v>44887.363807870373</v>
      </c>
      <c r="M83" s="17">
        <f>VLOOKUP(Tabelle4[[#This Row],[Key]],'3. Unique Results'!A:X,13,FALSE)</f>
        <v>44887.363807870373</v>
      </c>
      <c r="N83" s="17">
        <f>VLOOKUP(Tabelle4[[#This Row],[Key]],'3. Unique Results'!A:X,14,FALSE)</f>
        <v>0</v>
      </c>
      <c r="O83" t="str">
        <f>VLOOKUP(Tabelle4[[#This Row],[Key]],'3. Unique Results'!A:X,15,FALSE)</f>
        <v>380–387</v>
      </c>
      <c r="P83" t="str">
        <f>VLOOKUP(Tabelle4[[#This Row],[Key]],'3. Unique Results'!A:X,16,FALSE)</f>
        <v/>
      </c>
      <c r="Q83" t="str">
        <f>VLOOKUP(Tabelle4[[#This Row],[Key]],'3. Unique Results'!A:X,17,FALSE)</f>
        <v/>
      </c>
      <c r="R83" t="str">
        <f>VLOOKUP(Tabelle4[[#This Row],[Key]],'3. Unique Results'!A:X,18,FALSE)</f>
        <v/>
      </c>
      <c r="S83" t="str">
        <f>VLOOKUP(Tabelle4[[#This Row],[Key]],'3. Unique Results'!A:X,19,FALSE)</f>
        <v/>
      </c>
      <c r="T83" t="str">
        <f>VLOOKUP(Tabelle4[[#This Row],[Key]],'3. Unique Results'!A:X,20,FALSE)</f>
        <v/>
      </c>
      <c r="U83" t="str">
        <f>VLOOKUP(Tabelle4[[#This Row],[Key]],'3. Unique Results'!A:X,21,FALSE)</f>
        <v/>
      </c>
      <c r="V83" t="str">
        <f>VLOOKUP(Tabelle4[[#This Row],[Key]],'3. Unique Results'!A:X,22,FALSE)</f>
        <v/>
      </c>
      <c r="W83" t="str">
        <f>VLOOKUP(Tabelle4[[#This Row],[Key]],'3. Unique Results'!A:X,23,FALSE)</f>
        <v/>
      </c>
    </row>
    <row r="84" spans="1:23">
      <c r="A84" s="14" t="s">
        <v>5863</v>
      </c>
      <c r="B84" t="str">
        <f>VLOOKUP(Tabelle4[[#This Row],[Key]],'3. Unique Results'!A:X,2,FALSE)</f>
        <v>conferencePaper</v>
      </c>
      <c r="C84">
        <f>VLOOKUP(Tabelle4[[#This Row],[Key]],'3. Unique Results'!A:X,3,FALSE)</f>
        <v>2022</v>
      </c>
      <c r="D84" t="str">
        <f>VLOOKUP(Tabelle4[[#This Row],[Key]],'3. Unique Results'!A:X,4,FALSE)</f>
        <v>Bergelin, Johan; Strandberg, Per Erik</v>
      </c>
      <c r="E84" t="str">
        <f>VLOOKUP(Tabelle4[[#This Row],[Key]],'3. Unique Results'!A:X,5,FALSE)</f>
        <v>Industrial Requirements for Supporting AI-Enhanced Model-Driven Engineering</v>
      </c>
      <c r="F84" t="str">
        <f>VLOOKUP(Tabelle4[[#This Row],[Key]],'3. Unique Results'!A:X,6,FALSE)</f>
        <v>Proceedings of the 25th International Conference on Model Driven Engineering Languages and Systems: Companion Proceedings</v>
      </c>
      <c r="G84" t="str">
        <f>VLOOKUP(Tabelle4[[#This Row],[Key]],'3. Unique Results'!A:X,7,FALSE)</f>
        <v>978-1-4503-9467-3</v>
      </c>
      <c r="H84" t="str">
        <f>VLOOKUP(Tabelle4[[#This Row],[Key]],'3. Unique Results'!A:X,8,FALSE)</f>
        <v/>
      </c>
      <c r="I84" t="str">
        <f>VLOOKUP(Tabelle4[[#This Row],[Key]],'3. Unique Results'!A:X,9,FALSE)</f>
        <v>10.1145/3550356.3561609</v>
      </c>
      <c r="J84" t="str">
        <f>VLOOKUP(Tabelle4[[#This Row],[Key]],'3. Unique Results'!A:X,10,FALSE)</f>
        <v>https://doi.org/10.1145/3550356.3561609</v>
      </c>
      <c r="K84" t="str">
        <f>VLOOKUP(Tabelle4[[#This Row],[Key]],'3. Unique Results'!A:X,11,FALSE)</f>
        <v>2022</v>
      </c>
      <c r="L84">
        <f>VLOOKUP(Tabelle4[[#This Row],[Key]],'3. Unique Results'!A:X,12,FALSE)</f>
        <v>44887.363807870373</v>
      </c>
      <c r="M84" s="17">
        <f>VLOOKUP(Tabelle4[[#This Row],[Key]],'3. Unique Results'!A:X,13,FALSE)</f>
        <v>44887.363807870373</v>
      </c>
      <c r="N84" s="17">
        <f>VLOOKUP(Tabelle4[[#This Row],[Key]],'3. Unique Results'!A:X,14,FALSE)</f>
        <v>0</v>
      </c>
      <c r="O84" t="str">
        <f>VLOOKUP(Tabelle4[[#This Row],[Key]],'3. Unique Results'!A:X,15,FALSE)</f>
        <v>375–379</v>
      </c>
      <c r="P84" t="str">
        <f>VLOOKUP(Tabelle4[[#This Row],[Key]],'3. Unique Results'!A:X,16,FALSE)</f>
        <v/>
      </c>
      <c r="Q84" t="str">
        <f>VLOOKUP(Tabelle4[[#This Row],[Key]],'3. Unique Results'!A:X,17,FALSE)</f>
        <v/>
      </c>
      <c r="R84" t="str">
        <f>VLOOKUP(Tabelle4[[#This Row],[Key]],'3. Unique Results'!A:X,18,FALSE)</f>
        <v/>
      </c>
      <c r="S84" t="str">
        <f>VLOOKUP(Tabelle4[[#This Row],[Key]],'3. Unique Results'!A:X,19,FALSE)</f>
        <v/>
      </c>
      <c r="T84" t="str">
        <f>VLOOKUP(Tabelle4[[#This Row],[Key]],'3. Unique Results'!A:X,20,FALSE)</f>
        <v>Association for Computing Machinery</v>
      </c>
      <c r="U84" t="str">
        <f>VLOOKUP(Tabelle4[[#This Row],[Key]],'3. Unique Results'!A:X,21,FALSE)</f>
        <v>New York, NY, USA</v>
      </c>
      <c r="V84" t="str">
        <f>VLOOKUP(Tabelle4[[#This Row],[Key]],'3. Unique Results'!A:X,22,FALSE)</f>
        <v/>
      </c>
      <c r="W84" t="str">
        <f>VLOOKUP(Tabelle4[[#This Row],[Key]],'3. Unique Results'!A:X,23,FALSE)</f>
        <v/>
      </c>
    </row>
    <row r="85" spans="1:23">
      <c r="A85" s="15" t="s">
        <v>4467</v>
      </c>
      <c r="B85" t="str">
        <f>VLOOKUP(Tabelle4[[#This Row],[Key]],'3. Unique Results'!A:X,2,FALSE)</f>
        <v>conferencePaper</v>
      </c>
      <c r="C85">
        <f>VLOOKUP(Tabelle4[[#This Row],[Key]],'3. Unique Results'!A:X,3,FALSE)</f>
        <v>2021</v>
      </c>
      <c r="D85" t="str">
        <f>VLOOKUP(Tabelle4[[#This Row],[Key]],'3. Unique Results'!A:X,4,FALSE)</f>
        <v>Burgueño, Loli; Burdusel, Alexandru; Gérard, Sébastien; Wimmer, Manuel</v>
      </c>
      <c r="E85" t="str">
        <f>VLOOKUP(Tabelle4[[#This Row],[Key]],'3. Unique Results'!A:X,5,FALSE)</f>
        <v>MDE Intelligence 2019: 1st Workshop on Artificial Intelligence and Model-Driven Engineering</v>
      </c>
      <c r="F85" t="str">
        <f>VLOOKUP(Tabelle4[[#This Row],[Key]],'3. Unique Results'!A:X,6,FALSE)</f>
        <v>Proceedings of the 22nd International Conference on Model Driven Engineering Languages and Systems</v>
      </c>
      <c r="G85" t="str">
        <f>VLOOKUP(Tabelle4[[#This Row],[Key]],'3. Unique Results'!A:X,7,FALSE)</f>
        <v>978-1-72815-125-0</v>
      </c>
      <c r="H85" t="str">
        <f>VLOOKUP(Tabelle4[[#This Row],[Key]],'3. Unique Results'!A:X,8,FALSE)</f>
        <v/>
      </c>
      <c r="I85" t="str">
        <f>VLOOKUP(Tabelle4[[#This Row],[Key]],'3. Unique Results'!A:X,9,FALSE)</f>
        <v>10.1109/MODELS-C.2019.00028</v>
      </c>
      <c r="J85" t="str">
        <f>VLOOKUP(Tabelle4[[#This Row],[Key]],'3. Unique Results'!A:X,10,FALSE)</f>
        <v>https://doi.org/10.1109/MODELS-C.2019.00028</v>
      </c>
      <c r="K85" t="str">
        <f>VLOOKUP(Tabelle4[[#This Row],[Key]],'3. Unique Results'!A:X,11,FALSE)</f>
        <v>2021</v>
      </c>
      <c r="L85">
        <f>VLOOKUP(Tabelle4[[#This Row],[Key]],'3. Unique Results'!A:X,12,FALSE)</f>
        <v>44887.363807870373</v>
      </c>
      <c r="M85" s="17">
        <f>VLOOKUP(Tabelle4[[#This Row],[Key]],'3. Unique Results'!A:X,13,FALSE)</f>
        <v>44887.363807870373</v>
      </c>
      <c r="N85" s="17">
        <f>VLOOKUP(Tabelle4[[#This Row],[Key]],'3. Unique Results'!A:X,14,FALSE)</f>
        <v>0</v>
      </c>
      <c r="O85" t="str">
        <f>VLOOKUP(Tabelle4[[#This Row],[Key]],'3. Unique Results'!A:X,15,FALSE)</f>
        <v>168–169</v>
      </c>
      <c r="P85" t="str">
        <f>VLOOKUP(Tabelle4[[#This Row],[Key]],'3. Unique Results'!A:X,16,FALSE)</f>
        <v/>
      </c>
      <c r="Q85" t="str">
        <f>VLOOKUP(Tabelle4[[#This Row],[Key]],'3. Unique Results'!A:X,17,FALSE)</f>
        <v/>
      </c>
      <c r="R85" t="str">
        <f>VLOOKUP(Tabelle4[[#This Row],[Key]],'3. Unique Results'!A:X,18,FALSE)</f>
        <v/>
      </c>
      <c r="S85" t="str">
        <f>VLOOKUP(Tabelle4[[#This Row],[Key]],'3. Unique Results'!A:X,19,FALSE)</f>
        <v/>
      </c>
      <c r="T85" t="str">
        <f>VLOOKUP(Tabelle4[[#This Row],[Key]],'3. Unique Results'!A:X,20,FALSE)</f>
        <v>IEEE Press</v>
      </c>
      <c r="U85" t="str">
        <f>VLOOKUP(Tabelle4[[#This Row],[Key]],'3. Unique Results'!A:X,21,FALSE)</f>
        <v/>
      </c>
      <c r="V85" t="str">
        <f>VLOOKUP(Tabelle4[[#This Row],[Key]],'3. Unique Results'!A:X,22,FALSE)</f>
        <v/>
      </c>
      <c r="W85" t="str">
        <f>VLOOKUP(Tabelle4[[#This Row],[Key]],'3. Unique Results'!A:X,23,FALSE)</f>
        <v/>
      </c>
    </row>
    <row r="86" spans="1:23">
      <c r="A86" s="14" t="s">
        <v>5864</v>
      </c>
      <c r="B86" t="str">
        <f>VLOOKUP(Tabelle4[[#This Row],[Key]],'3. Unique Results'!A:X,2,FALSE)</f>
        <v>conferencePaper</v>
      </c>
      <c r="C86">
        <f>VLOOKUP(Tabelle4[[#This Row],[Key]],'3. Unique Results'!A:X,3,FALSE)</f>
        <v>2011</v>
      </c>
      <c r="D86" t="str">
        <f>VLOOKUP(Tabelle4[[#This Row],[Key]],'3. Unique Results'!A:X,4,FALSE)</f>
        <v>Mülders, Peter; Gruner, Stefan; Thang, Nguyen Xuan</v>
      </c>
      <c r="E86" t="str">
        <f>VLOOKUP(Tabelle4[[#This Row],[Key]],'3. Unique Results'!A:X,5,FALSE)</f>
        <v>Model-Driven Design plus Artificial Intelligence for Wireless Sensor Networks Software Development</v>
      </c>
      <c r="F86" t="str">
        <f>VLOOKUP(Tabelle4[[#This Row],[Key]],'3. Unique Results'!A:X,6,FALSE)</f>
        <v>Proceedings of the 2nd Workshop on Software Engineering for Sensor Network Applications</v>
      </c>
      <c r="G86" t="str">
        <f>VLOOKUP(Tabelle4[[#This Row],[Key]],'3. Unique Results'!A:X,7,FALSE)</f>
        <v>978-1-4503-0583-9</v>
      </c>
      <c r="H86" t="str">
        <f>VLOOKUP(Tabelle4[[#This Row],[Key]],'3. Unique Results'!A:X,8,FALSE)</f>
        <v/>
      </c>
      <c r="I86" t="str">
        <f>VLOOKUP(Tabelle4[[#This Row],[Key]],'3. Unique Results'!A:X,9,FALSE)</f>
        <v>10.1145/1988051.1988065</v>
      </c>
      <c r="J86" t="str">
        <f>VLOOKUP(Tabelle4[[#This Row],[Key]],'3. Unique Results'!A:X,10,FALSE)</f>
        <v>https://doi.org/10.1145/1988051.1988065</v>
      </c>
      <c r="K86" t="str">
        <f>VLOOKUP(Tabelle4[[#This Row],[Key]],'3. Unique Results'!A:X,11,FALSE)</f>
        <v>2011</v>
      </c>
      <c r="L86">
        <f>VLOOKUP(Tabelle4[[#This Row],[Key]],'3. Unique Results'!A:X,12,FALSE)</f>
        <v>44887.363807870373</v>
      </c>
      <c r="M86" s="17">
        <f>VLOOKUP(Tabelle4[[#This Row],[Key]],'3. Unique Results'!A:X,13,FALSE)</f>
        <v>44887.363807870373</v>
      </c>
      <c r="N86" s="17">
        <f>VLOOKUP(Tabelle4[[#This Row],[Key]],'3. Unique Results'!A:X,14,FALSE)</f>
        <v>0</v>
      </c>
      <c r="O86" t="str">
        <f>VLOOKUP(Tabelle4[[#This Row],[Key]],'3. Unique Results'!A:X,15,FALSE)</f>
        <v>63–64</v>
      </c>
      <c r="P86" t="str">
        <f>VLOOKUP(Tabelle4[[#This Row],[Key]],'3. Unique Results'!A:X,16,FALSE)</f>
        <v/>
      </c>
      <c r="Q86" t="str">
        <f>VLOOKUP(Tabelle4[[#This Row],[Key]],'3. Unique Results'!A:X,17,FALSE)</f>
        <v/>
      </c>
      <c r="R86" t="str">
        <f>VLOOKUP(Tabelle4[[#This Row],[Key]],'3. Unique Results'!A:X,18,FALSE)</f>
        <v/>
      </c>
      <c r="S86" t="str">
        <f>VLOOKUP(Tabelle4[[#This Row],[Key]],'3. Unique Results'!A:X,19,FALSE)</f>
        <v/>
      </c>
      <c r="T86" t="str">
        <f>VLOOKUP(Tabelle4[[#This Row],[Key]],'3. Unique Results'!A:X,20,FALSE)</f>
        <v>Association for Computing Machinery</v>
      </c>
      <c r="U86" t="str">
        <f>VLOOKUP(Tabelle4[[#This Row],[Key]],'3. Unique Results'!A:X,21,FALSE)</f>
        <v>New York, NY, USA</v>
      </c>
      <c r="V86" t="str">
        <f>VLOOKUP(Tabelle4[[#This Row],[Key]],'3. Unique Results'!A:X,22,FALSE)</f>
        <v/>
      </c>
      <c r="W86" t="str">
        <f>VLOOKUP(Tabelle4[[#This Row],[Key]],'3. Unique Results'!A:X,23,FALSE)</f>
        <v/>
      </c>
    </row>
    <row r="87" spans="1:23">
      <c r="A87" s="15" t="s">
        <v>4468</v>
      </c>
      <c r="B87" t="str">
        <f>VLOOKUP(Tabelle4[[#This Row],[Key]],'3. Unique Results'!A:X,2,FALSE)</f>
        <v>conferencePaper</v>
      </c>
      <c r="C87">
        <f>VLOOKUP(Tabelle4[[#This Row],[Key]],'3. Unique Results'!A:X,3,FALSE)</f>
        <v>2020</v>
      </c>
      <c r="D87" t="str">
        <f>VLOOKUP(Tabelle4[[#This Row],[Key]],'3. Unique Results'!A:X,4,FALSE)</f>
        <v>Benaben, Frederick; Lauras, Matthieu; Fertier, Audrey; Salatgé, Nicolas</v>
      </c>
      <c r="E87" t="str">
        <f>VLOOKUP(Tabelle4[[#This Row],[Key]],'3. Unique Results'!A:X,5,FALSE)</f>
        <v>Integrating Model-Driven Engineering as the next Challenge for Artificial Intelligence: Application to Risk and Crisis Management</v>
      </c>
      <c r="F87" t="str">
        <f>VLOOKUP(Tabelle4[[#This Row],[Key]],'3. Unique Results'!A:X,6,FALSE)</f>
        <v>Proceedings of the Winter Simulation Conference</v>
      </c>
      <c r="G87" t="str">
        <f>VLOOKUP(Tabelle4[[#This Row],[Key]],'3. Unique Results'!A:X,7,FALSE)</f>
        <v>978-1-72813-283-9</v>
      </c>
      <c r="H87" t="str">
        <f>VLOOKUP(Tabelle4[[#This Row],[Key]],'3. Unique Results'!A:X,8,FALSE)</f>
        <v/>
      </c>
      <c r="I87" t="str">
        <f>VLOOKUP(Tabelle4[[#This Row],[Key]],'3. Unique Results'!A:X,9,FALSE)</f>
        <v/>
      </c>
      <c r="J87" t="str">
        <f>VLOOKUP(Tabelle4[[#This Row],[Key]],'3. Unique Results'!A:X,10,FALSE)</f>
        <v/>
      </c>
      <c r="K87" t="str">
        <f>VLOOKUP(Tabelle4[[#This Row],[Key]],'3. Unique Results'!A:X,11,FALSE)</f>
        <v>2020</v>
      </c>
      <c r="L87">
        <f>VLOOKUP(Tabelle4[[#This Row],[Key]],'3. Unique Results'!A:X,12,FALSE)</f>
        <v>44887.363807870373</v>
      </c>
      <c r="M87" s="17">
        <f>VLOOKUP(Tabelle4[[#This Row],[Key]],'3. Unique Results'!A:X,13,FALSE)</f>
        <v>44887.492071759261</v>
      </c>
      <c r="N87" s="17">
        <f>VLOOKUP(Tabelle4[[#This Row],[Key]],'3. Unique Results'!A:X,14,FALSE)</f>
        <v>0</v>
      </c>
      <c r="O87" t="str">
        <f>VLOOKUP(Tabelle4[[#This Row],[Key]],'3. Unique Results'!A:X,15,FALSE)</f>
        <v>1549–1563</v>
      </c>
      <c r="P87" t="str">
        <f>VLOOKUP(Tabelle4[[#This Row],[Key]],'3. Unique Results'!A:X,16,FALSE)</f>
        <v/>
      </c>
      <c r="Q87" t="str">
        <f>VLOOKUP(Tabelle4[[#This Row],[Key]],'3. Unique Results'!A:X,17,FALSE)</f>
        <v/>
      </c>
      <c r="R87" t="str">
        <f>VLOOKUP(Tabelle4[[#This Row],[Key]],'3. Unique Results'!A:X,18,FALSE)</f>
        <v/>
      </c>
      <c r="S87" t="str">
        <f>VLOOKUP(Tabelle4[[#This Row],[Key]],'3. Unique Results'!A:X,19,FALSE)</f>
        <v/>
      </c>
      <c r="T87" t="str">
        <f>VLOOKUP(Tabelle4[[#This Row],[Key]],'3. Unique Results'!A:X,20,FALSE)</f>
        <v>IEEE Press</v>
      </c>
      <c r="U87" t="str">
        <f>VLOOKUP(Tabelle4[[#This Row],[Key]],'3. Unique Results'!A:X,21,FALSE)</f>
        <v/>
      </c>
      <c r="V87" t="str">
        <f>VLOOKUP(Tabelle4[[#This Row],[Key]],'3. Unique Results'!A:X,22,FALSE)</f>
        <v/>
      </c>
      <c r="W87" t="str">
        <f>VLOOKUP(Tabelle4[[#This Row],[Key]],'3. Unique Results'!A:X,23,FALSE)</f>
        <v/>
      </c>
    </row>
    <row r="88" spans="1:23">
      <c r="A88" s="14" t="s">
        <v>5865</v>
      </c>
      <c r="B88" t="str">
        <f>VLOOKUP(Tabelle4[[#This Row],[Key]],'3. Unique Results'!A:X,2,FALSE)</f>
        <v>journalArticle</v>
      </c>
      <c r="C88">
        <f>VLOOKUP(Tabelle4[[#This Row],[Key]],'3. Unique Results'!A:X,3,FALSE)</f>
        <v>2008</v>
      </c>
      <c r="D88" t="str">
        <f>VLOOKUP(Tabelle4[[#This Row],[Key]],'3. Unique Results'!A:X,4,FALSE)</f>
        <v>Mathaikutty, Deepak; Patel, Hiren; Shukla, Sandeep; Jantsch, Axel</v>
      </c>
      <c r="E88" t="str">
        <f>VLOOKUP(Tabelle4[[#This Row],[Key]],'3. Unique Results'!A:X,5,FALSE)</f>
        <v>EWD: A Metamodeling Driven Customizable Multi-MoC System Modeling Framework</v>
      </c>
      <c r="F88" t="str">
        <f>VLOOKUP(Tabelle4[[#This Row],[Key]],'3. Unique Results'!A:X,6,FALSE)</f>
        <v>ACM Trans. Des. Autom. Electron. Syst.</v>
      </c>
      <c r="G88" t="str">
        <f>VLOOKUP(Tabelle4[[#This Row],[Key]],'3. Unique Results'!A:X,7,FALSE)</f>
        <v/>
      </c>
      <c r="H88" t="str">
        <f>VLOOKUP(Tabelle4[[#This Row],[Key]],'3. Unique Results'!A:X,8,FALSE)</f>
        <v>1084-4309</v>
      </c>
      <c r="I88" t="str">
        <f>VLOOKUP(Tabelle4[[#This Row],[Key]],'3. Unique Results'!A:X,9,FALSE)</f>
        <v>10.1145/1255456.1255470</v>
      </c>
      <c r="J88" t="str">
        <f>VLOOKUP(Tabelle4[[#This Row],[Key]],'3. Unique Results'!A:X,10,FALSE)</f>
        <v>https://doi.org/10.1145/1255456.1255470</v>
      </c>
      <c r="K88" t="str">
        <f>VLOOKUP(Tabelle4[[#This Row],[Key]],'3. Unique Results'!A:X,11,FALSE)</f>
        <v>2008-05</v>
      </c>
      <c r="L88">
        <f>VLOOKUP(Tabelle4[[#This Row],[Key]],'3. Unique Results'!A:X,12,FALSE)</f>
        <v>44887.363807870373</v>
      </c>
      <c r="M88" s="17">
        <f>VLOOKUP(Tabelle4[[#This Row],[Key]],'3. Unique Results'!A:X,13,FALSE)</f>
        <v>44887.363807870373</v>
      </c>
      <c r="N88" s="17">
        <f>VLOOKUP(Tabelle4[[#This Row],[Key]],'3. Unique Results'!A:X,14,FALSE)</f>
        <v>0</v>
      </c>
      <c r="O88" t="str">
        <f>VLOOKUP(Tabelle4[[#This Row],[Key]],'3. Unique Results'!A:X,15,FALSE)</f>
        <v/>
      </c>
      <c r="P88" t="str">
        <f>VLOOKUP(Tabelle4[[#This Row],[Key]],'3. Unique Results'!A:X,16,FALSE)</f>
        <v>3</v>
      </c>
      <c r="Q88" t="str">
        <f>VLOOKUP(Tabelle4[[#This Row],[Key]],'3. Unique Results'!A:X,17,FALSE)</f>
        <v>12</v>
      </c>
      <c r="R88" t="str">
        <f>VLOOKUP(Tabelle4[[#This Row],[Key]],'3. Unique Results'!A:X,18,FALSE)</f>
        <v/>
      </c>
      <c r="S88" t="str">
        <f>VLOOKUP(Tabelle4[[#This Row],[Key]],'3. Unique Results'!A:X,19,FALSE)</f>
        <v/>
      </c>
      <c r="T88" t="str">
        <f>VLOOKUP(Tabelle4[[#This Row],[Key]],'3. Unique Results'!A:X,20,FALSE)</f>
        <v/>
      </c>
      <c r="U88" t="str">
        <f>VLOOKUP(Tabelle4[[#This Row],[Key]],'3. Unique Results'!A:X,21,FALSE)</f>
        <v/>
      </c>
      <c r="V88" t="str">
        <f>VLOOKUP(Tabelle4[[#This Row],[Key]],'3. Unique Results'!A:X,22,FALSE)</f>
        <v/>
      </c>
      <c r="W88" t="str">
        <f>VLOOKUP(Tabelle4[[#This Row],[Key]],'3. Unique Results'!A:X,23,FALSE)</f>
        <v/>
      </c>
    </row>
    <row r="89" spans="1:23">
      <c r="A89" s="15" t="s">
        <v>4469</v>
      </c>
      <c r="B89" t="str">
        <f>VLOOKUP(Tabelle4[[#This Row],[Key]],'3. Unique Results'!A:X,2,FALSE)</f>
        <v>journalArticle</v>
      </c>
      <c r="C89">
        <f>VLOOKUP(Tabelle4[[#This Row],[Key]],'3. Unique Results'!A:X,3,FALSE)</f>
        <v>2019</v>
      </c>
      <c r="D89" t="str">
        <f>VLOOKUP(Tabelle4[[#This Row],[Key]],'3. Unique Results'!A:X,4,FALSE)</f>
        <v>Kunft, Andreas; Katsifodimos, Asterios; Schelter, Sebastian; Breß, Sebastian; Rabl, Tilmann; Markl, Volker</v>
      </c>
      <c r="E89" t="str">
        <f>VLOOKUP(Tabelle4[[#This Row],[Key]],'3. Unique Results'!A:X,5,FALSE)</f>
        <v>An Intermediate Representation for Optimizing Machine Learning Pipelines</v>
      </c>
      <c r="F89" t="str">
        <f>VLOOKUP(Tabelle4[[#This Row],[Key]],'3. Unique Results'!A:X,6,FALSE)</f>
        <v>Proc. VLDB Endow.</v>
      </c>
      <c r="G89" t="str">
        <f>VLOOKUP(Tabelle4[[#This Row],[Key]],'3. Unique Results'!A:X,7,FALSE)</f>
        <v/>
      </c>
      <c r="H89" t="str">
        <f>VLOOKUP(Tabelle4[[#This Row],[Key]],'3. Unique Results'!A:X,8,FALSE)</f>
        <v>2150-8097</v>
      </c>
      <c r="I89" t="str">
        <f>VLOOKUP(Tabelle4[[#This Row],[Key]],'3. Unique Results'!A:X,9,FALSE)</f>
        <v>10.14778/3342263.3342633</v>
      </c>
      <c r="J89" t="str">
        <f>VLOOKUP(Tabelle4[[#This Row],[Key]],'3. Unique Results'!A:X,10,FALSE)</f>
        <v>https://doi.org/10.14778/3342263.3342633</v>
      </c>
      <c r="K89" t="str">
        <f>VLOOKUP(Tabelle4[[#This Row],[Key]],'3. Unique Results'!A:X,11,FALSE)</f>
        <v>2019-07</v>
      </c>
      <c r="L89">
        <f>VLOOKUP(Tabelle4[[#This Row],[Key]],'3. Unique Results'!A:X,12,FALSE)</f>
        <v>44887.363807870373</v>
      </c>
      <c r="M89" s="17">
        <f>VLOOKUP(Tabelle4[[#This Row],[Key]],'3. Unique Results'!A:X,13,FALSE)</f>
        <v>44887.363807870373</v>
      </c>
      <c r="N89" s="17">
        <f>VLOOKUP(Tabelle4[[#This Row],[Key]],'3. Unique Results'!A:X,14,FALSE)</f>
        <v>0</v>
      </c>
      <c r="O89" t="str">
        <f>VLOOKUP(Tabelle4[[#This Row],[Key]],'3. Unique Results'!A:X,15,FALSE)</f>
        <v>1553–1567</v>
      </c>
      <c r="P89" t="str">
        <f>VLOOKUP(Tabelle4[[#This Row],[Key]],'3. Unique Results'!A:X,16,FALSE)</f>
        <v>11</v>
      </c>
      <c r="Q89" t="str">
        <f>VLOOKUP(Tabelle4[[#This Row],[Key]],'3. Unique Results'!A:X,17,FALSE)</f>
        <v>12</v>
      </c>
      <c r="R89" t="str">
        <f>VLOOKUP(Tabelle4[[#This Row],[Key]],'3. Unique Results'!A:X,18,FALSE)</f>
        <v/>
      </c>
      <c r="S89" t="str">
        <f>VLOOKUP(Tabelle4[[#This Row],[Key]],'3. Unique Results'!A:X,19,FALSE)</f>
        <v/>
      </c>
      <c r="T89" t="str">
        <f>VLOOKUP(Tabelle4[[#This Row],[Key]],'3. Unique Results'!A:X,20,FALSE)</f>
        <v/>
      </c>
      <c r="U89" t="str">
        <f>VLOOKUP(Tabelle4[[#This Row],[Key]],'3. Unique Results'!A:X,21,FALSE)</f>
        <v/>
      </c>
      <c r="V89" t="str">
        <f>VLOOKUP(Tabelle4[[#This Row],[Key]],'3. Unique Results'!A:X,22,FALSE)</f>
        <v/>
      </c>
      <c r="W89" t="str">
        <f>VLOOKUP(Tabelle4[[#This Row],[Key]],'3. Unique Results'!A:X,23,FALSE)</f>
        <v/>
      </c>
    </row>
    <row r="90" spans="1:23">
      <c r="A90" s="14" t="s">
        <v>5866</v>
      </c>
      <c r="B90" t="str">
        <f>VLOOKUP(Tabelle4[[#This Row],[Key]],'3. Unique Results'!A:X,2,FALSE)</f>
        <v>journalArticle</v>
      </c>
      <c r="C90">
        <f>VLOOKUP(Tabelle4[[#This Row],[Key]],'3. Unique Results'!A:X,3,FALSE)</f>
        <v>2013</v>
      </c>
      <c r="D90" t="str">
        <f>VLOOKUP(Tabelle4[[#This Row],[Key]],'3. Unique Results'!A:X,4,FALSE)</f>
        <v>Hastjarjanto, Tom; Jeuring, Johan; Leather, Sean</v>
      </c>
      <c r="E90" t="str">
        <f>VLOOKUP(Tabelle4[[#This Row],[Key]],'3. Unique Results'!A:X,5,FALSE)</f>
        <v>A DSL for Describing the Artificial Intelligence in Real-Time Video Games</v>
      </c>
      <c r="F90" t="str">
        <f>VLOOKUP(Tabelle4[[#This Row],[Key]],'3. Unique Results'!A:X,6,FALSE)</f>
        <v>Proceedings of the 3rd International Workshop on Games and Software Engineering: Engineering Computer Games to Enable Positive, Progressive Change</v>
      </c>
      <c r="G90" t="str">
        <f>VLOOKUP(Tabelle4[[#This Row],[Key]],'3. Unique Results'!A:X,7,FALSE)</f>
        <v/>
      </c>
      <c r="H90" t="str">
        <f>VLOOKUP(Tabelle4[[#This Row],[Key]],'3. Unique Results'!A:X,8,FALSE)</f>
        <v/>
      </c>
      <c r="I90" t="str">
        <f>VLOOKUP(Tabelle4[[#This Row],[Key]],'3. Unique Results'!A:X,9,FALSE)</f>
        <v/>
      </c>
      <c r="J90" t="str">
        <f>VLOOKUP(Tabelle4[[#This Row],[Key]],'3. Unique Results'!A:X,10,FALSE)</f>
        <v/>
      </c>
      <c r="K90" t="str">
        <f>VLOOKUP(Tabelle4[[#This Row],[Key]],'3. Unique Results'!A:X,11,FALSE)</f>
        <v>2013</v>
      </c>
      <c r="L90">
        <f>VLOOKUP(Tabelle4[[#This Row],[Key]],'3. Unique Results'!A:X,12,FALSE)</f>
        <v>44887.363807870373</v>
      </c>
      <c r="M90" s="17">
        <f>VLOOKUP(Tabelle4[[#This Row],[Key]],'3. Unique Results'!A:X,13,FALSE)</f>
        <v>44887.363807870373</v>
      </c>
      <c r="N90" s="17">
        <f>VLOOKUP(Tabelle4[[#This Row],[Key]],'3. Unique Results'!A:X,14,FALSE)</f>
        <v>0</v>
      </c>
      <c r="O90" t="str">
        <f>VLOOKUP(Tabelle4[[#This Row],[Key]],'3. Unique Results'!A:X,15,FALSE)</f>
        <v>8–14</v>
      </c>
      <c r="P90" t="str">
        <f>VLOOKUP(Tabelle4[[#This Row],[Key]],'3. Unique Results'!A:X,16,FALSE)</f>
        <v/>
      </c>
      <c r="Q90" t="str">
        <f>VLOOKUP(Tabelle4[[#This Row],[Key]],'3. Unique Results'!A:X,17,FALSE)</f>
        <v/>
      </c>
      <c r="R90" t="str">
        <f>VLOOKUP(Tabelle4[[#This Row],[Key]],'3. Unique Results'!A:X,18,FALSE)</f>
        <v/>
      </c>
      <c r="S90" t="str">
        <f>VLOOKUP(Tabelle4[[#This Row],[Key]],'3. Unique Results'!A:X,19,FALSE)</f>
        <v/>
      </c>
      <c r="T90" t="str">
        <f>VLOOKUP(Tabelle4[[#This Row],[Key]],'3. Unique Results'!A:X,20,FALSE)</f>
        <v/>
      </c>
      <c r="U90" t="str">
        <f>VLOOKUP(Tabelle4[[#This Row],[Key]],'3. Unique Results'!A:X,21,FALSE)</f>
        <v/>
      </c>
      <c r="V90" t="str">
        <f>VLOOKUP(Tabelle4[[#This Row],[Key]],'3. Unique Results'!A:X,22,FALSE)</f>
        <v/>
      </c>
      <c r="W90" t="str">
        <f>VLOOKUP(Tabelle4[[#This Row],[Key]],'3. Unique Results'!A:X,23,FALSE)</f>
        <v/>
      </c>
    </row>
    <row r="91" spans="1:23">
      <c r="A91" s="15" t="s">
        <v>1172</v>
      </c>
      <c r="B91" t="e">
        <f>VLOOKUP(Tabelle4[[#This Row],[Key]],'3. Unique Results'!A:X,2,FALSE)</f>
        <v>#N/A</v>
      </c>
      <c r="C91" t="e">
        <f>VLOOKUP(Tabelle4[[#This Row],[Key]],'3. Unique Results'!A:X,3,FALSE)</f>
        <v>#N/A</v>
      </c>
      <c r="D91" t="e">
        <f>VLOOKUP(Tabelle4[[#This Row],[Key]],'3. Unique Results'!A:X,4,FALSE)</f>
        <v>#N/A</v>
      </c>
      <c r="E91" t="e">
        <f>VLOOKUP(Tabelle4[[#This Row],[Key]],'3. Unique Results'!A:X,5,FALSE)</f>
        <v>#N/A</v>
      </c>
      <c r="F91" t="e">
        <f>VLOOKUP(Tabelle4[[#This Row],[Key]],'3. Unique Results'!A:X,6,FALSE)</f>
        <v>#N/A</v>
      </c>
      <c r="G91" t="e">
        <f>VLOOKUP(Tabelle4[[#This Row],[Key]],'3. Unique Results'!A:X,7,FALSE)</f>
        <v>#N/A</v>
      </c>
      <c r="H91" t="e">
        <f>VLOOKUP(Tabelle4[[#This Row],[Key]],'3. Unique Results'!A:X,8,FALSE)</f>
        <v>#N/A</v>
      </c>
      <c r="I91" t="e">
        <f>VLOOKUP(Tabelle4[[#This Row],[Key]],'3. Unique Results'!A:X,9,FALSE)</f>
        <v>#N/A</v>
      </c>
      <c r="J91" t="e">
        <f>VLOOKUP(Tabelle4[[#This Row],[Key]],'3. Unique Results'!A:X,10,FALSE)</f>
        <v>#N/A</v>
      </c>
      <c r="K91" t="e">
        <f>VLOOKUP(Tabelle4[[#This Row],[Key]],'3. Unique Results'!A:X,11,FALSE)</f>
        <v>#N/A</v>
      </c>
      <c r="L91" t="e">
        <f>VLOOKUP(Tabelle4[[#This Row],[Key]],'3. Unique Results'!A:X,12,FALSE)</f>
        <v>#N/A</v>
      </c>
      <c r="M91" s="17" t="e">
        <f>VLOOKUP(Tabelle4[[#This Row],[Key]],'3. Unique Results'!A:X,13,FALSE)</f>
        <v>#N/A</v>
      </c>
      <c r="N91" s="17" t="e">
        <f>VLOOKUP(Tabelle4[[#This Row],[Key]],'3. Unique Results'!A:X,14,FALSE)</f>
        <v>#N/A</v>
      </c>
      <c r="O91" t="e">
        <f>VLOOKUP(Tabelle4[[#This Row],[Key]],'3. Unique Results'!A:X,15,FALSE)</f>
        <v>#N/A</v>
      </c>
      <c r="P91" t="e">
        <f>VLOOKUP(Tabelle4[[#This Row],[Key]],'3. Unique Results'!A:X,16,FALSE)</f>
        <v>#N/A</v>
      </c>
      <c r="Q91" t="e">
        <f>VLOOKUP(Tabelle4[[#This Row],[Key]],'3. Unique Results'!A:X,17,FALSE)</f>
        <v>#N/A</v>
      </c>
      <c r="R91" t="e">
        <f>VLOOKUP(Tabelle4[[#This Row],[Key]],'3. Unique Results'!A:X,18,FALSE)</f>
        <v>#N/A</v>
      </c>
      <c r="S91" t="e">
        <f>VLOOKUP(Tabelle4[[#This Row],[Key]],'3. Unique Results'!A:X,19,FALSE)</f>
        <v>#N/A</v>
      </c>
      <c r="T91" t="e">
        <f>VLOOKUP(Tabelle4[[#This Row],[Key]],'3. Unique Results'!A:X,20,FALSE)</f>
        <v>#N/A</v>
      </c>
      <c r="U91" t="e">
        <f>VLOOKUP(Tabelle4[[#This Row],[Key]],'3. Unique Results'!A:X,21,FALSE)</f>
        <v>#N/A</v>
      </c>
      <c r="V91" t="e">
        <f>VLOOKUP(Tabelle4[[#This Row],[Key]],'3. Unique Results'!A:X,22,FALSE)</f>
        <v>#N/A</v>
      </c>
      <c r="W91" t="e">
        <f>VLOOKUP(Tabelle4[[#This Row],[Key]],'3. Unique Results'!A:X,23,FALSE)</f>
        <v>#N/A</v>
      </c>
    </row>
    <row r="92" spans="1:23">
      <c r="A92" s="15" t="s">
        <v>1463</v>
      </c>
      <c r="B92" t="e">
        <f>VLOOKUP(Tabelle4[[#This Row],[Key]],'3. Unique Results'!A:X,2,FALSE)</f>
        <v>#N/A</v>
      </c>
      <c r="C92" t="e">
        <f>VLOOKUP(Tabelle4[[#This Row],[Key]],'3. Unique Results'!A:X,3,FALSE)</f>
        <v>#N/A</v>
      </c>
      <c r="D92" t="e">
        <f>VLOOKUP(Tabelle4[[#This Row],[Key]],'3. Unique Results'!A:X,4,FALSE)</f>
        <v>#N/A</v>
      </c>
      <c r="E92" t="e">
        <f>VLOOKUP(Tabelle4[[#This Row],[Key]],'3. Unique Results'!A:X,5,FALSE)</f>
        <v>#N/A</v>
      </c>
      <c r="F92" t="e">
        <f>VLOOKUP(Tabelle4[[#This Row],[Key]],'3. Unique Results'!A:X,6,FALSE)</f>
        <v>#N/A</v>
      </c>
      <c r="G92" t="e">
        <f>VLOOKUP(Tabelle4[[#This Row],[Key]],'3. Unique Results'!A:X,7,FALSE)</f>
        <v>#N/A</v>
      </c>
      <c r="H92" t="e">
        <f>VLOOKUP(Tabelle4[[#This Row],[Key]],'3. Unique Results'!A:X,8,FALSE)</f>
        <v>#N/A</v>
      </c>
      <c r="I92" t="e">
        <f>VLOOKUP(Tabelle4[[#This Row],[Key]],'3. Unique Results'!A:X,9,FALSE)</f>
        <v>#N/A</v>
      </c>
      <c r="J92" t="e">
        <f>VLOOKUP(Tabelle4[[#This Row],[Key]],'3. Unique Results'!A:X,10,FALSE)</f>
        <v>#N/A</v>
      </c>
      <c r="K92" t="e">
        <f>VLOOKUP(Tabelle4[[#This Row],[Key]],'3. Unique Results'!A:X,11,FALSE)</f>
        <v>#N/A</v>
      </c>
      <c r="L92" t="e">
        <f>VLOOKUP(Tabelle4[[#This Row],[Key]],'3. Unique Results'!A:X,12,FALSE)</f>
        <v>#N/A</v>
      </c>
      <c r="M92" s="17" t="e">
        <f>VLOOKUP(Tabelle4[[#This Row],[Key]],'3. Unique Results'!A:X,13,FALSE)</f>
        <v>#N/A</v>
      </c>
      <c r="N92" s="17" t="e">
        <f>VLOOKUP(Tabelle4[[#This Row],[Key]],'3. Unique Results'!A:X,14,FALSE)</f>
        <v>#N/A</v>
      </c>
      <c r="O92" t="e">
        <f>VLOOKUP(Tabelle4[[#This Row],[Key]],'3. Unique Results'!A:X,15,FALSE)</f>
        <v>#N/A</v>
      </c>
      <c r="P92" t="e">
        <f>VLOOKUP(Tabelle4[[#This Row],[Key]],'3. Unique Results'!A:X,16,FALSE)</f>
        <v>#N/A</v>
      </c>
      <c r="Q92" t="e">
        <f>VLOOKUP(Tabelle4[[#This Row],[Key]],'3. Unique Results'!A:X,17,FALSE)</f>
        <v>#N/A</v>
      </c>
      <c r="R92" t="e">
        <f>VLOOKUP(Tabelle4[[#This Row],[Key]],'3. Unique Results'!A:X,18,FALSE)</f>
        <v>#N/A</v>
      </c>
      <c r="S92" t="e">
        <f>VLOOKUP(Tabelle4[[#This Row],[Key]],'3. Unique Results'!A:X,19,FALSE)</f>
        <v>#N/A</v>
      </c>
      <c r="T92" t="e">
        <f>VLOOKUP(Tabelle4[[#This Row],[Key]],'3. Unique Results'!A:X,20,FALSE)</f>
        <v>#N/A</v>
      </c>
      <c r="U92" t="e">
        <f>VLOOKUP(Tabelle4[[#This Row],[Key]],'3. Unique Results'!A:X,21,FALSE)</f>
        <v>#N/A</v>
      </c>
      <c r="V92" t="e">
        <f>VLOOKUP(Tabelle4[[#This Row],[Key]],'3. Unique Results'!A:X,22,FALSE)</f>
        <v>#N/A</v>
      </c>
      <c r="W92" t="e">
        <f>VLOOKUP(Tabelle4[[#This Row],[Key]],'3. Unique Results'!A:X,23,FALSE)</f>
        <v>#N/A</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1C6D-E233-4506-8719-655ABAD59905}">
  <dimension ref="A1:W38"/>
  <sheetViews>
    <sheetView topLeftCell="A10" workbookViewId="0">
      <selection activeCell="X10" sqref="X1:X1048576"/>
    </sheetView>
  </sheetViews>
  <sheetFormatPr baseColWidth="10" defaultRowHeight="14.5"/>
  <cols>
    <col min="2" max="2" width="12" customWidth="1"/>
    <col min="3" max="3" width="17.453125" customWidth="1"/>
    <col min="5" max="5" width="138.7265625" bestFit="1" customWidth="1"/>
    <col min="6" max="6" width="17.54296875" customWidth="1"/>
    <col min="11" max="11" width="15.26953125" customWidth="1"/>
    <col min="13" max="13" width="13.54296875" style="17" customWidth="1"/>
    <col min="14" max="14" width="15.81640625" style="17" customWidth="1"/>
    <col min="15" max="15" width="13.54296875" customWidth="1"/>
    <col min="17" max="17" width="13" customWidth="1"/>
    <col min="21" max="21" width="11.54296875" customWidth="1"/>
  </cols>
  <sheetData>
    <row r="1" spans="1:23">
      <c r="A1" t="s">
        <v>72</v>
      </c>
      <c r="B1" t="s">
        <v>73</v>
      </c>
      <c r="C1" t="s">
        <v>74</v>
      </c>
      <c r="D1" t="s">
        <v>75</v>
      </c>
      <c r="E1" t="s">
        <v>76</v>
      </c>
      <c r="F1" t="s">
        <v>77</v>
      </c>
      <c r="G1" t="s">
        <v>78</v>
      </c>
      <c r="H1" t="s">
        <v>79</v>
      </c>
      <c r="I1" t="s">
        <v>80</v>
      </c>
      <c r="J1" t="s">
        <v>81</v>
      </c>
      <c r="K1" t="s">
        <v>82</v>
      </c>
      <c r="L1" t="s">
        <v>83</v>
      </c>
      <c r="M1" s="17" t="s">
        <v>84</v>
      </c>
      <c r="N1" s="17" t="s">
        <v>85</v>
      </c>
      <c r="O1" t="s">
        <v>86</v>
      </c>
      <c r="P1" t="s">
        <v>87</v>
      </c>
      <c r="Q1" t="s">
        <v>88</v>
      </c>
      <c r="R1" t="s">
        <v>2</v>
      </c>
      <c r="S1" t="s">
        <v>89</v>
      </c>
      <c r="T1" t="s">
        <v>90</v>
      </c>
      <c r="U1" t="s">
        <v>91</v>
      </c>
      <c r="V1" t="s">
        <v>92</v>
      </c>
      <c r="W1" t="s">
        <v>93</v>
      </c>
    </row>
    <row r="2" spans="1:23">
      <c r="A2" t="s">
        <v>4437</v>
      </c>
      <c r="B2" t="str">
        <f>VLOOKUP(Tabelle43[[#This Row],[Key]],'3. Unique Results'!A:X,2,FALSE)</f>
        <v>conferencePaper</v>
      </c>
      <c r="C2">
        <f>VLOOKUP(Tabelle43[[#This Row],[Key]],'3. Unique Results'!A:X,3,FALSE)</f>
        <v>2020</v>
      </c>
      <c r="D2" t="str">
        <f>VLOOKUP(Tabelle43[[#This Row],[Key]],'3. Unique Results'!A:X,4,FALSE)</f>
        <v>Al-Azzoni, Issam</v>
      </c>
      <c r="E2" t="str">
        <f>VLOOKUP(Tabelle43[[#This Row],[Key]],'3. Unique Results'!A:X,5,FALSE)</f>
        <v>Model Driven Approach for Neural Networks</v>
      </c>
      <c r="F2" t="str">
        <f>VLOOKUP(Tabelle43[[#This Row],[Key]],'3. Unique Results'!A:X,6,FALSE)</f>
        <v>2020 International Conference on Intelligent Data Science Technologies and Applications (IDSTA)</v>
      </c>
      <c r="G2" t="str">
        <f>VLOOKUP(Tabelle43[[#This Row],[Key]],'3. Unique Results'!A:X,7,FALSE)</f>
        <v/>
      </c>
      <c r="H2" t="str">
        <f>VLOOKUP(Tabelle43[[#This Row],[Key]],'3. Unique Results'!A:X,8,FALSE)</f>
        <v/>
      </c>
      <c r="I2" t="str">
        <f>VLOOKUP(Tabelle43[[#This Row],[Key]],'3. Unique Results'!A:X,9,FALSE)</f>
        <v>10.1109/IDSTA50958.2020.9264067</v>
      </c>
      <c r="J2" t="str">
        <f>VLOOKUP(Tabelle43[[#This Row],[Key]],'3. Unique Results'!A:X,10,FALSE)</f>
        <v/>
      </c>
      <c r="K2" t="str">
        <f>VLOOKUP(Tabelle43[[#This Row],[Key]],'3. Unique Results'!A:X,11,FALSE)</f>
        <v>2020</v>
      </c>
      <c r="L2">
        <f>VLOOKUP(Tabelle43[[#This Row],[Key]],'3. Unique Results'!A:X,12,FALSE)</f>
        <v>44887.363807870373</v>
      </c>
      <c r="M2" s="17">
        <f>VLOOKUP(Tabelle43[[#This Row],[Key]],'3. Unique Results'!A:X,13,FALSE)</f>
        <v>44887.363807870373</v>
      </c>
      <c r="N2" s="17">
        <f>VLOOKUP(Tabelle43[[#This Row],[Key]],'3. Unique Results'!A:X,14,FALSE)</f>
        <v>0</v>
      </c>
      <c r="O2" t="str">
        <f>VLOOKUP(Tabelle43[[#This Row],[Key]],'3. Unique Results'!A:X,15,FALSE)</f>
        <v>87-94</v>
      </c>
      <c r="P2" t="str">
        <f>VLOOKUP(Tabelle43[[#This Row],[Key]],'3. Unique Results'!A:X,16,FALSE)</f>
        <v/>
      </c>
      <c r="Q2" t="str">
        <f>VLOOKUP(Tabelle43[[#This Row],[Key]],'3. Unique Results'!A:X,17,FALSE)</f>
        <v/>
      </c>
      <c r="R2" t="str">
        <f>VLOOKUP(Tabelle43[[#This Row],[Key]],'3. Unique Results'!A:X,18,FALSE)</f>
        <v/>
      </c>
      <c r="S2" t="str">
        <f>VLOOKUP(Tabelle43[[#This Row],[Key]],'3. Unique Results'!A:X,19,FALSE)</f>
        <v/>
      </c>
      <c r="T2" t="str">
        <f>VLOOKUP(Tabelle43[[#This Row],[Key]],'3. Unique Results'!A:X,20,FALSE)</f>
        <v/>
      </c>
      <c r="U2" t="str">
        <f>VLOOKUP(Tabelle43[[#This Row],[Key]],'3. Unique Results'!A:X,21,FALSE)</f>
        <v/>
      </c>
      <c r="V2" t="str">
        <f>VLOOKUP(Tabelle43[[#This Row],[Key]],'3. Unique Results'!A:X,22,FALSE)</f>
        <v/>
      </c>
      <c r="W2" t="str">
        <f>VLOOKUP(Tabelle43[[#This Row],[Key]],'3. Unique Results'!A:X,23,FALSE)</f>
        <v/>
      </c>
    </row>
    <row r="3" spans="1:23">
      <c r="A3" t="s">
        <v>4468</v>
      </c>
      <c r="B3" t="str">
        <f>VLOOKUP(Tabelle43[[#This Row],[Key]],'3. Unique Results'!A:X,2,FALSE)</f>
        <v>conferencePaper</v>
      </c>
      <c r="C3">
        <f>VLOOKUP(Tabelle43[[#This Row],[Key]],'3. Unique Results'!A:X,3,FALSE)</f>
        <v>2020</v>
      </c>
      <c r="D3" t="str">
        <f>VLOOKUP(Tabelle43[[#This Row],[Key]],'3. Unique Results'!A:X,4,FALSE)</f>
        <v>Benaben, Frederick; Lauras, Matthieu; Fertier, Audrey; Salatgé, Nicolas</v>
      </c>
      <c r="E3" t="str">
        <f>VLOOKUP(Tabelle43[[#This Row],[Key]],'3. Unique Results'!A:X,5,FALSE)</f>
        <v>Integrating Model-Driven Engineering as the next Challenge for Artificial Intelligence: Application to Risk and Crisis Management</v>
      </c>
      <c r="F3" t="str">
        <f>VLOOKUP(Tabelle43[[#This Row],[Key]],'3. Unique Results'!A:X,6,FALSE)</f>
        <v>Proceedings of the Winter Simulation Conference</v>
      </c>
      <c r="G3" t="str">
        <f>VLOOKUP(Tabelle43[[#This Row],[Key]],'3. Unique Results'!A:X,7,FALSE)</f>
        <v>978-1-72813-283-9</v>
      </c>
      <c r="H3" t="str">
        <f>VLOOKUP(Tabelle43[[#This Row],[Key]],'3. Unique Results'!A:X,8,FALSE)</f>
        <v/>
      </c>
      <c r="I3" t="str">
        <f>VLOOKUP(Tabelle43[[#This Row],[Key]],'3. Unique Results'!A:X,9,FALSE)</f>
        <v/>
      </c>
      <c r="J3" t="str">
        <f>VLOOKUP(Tabelle43[[#This Row],[Key]],'3. Unique Results'!A:X,10,FALSE)</f>
        <v/>
      </c>
      <c r="K3" t="str">
        <f>VLOOKUP(Tabelle43[[#This Row],[Key]],'3. Unique Results'!A:X,11,FALSE)</f>
        <v>2020</v>
      </c>
      <c r="L3">
        <f>VLOOKUP(Tabelle43[[#This Row],[Key]],'3. Unique Results'!A:X,12,FALSE)</f>
        <v>44887.363807870373</v>
      </c>
      <c r="M3" s="17">
        <f>VLOOKUP(Tabelle43[[#This Row],[Key]],'3. Unique Results'!A:X,13,FALSE)</f>
        <v>44887.492071759261</v>
      </c>
      <c r="N3" s="17">
        <f>VLOOKUP(Tabelle43[[#This Row],[Key]],'3. Unique Results'!A:X,14,FALSE)</f>
        <v>0</v>
      </c>
      <c r="O3" t="str">
        <f>VLOOKUP(Tabelle43[[#This Row],[Key]],'3. Unique Results'!A:X,15,FALSE)</f>
        <v>1549–1563</v>
      </c>
      <c r="P3" t="str">
        <f>VLOOKUP(Tabelle43[[#This Row],[Key]],'3. Unique Results'!A:X,16,FALSE)</f>
        <v/>
      </c>
      <c r="Q3" t="str">
        <f>VLOOKUP(Tabelle43[[#This Row],[Key]],'3. Unique Results'!A:X,17,FALSE)</f>
        <v/>
      </c>
      <c r="R3" t="str">
        <f>VLOOKUP(Tabelle43[[#This Row],[Key]],'3. Unique Results'!A:X,18,FALSE)</f>
        <v/>
      </c>
      <c r="S3" t="str">
        <f>VLOOKUP(Tabelle43[[#This Row],[Key]],'3. Unique Results'!A:X,19,FALSE)</f>
        <v/>
      </c>
      <c r="T3" t="str">
        <f>VLOOKUP(Tabelle43[[#This Row],[Key]],'3. Unique Results'!A:X,20,FALSE)</f>
        <v>IEEE Press</v>
      </c>
      <c r="U3" t="str">
        <f>VLOOKUP(Tabelle43[[#This Row],[Key]],'3. Unique Results'!A:X,21,FALSE)</f>
        <v/>
      </c>
      <c r="V3" t="str">
        <f>VLOOKUP(Tabelle43[[#This Row],[Key]],'3. Unique Results'!A:X,22,FALSE)</f>
        <v/>
      </c>
      <c r="W3" t="str">
        <f>VLOOKUP(Tabelle43[[#This Row],[Key]],'3. Unique Results'!A:X,23,FALSE)</f>
        <v/>
      </c>
    </row>
    <row r="4" spans="1:23">
      <c r="A4" t="s">
        <v>4439</v>
      </c>
      <c r="B4" t="str">
        <f>VLOOKUP(Tabelle43[[#This Row],[Key]],'3. Unique Results'!A:X,2,FALSE)</f>
        <v>conferencePaper</v>
      </c>
      <c r="C4">
        <f>VLOOKUP(Tabelle43[[#This Row],[Key]],'3. Unique Results'!A:X,3,FALSE)</f>
        <v>2019</v>
      </c>
      <c r="D4" t="str">
        <f>VLOOKUP(Tabelle43[[#This Row],[Key]],'3. Unique Results'!A:X,4,FALSE)</f>
        <v>Bhattacharjee, Anirban; Barve, Yogesh; Khare, Shweta; Bao, Shunxing; Kang, Zhuangwei; Gokhale, Aniruddha; Damiano, Thomas</v>
      </c>
      <c r="E4" t="str">
        <f>VLOOKUP(Tabelle43[[#This Row],[Key]],'3. Unique Results'!A:X,5,FALSE)</f>
        <v>STRATUM: A BigData-as-a-Service for Lifecycle Management of IoT Analytics Applications</v>
      </c>
      <c r="F4" t="str">
        <f>VLOOKUP(Tabelle43[[#This Row],[Key]],'3. Unique Results'!A:X,6,FALSE)</f>
        <v>2019 IEEE International Conference on Big Data (Big Data)</v>
      </c>
      <c r="G4" t="str">
        <f>VLOOKUP(Tabelle43[[#This Row],[Key]],'3. Unique Results'!A:X,7,FALSE)</f>
        <v/>
      </c>
      <c r="H4" t="str">
        <f>VLOOKUP(Tabelle43[[#This Row],[Key]],'3. Unique Results'!A:X,8,FALSE)</f>
        <v/>
      </c>
      <c r="I4" t="str">
        <f>VLOOKUP(Tabelle43[[#This Row],[Key]],'3. Unique Results'!A:X,9,FALSE)</f>
        <v>10.1109/BigData47090.2019.9006518</v>
      </c>
      <c r="J4" t="str">
        <f>VLOOKUP(Tabelle43[[#This Row],[Key]],'3. Unique Results'!A:X,10,FALSE)</f>
        <v/>
      </c>
      <c r="K4" t="str">
        <f>VLOOKUP(Tabelle43[[#This Row],[Key]],'3. Unique Results'!A:X,11,FALSE)</f>
        <v>2019</v>
      </c>
      <c r="L4">
        <f>VLOOKUP(Tabelle43[[#This Row],[Key]],'3. Unique Results'!A:X,12,FALSE)</f>
        <v>44887.363807870373</v>
      </c>
      <c r="M4" s="17">
        <f>VLOOKUP(Tabelle43[[#This Row],[Key]],'3. Unique Results'!A:X,13,FALSE)</f>
        <v>44887.363807870373</v>
      </c>
      <c r="N4" s="17">
        <f>VLOOKUP(Tabelle43[[#This Row],[Key]],'3. Unique Results'!A:X,14,FALSE)</f>
        <v>0</v>
      </c>
      <c r="O4" t="str">
        <f>VLOOKUP(Tabelle43[[#This Row],[Key]],'3. Unique Results'!A:X,15,FALSE)</f>
        <v>1607-1612</v>
      </c>
      <c r="P4" t="str">
        <f>VLOOKUP(Tabelle43[[#This Row],[Key]],'3. Unique Results'!A:X,16,FALSE)</f>
        <v/>
      </c>
      <c r="Q4" t="str">
        <f>VLOOKUP(Tabelle43[[#This Row],[Key]],'3. Unique Results'!A:X,17,FALSE)</f>
        <v/>
      </c>
      <c r="R4" t="str">
        <f>VLOOKUP(Tabelle43[[#This Row],[Key]],'3. Unique Results'!A:X,18,FALSE)</f>
        <v/>
      </c>
      <c r="S4" t="str">
        <f>VLOOKUP(Tabelle43[[#This Row],[Key]],'3. Unique Results'!A:X,19,FALSE)</f>
        <v/>
      </c>
      <c r="T4" t="str">
        <f>VLOOKUP(Tabelle43[[#This Row],[Key]],'3. Unique Results'!A:X,20,FALSE)</f>
        <v/>
      </c>
      <c r="U4" t="str">
        <f>VLOOKUP(Tabelle43[[#This Row],[Key]],'3. Unique Results'!A:X,21,FALSE)</f>
        <v/>
      </c>
      <c r="V4" t="str">
        <f>VLOOKUP(Tabelle43[[#This Row],[Key]],'3. Unique Results'!A:X,22,FALSE)</f>
        <v/>
      </c>
      <c r="W4" t="str">
        <f>VLOOKUP(Tabelle43[[#This Row],[Key]],'3. Unique Results'!A:X,23,FALSE)</f>
        <v/>
      </c>
    </row>
    <row r="5" spans="1:23">
      <c r="A5" t="s">
        <v>4446</v>
      </c>
      <c r="B5" t="str">
        <f>VLOOKUP(Tabelle43[[#This Row],[Key]],'3. Unique Results'!A:X,2,FALSE)</f>
        <v>journalArticle</v>
      </c>
      <c r="C5">
        <f>VLOOKUP(Tabelle43[[#This Row],[Key]],'3. Unique Results'!A:X,3,FALSE)</f>
        <v>2014</v>
      </c>
      <c r="D5" t="str">
        <f>VLOOKUP(Tabelle43[[#This Row],[Key]],'3. Unique Results'!A:X,4,FALSE)</f>
        <v>Breuker, D.</v>
      </c>
      <c r="E5" t="str">
        <f>VLOOKUP(Tabelle43[[#This Row],[Key]],'3. Unique Results'!A:X,5,FALSE)</f>
        <v>Towards Model-Driven Engineering for Big Data Analytics–An Exploratory Analysis of Domain-Specific Languages for Machine Learning</v>
      </c>
      <c r="F5" t="str">
        <f>VLOOKUP(Tabelle43[[#This Row],[Key]],'3. Unique Results'!A:X,6,FALSE)</f>
        <v>2014 47th Hawaii International Conference on …</v>
      </c>
      <c r="G5" t="str">
        <f>VLOOKUP(Tabelle43[[#This Row],[Key]],'3. Unique Results'!A:X,7,FALSE)</f>
        <v/>
      </c>
      <c r="H5" t="str">
        <f>VLOOKUP(Tabelle43[[#This Row],[Key]],'3. Unique Results'!A:X,8,FALSE)</f>
        <v/>
      </c>
      <c r="I5" t="str">
        <f>VLOOKUP(Tabelle43[[#This Row],[Key]],'3. Unique Results'!A:X,9,FALSE)</f>
        <v/>
      </c>
      <c r="J5" t="str">
        <f>VLOOKUP(Tabelle43[[#This Row],[Key]],'3. Unique Results'!A:X,10,FALSE)</f>
        <v>https://ieeexplore.ieee.org/abstract/document/6758697/</v>
      </c>
      <c r="K5" t="str">
        <f>VLOOKUP(Tabelle43[[#This Row],[Key]],'3. Unique Results'!A:X,11,FALSE)</f>
        <v>2014</v>
      </c>
      <c r="L5">
        <f>VLOOKUP(Tabelle43[[#This Row],[Key]],'3. Unique Results'!A:X,12,FALSE)</f>
        <v>44887.363807870373</v>
      </c>
      <c r="M5" s="17">
        <f>VLOOKUP(Tabelle43[[#This Row],[Key]],'3. Unique Results'!A:X,13,FALSE)</f>
        <v>44887.363807870373</v>
      </c>
      <c r="N5" s="17">
        <f>VLOOKUP(Tabelle43[[#This Row],[Key]],'3. Unique Results'!A:X,14,FALSE)</f>
        <v>0</v>
      </c>
      <c r="O5" t="str">
        <f>VLOOKUP(Tabelle43[[#This Row],[Key]],'3. Unique Results'!A:X,15,FALSE)</f>
        <v/>
      </c>
      <c r="P5" t="str">
        <f>VLOOKUP(Tabelle43[[#This Row],[Key]],'3. Unique Results'!A:X,16,FALSE)</f>
        <v/>
      </c>
      <c r="Q5" t="str">
        <f>VLOOKUP(Tabelle43[[#This Row],[Key]],'3. Unique Results'!A:X,17,FALSE)</f>
        <v/>
      </c>
      <c r="R5" t="str">
        <f>VLOOKUP(Tabelle43[[#This Row],[Key]],'3. Unique Results'!A:X,18,FALSE)</f>
        <v/>
      </c>
      <c r="S5" t="str">
        <f>VLOOKUP(Tabelle43[[#This Row],[Key]],'3. Unique Results'!A:X,19,FALSE)</f>
        <v/>
      </c>
      <c r="T5" t="str">
        <f>VLOOKUP(Tabelle43[[#This Row],[Key]],'3. Unique Results'!A:X,20,FALSE)</f>
        <v/>
      </c>
      <c r="U5" t="str">
        <f>VLOOKUP(Tabelle43[[#This Row],[Key]],'3. Unique Results'!A:X,21,FALSE)</f>
        <v/>
      </c>
      <c r="V5" t="str">
        <f>VLOOKUP(Tabelle43[[#This Row],[Key]],'3. Unique Results'!A:X,22,FALSE)</f>
        <v/>
      </c>
      <c r="W5" t="str">
        <f>VLOOKUP(Tabelle43[[#This Row],[Key]],'3. Unique Results'!A:X,23,FALSE)</f>
        <v/>
      </c>
    </row>
    <row r="6" spans="1:23">
      <c r="A6" t="s">
        <v>4448</v>
      </c>
      <c r="B6" t="str">
        <f>VLOOKUP(Tabelle43[[#This Row],[Key]],'3. Unique Results'!A:X,2,FALSE)</f>
        <v>journalArticle</v>
      </c>
      <c r="C6">
        <f>VLOOKUP(Tabelle43[[#This Row],[Key]],'3. Unique Results'!A:X,3,FALSE)</f>
        <v>2022</v>
      </c>
      <c r="D6" t="str">
        <f>VLOOKUP(Tabelle43[[#This Row],[Key]],'3. Unique Results'!A:X,4,FALSE)</f>
        <v>Burgueño, Lola; Cabot, Jordi; Wimmer, Manuel; Zschaler, Steffen</v>
      </c>
      <c r="E6" t="str">
        <f>VLOOKUP(Tabelle43[[#This Row],[Key]],'3. Unique Results'!A:X,5,FALSE)</f>
        <v>Guest editorial to the theme section on AI-enhanced model-driven engineering</v>
      </c>
      <c r="F6" t="str">
        <f>VLOOKUP(Tabelle43[[#This Row],[Key]],'3. Unique Results'!A:X,6,FALSE)</f>
        <v>Software and Systems Modeling</v>
      </c>
      <c r="G6" t="str">
        <f>VLOOKUP(Tabelle43[[#This Row],[Key]],'3. Unique Results'!A:X,7,FALSE)</f>
        <v/>
      </c>
      <c r="H6" t="str">
        <f>VLOOKUP(Tabelle43[[#This Row],[Key]],'3. Unique Results'!A:X,8,FALSE)</f>
        <v>1619-1366, 1619-1374</v>
      </c>
      <c r="I6" t="str">
        <f>VLOOKUP(Tabelle43[[#This Row],[Key]],'3. Unique Results'!A:X,9,FALSE)</f>
        <v>10.1007/s10270-022-00988-0</v>
      </c>
      <c r="J6" t="str">
        <f>VLOOKUP(Tabelle43[[#This Row],[Key]],'3. Unique Results'!A:X,10,FALSE)</f>
        <v>https://link.springer.com/10.1007/s10270-022-00988-0</v>
      </c>
      <c r="K6" t="str">
        <f>VLOOKUP(Tabelle43[[#This Row],[Key]],'3. Unique Results'!A:X,11,FALSE)</f>
        <v>2022-06</v>
      </c>
      <c r="L6">
        <f>VLOOKUP(Tabelle43[[#This Row],[Key]],'3. Unique Results'!A:X,12,FALSE)</f>
        <v>44887.363807870373</v>
      </c>
      <c r="M6" s="17">
        <f>VLOOKUP(Tabelle43[[#This Row],[Key]],'3. Unique Results'!A:X,13,FALSE)</f>
        <v>44887.363807870373</v>
      </c>
      <c r="N6" s="17">
        <f>VLOOKUP(Tabelle43[[#This Row],[Key]],'3. Unique Results'!A:X,14,FALSE)</f>
        <v>44886.597951388889</v>
      </c>
      <c r="O6" t="str">
        <f>VLOOKUP(Tabelle43[[#This Row],[Key]],'3. Unique Results'!A:X,15,FALSE)</f>
        <v>963-965</v>
      </c>
      <c r="P6" t="str">
        <f>VLOOKUP(Tabelle43[[#This Row],[Key]],'3. Unique Results'!A:X,16,FALSE)</f>
        <v>3</v>
      </c>
      <c r="Q6" t="str">
        <f>VLOOKUP(Tabelle43[[#This Row],[Key]],'3. Unique Results'!A:X,17,FALSE)</f>
        <v>21</v>
      </c>
      <c r="R6" t="str">
        <f>VLOOKUP(Tabelle43[[#This Row],[Key]],'3. Unique Results'!A:X,18,FALSE)</f>
        <v>Softw Syst Model</v>
      </c>
      <c r="S6" t="str">
        <f>VLOOKUP(Tabelle43[[#This Row],[Key]],'3. Unique Results'!A:X,19,FALSE)</f>
        <v/>
      </c>
      <c r="T6" t="str">
        <f>VLOOKUP(Tabelle43[[#This Row],[Key]],'3. Unique Results'!A:X,20,FALSE)</f>
        <v/>
      </c>
      <c r="U6" t="str">
        <f>VLOOKUP(Tabelle43[[#This Row],[Key]],'3. Unique Results'!A:X,21,FALSE)</f>
        <v/>
      </c>
      <c r="V6" t="str">
        <f>VLOOKUP(Tabelle43[[#This Row],[Key]],'3. Unique Results'!A:X,22,FALSE)</f>
        <v>en</v>
      </c>
      <c r="W6" t="str">
        <f>VLOOKUP(Tabelle43[[#This Row],[Key]],'3. Unique Results'!A:X,23,FALSE)</f>
        <v>DOI.org (Crossref)</v>
      </c>
    </row>
    <row r="7" spans="1:23">
      <c r="A7" t="s">
        <v>4467</v>
      </c>
      <c r="B7" t="str">
        <f>VLOOKUP(Tabelle43[[#This Row],[Key]],'3. Unique Results'!A:X,2,FALSE)</f>
        <v>conferencePaper</v>
      </c>
      <c r="C7">
        <f>VLOOKUP(Tabelle43[[#This Row],[Key]],'3. Unique Results'!A:X,3,FALSE)</f>
        <v>2021</v>
      </c>
      <c r="D7" t="str">
        <f>VLOOKUP(Tabelle43[[#This Row],[Key]],'3. Unique Results'!A:X,4,FALSE)</f>
        <v>Burgueño, Loli; Burdusel, Alexandru; Gérard, Sébastien; Wimmer, Manuel</v>
      </c>
      <c r="E7" t="str">
        <f>VLOOKUP(Tabelle43[[#This Row],[Key]],'3. Unique Results'!A:X,5,FALSE)</f>
        <v>MDE Intelligence 2019: 1st Workshop on Artificial Intelligence and Model-Driven Engineering</v>
      </c>
      <c r="F7" t="str">
        <f>VLOOKUP(Tabelle43[[#This Row],[Key]],'3. Unique Results'!A:X,6,FALSE)</f>
        <v>Proceedings of the 22nd International Conference on Model Driven Engineering Languages and Systems</v>
      </c>
      <c r="G7" t="str">
        <f>VLOOKUP(Tabelle43[[#This Row],[Key]],'3. Unique Results'!A:X,7,FALSE)</f>
        <v>978-1-72815-125-0</v>
      </c>
      <c r="H7" t="str">
        <f>VLOOKUP(Tabelle43[[#This Row],[Key]],'3. Unique Results'!A:X,8,FALSE)</f>
        <v/>
      </c>
      <c r="I7" t="str">
        <f>VLOOKUP(Tabelle43[[#This Row],[Key]],'3. Unique Results'!A:X,9,FALSE)</f>
        <v>10.1109/MODELS-C.2019.00028</v>
      </c>
      <c r="J7" t="str">
        <f>VLOOKUP(Tabelle43[[#This Row],[Key]],'3. Unique Results'!A:X,10,FALSE)</f>
        <v>https://doi.org/10.1109/MODELS-C.2019.00028</v>
      </c>
      <c r="K7" t="str">
        <f>VLOOKUP(Tabelle43[[#This Row],[Key]],'3. Unique Results'!A:X,11,FALSE)</f>
        <v>2021</v>
      </c>
      <c r="L7">
        <f>VLOOKUP(Tabelle43[[#This Row],[Key]],'3. Unique Results'!A:X,12,FALSE)</f>
        <v>44887.363807870373</v>
      </c>
      <c r="M7" s="17">
        <f>VLOOKUP(Tabelle43[[#This Row],[Key]],'3. Unique Results'!A:X,13,FALSE)</f>
        <v>44887.363807870373</v>
      </c>
      <c r="N7" s="17">
        <f>VLOOKUP(Tabelle43[[#This Row],[Key]],'3. Unique Results'!A:X,14,FALSE)</f>
        <v>0</v>
      </c>
      <c r="O7" t="str">
        <f>VLOOKUP(Tabelle43[[#This Row],[Key]],'3. Unique Results'!A:X,15,FALSE)</f>
        <v>168–169</v>
      </c>
      <c r="P7" t="str">
        <f>VLOOKUP(Tabelle43[[#This Row],[Key]],'3. Unique Results'!A:X,16,FALSE)</f>
        <v/>
      </c>
      <c r="Q7" t="str">
        <f>VLOOKUP(Tabelle43[[#This Row],[Key]],'3. Unique Results'!A:X,17,FALSE)</f>
        <v/>
      </c>
      <c r="R7" t="str">
        <f>VLOOKUP(Tabelle43[[#This Row],[Key]],'3. Unique Results'!A:X,18,FALSE)</f>
        <v/>
      </c>
      <c r="S7" t="str">
        <f>VLOOKUP(Tabelle43[[#This Row],[Key]],'3. Unique Results'!A:X,19,FALSE)</f>
        <v/>
      </c>
      <c r="T7" t="str">
        <f>VLOOKUP(Tabelle43[[#This Row],[Key]],'3. Unique Results'!A:X,20,FALSE)</f>
        <v>IEEE Press</v>
      </c>
      <c r="U7" t="str">
        <f>VLOOKUP(Tabelle43[[#This Row],[Key]],'3. Unique Results'!A:X,21,FALSE)</f>
        <v/>
      </c>
      <c r="V7" t="str">
        <f>VLOOKUP(Tabelle43[[#This Row],[Key]],'3. Unique Results'!A:X,22,FALSE)</f>
        <v/>
      </c>
      <c r="W7" t="str">
        <f>VLOOKUP(Tabelle43[[#This Row],[Key]],'3. Unique Results'!A:X,23,FALSE)</f>
        <v/>
      </c>
    </row>
    <row r="8" spans="1:23">
      <c r="A8" t="s">
        <v>4463</v>
      </c>
      <c r="B8" t="str">
        <f>VLOOKUP(Tabelle43[[#This Row],[Key]],'3. Unique Results'!A:X,2,FALSE)</f>
        <v>journalArticle</v>
      </c>
      <c r="C8">
        <f>VLOOKUP(Tabelle43[[#This Row],[Key]],'3. Unique Results'!A:X,3,FALSE)</f>
        <v>2021</v>
      </c>
      <c r="D8" t="str">
        <f>VLOOKUP(Tabelle43[[#This Row],[Key]],'3. Unique Results'!A:X,4,FALSE)</f>
        <v>Burgueño, Loli; Kessentini, Marouane; Wimmer, Manuel; Zschaler, Steffen</v>
      </c>
      <c r="E8" t="str">
        <f>VLOOKUP(Tabelle43[[#This Row],[Key]],'3. Unique Results'!A:X,5,FALSE)</f>
        <v>MDE Intelligence 2021: 3rd Workshop on Artificial Intelligence and Model-Driven Engineering</v>
      </c>
      <c r="F8" t="str">
        <f>VLOOKUP(Tabelle43[[#This Row],[Key]],'3. Unique Results'!A:X,6,FALSE)</f>
        <v>2021 ACM/IEEE International Conference on Model Driven Engineering Languages and Systems Companion (MODELS-C)</v>
      </c>
      <c r="G8" t="str">
        <f>VLOOKUP(Tabelle43[[#This Row],[Key]],'3. Unique Results'!A:X,7,FALSE)</f>
        <v/>
      </c>
      <c r="H8" t="str">
        <f>VLOOKUP(Tabelle43[[#This Row],[Key]],'3. Unique Results'!A:X,8,FALSE)</f>
        <v/>
      </c>
      <c r="I8" t="str">
        <f>VLOOKUP(Tabelle43[[#This Row],[Key]],'3. Unique Results'!A:X,9,FALSE)</f>
        <v>10.1109/MODELS-C53483.2021.00026</v>
      </c>
      <c r="J8" t="str">
        <f>VLOOKUP(Tabelle43[[#This Row],[Key]],'3. Unique Results'!A:X,10,FALSE)</f>
        <v/>
      </c>
      <c r="K8" t="str">
        <f>VLOOKUP(Tabelle43[[#This Row],[Key]],'3. Unique Results'!A:X,11,FALSE)</f>
        <v>2021</v>
      </c>
      <c r="L8">
        <f>VLOOKUP(Tabelle43[[#This Row],[Key]],'3. Unique Results'!A:X,12,FALSE)</f>
        <v>44887.363807870373</v>
      </c>
      <c r="M8" s="17">
        <f>VLOOKUP(Tabelle43[[#This Row],[Key]],'3. Unique Results'!A:X,13,FALSE)</f>
        <v>44887.363807870373</v>
      </c>
      <c r="N8" s="17">
        <f>VLOOKUP(Tabelle43[[#This Row],[Key]],'3. Unique Results'!A:X,14,FALSE)</f>
        <v>0</v>
      </c>
      <c r="O8" t="str">
        <f>VLOOKUP(Tabelle43[[#This Row],[Key]],'3. Unique Results'!A:X,15,FALSE)</f>
        <v>148-149</v>
      </c>
      <c r="P8" t="str">
        <f>VLOOKUP(Tabelle43[[#This Row],[Key]],'3. Unique Results'!A:X,16,FALSE)</f>
        <v/>
      </c>
      <c r="Q8" t="str">
        <f>VLOOKUP(Tabelle43[[#This Row],[Key]],'3. Unique Results'!A:X,17,FALSE)</f>
        <v/>
      </c>
      <c r="R8" t="str">
        <f>VLOOKUP(Tabelle43[[#This Row],[Key]],'3. Unique Results'!A:X,18,FALSE)</f>
        <v/>
      </c>
      <c r="S8" t="str">
        <f>VLOOKUP(Tabelle43[[#This Row],[Key]],'3. Unique Results'!A:X,19,FALSE)</f>
        <v/>
      </c>
      <c r="T8" t="str">
        <f>VLOOKUP(Tabelle43[[#This Row],[Key]],'3. Unique Results'!A:X,20,FALSE)</f>
        <v/>
      </c>
      <c r="U8" t="str">
        <f>VLOOKUP(Tabelle43[[#This Row],[Key]],'3. Unique Results'!A:X,21,FALSE)</f>
        <v/>
      </c>
      <c r="V8" t="str">
        <f>VLOOKUP(Tabelle43[[#This Row],[Key]],'3. Unique Results'!A:X,22,FALSE)</f>
        <v/>
      </c>
      <c r="W8" t="str">
        <f>VLOOKUP(Tabelle43[[#This Row],[Key]],'3. Unique Results'!A:X,23,FALSE)</f>
        <v/>
      </c>
    </row>
    <row r="9" spans="1:23">
      <c r="A9" t="s">
        <v>4460</v>
      </c>
      <c r="B9" t="str">
        <f>VLOOKUP(Tabelle43[[#This Row],[Key]],'3. Unique Results'!A:X,2,FALSE)</f>
        <v>conferencePaper</v>
      </c>
      <c r="C9">
        <f>VLOOKUP(Tabelle43[[#This Row],[Key]],'3. Unique Results'!A:X,3,FALSE)</f>
        <v>2022</v>
      </c>
      <c r="D9" t="str">
        <f>VLOOKUP(Tabelle43[[#This Row],[Key]],'3. Unique Results'!A:X,4,FALSE)</f>
        <v>Burnay, Corentin; Giunta, Benito</v>
      </c>
      <c r="E9" t="str">
        <f>VLOOKUP(Tabelle43[[#This Row],[Key]],'3. Unique Results'!A:X,5,FALSE)</f>
        <v>Towards Integrated Model-Driven Engineering Approach to Business Intelligence</v>
      </c>
      <c r="F9" t="str">
        <f>VLOOKUP(Tabelle43[[#This Row],[Key]],'3. Unique Results'!A:X,6,FALSE)</f>
        <v>Research Challenges in Information Science</v>
      </c>
      <c r="G9" t="str">
        <f>VLOOKUP(Tabelle43[[#This Row],[Key]],'3. Unique Results'!A:X,7,FALSE)</f>
        <v>978-3-031-05759-5 978-3-031-05760-1</v>
      </c>
      <c r="H9" t="str">
        <f>VLOOKUP(Tabelle43[[#This Row],[Key]],'3. Unique Results'!A:X,8,FALSE)</f>
        <v/>
      </c>
      <c r="I9" t="str">
        <f>VLOOKUP(Tabelle43[[#This Row],[Key]],'3. Unique Results'!A:X,9,FALSE)</f>
        <v/>
      </c>
      <c r="J9" t="str">
        <f>VLOOKUP(Tabelle43[[#This Row],[Key]],'3. Unique Results'!A:X,10,FALSE)</f>
        <v>https://link.springer.com/10.1007/978-3-031-05760-1_38</v>
      </c>
      <c r="K9" t="str">
        <f>VLOOKUP(Tabelle43[[#This Row],[Key]],'3. Unique Results'!A:X,11,FALSE)</f>
        <v>2022</v>
      </c>
      <c r="L9">
        <f>VLOOKUP(Tabelle43[[#This Row],[Key]],'3. Unique Results'!A:X,12,FALSE)</f>
        <v>44887.363807870373</v>
      </c>
      <c r="M9" s="17">
        <f>VLOOKUP(Tabelle43[[#This Row],[Key]],'3. Unique Results'!A:X,13,FALSE)</f>
        <v>44887.363807870373</v>
      </c>
      <c r="N9" s="17">
        <f>VLOOKUP(Tabelle43[[#This Row],[Key]],'3. Unique Results'!A:X,14,FALSE)</f>
        <v>44886.598391203705</v>
      </c>
      <c r="O9" t="str">
        <f>VLOOKUP(Tabelle43[[#This Row],[Key]],'3. Unique Results'!A:X,15,FALSE)</f>
        <v>635-643</v>
      </c>
      <c r="P9" t="str">
        <f>VLOOKUP(Tabelle43[[#This Row],[Key]],'3. Unique Results'!A:X,16,FALSE)</f>
        <v/>
      </c>
      <c r="Q9" t="str">
        <f>VLOOKUP(Tabelle43[[#This Row],[Key]],'3. Unique Results'!A:X,17,FALSE)</f>
        <v>446</v>
      </c>
      <c r="R9" t="str">
        <f>VLOOKUP(Tabelle43[[#This Row],[Key]],'3. Unique Results'!A:X,18,FALSE)</f>
        <v/>
      </c>
      <c r="S9" t="str">
        <f>VLOOKUP(Tabelle43[[#This Row],[Key]],'3. Unique Results'!A:X,19,FALSE)</f>
        <v/>
      </c>
      <c r="T9" t="str">
        <f>VLOOKUP(Tabelle43[[#This Row],[Key]],'3. Unique Results'!A:X,20,FALSE)</f>
        <v>Springer International Publishing</v>
      </c>
      <c r="U9" t="str">
        <f>VLOOKUP(Tabelle43[[#This Row],[Key]],'3. Unique Results'!A:X,21,FALSE)</f>
        <v>Cham</v>
      </c>
      <c r="V9" t="str">
        <f>VLOOKUP(Tabelle43[[#This Row],[Key]],'3. Unique Results'!A:X,22,FALSE)</f>
        <v>en</v>
      </c>
      <c r="W9" t="str">
        <f>VLOOKUP(Tabelle43[[#This Row],[Key]],'3. Unique Results'!A:X,23,FALSE)</f>
        <v>DOI.org (Crossref)</v>
      </c>
    </row>
    <row r="10" spans="1:23">
      <c r="A10" t="s">
        <v>4436</v>
      </c>
      <c r="B10" t="str">
        <f>VLOOKUP(Tabelle43[[#This Row],[Key]],'3. Unique Results'!A:X,2,FALSE)</f>
        <v>conferencePaper</v>
      </c>
      <c r="C10">
        <f>VLOOKUP(Tabelle43[[#This Row],[Key]],'3. Unique Results'!A:X,3,FALSE)</f>
        <v>2011</v>
      </c>
      <c r="D10" t="str">
        <f>VLOOKUP(Tabelle43[[#This Row],[Key]],'3. Unique Results'!A:X,4,FALSE)</f>
        <v>Chafi, Hassan; Sujeeth, Arvind K.; Brown, Kevin J.; Lee, HyoukJoong; Atreya, Anand R.; Olukotun, Kunle</v>
      </c>
      <c r="E10" t="str">
        <f>VLOOKUP(Tabelle43[[#This Row],[Key]],'3. Unique Results'!A:X,5,FALSE)</f>
        <v>A Domain-Specific Approach to Heterogeneous Parallelism</v>
      </c>
      <c r="F10" t="str">
        <f>VLOOKUP(Tabelle43[[#This Row],[Key]],'3. Unique Results'!A:X,6,FALSE)</f>
        <v>Proceedings of the 16th ACM Symposium on Principles and Practice of Parallel Programming</v>
      </c>
      <c r="G10" t="str">
        <f>VLOOKUP(Tabelle43[[#This Row],[Key]],'3. Unique Results'!A:X,7,FALSE)</f>
        <v>978-1-4503-0119-0</v>
      </c>
      <c r="H10" t="str">
        <f>VLOOKUP(Tabelle43[[#This Row],[Key]],'3. Unique Results'!A:X,8,FALSE)</f>
        <v/>
      </c>
      <c r="I10" t="str">
        <f>VLOOKUP(Tabelle43[[#This Row],[Key]],'3. Unique Results'!A:X,9,FALSE)</f>
        <v>10.1145/1941553.1941561</v>
      </c>
      <c r="J10" t="str">
        <f>VLOOKUP(Tabelle43[[#This Row],[Key]],'3. Unique Results'!A:X,10,FALSE)</f>
        <v>https://doi.org/10.1145/1941553.1941561</v>
      </c>
      <c r="K10" t="str">
        <f>VLOOKUP(Tabelle43[[#This Row],[Key]],'3. Unique Results'!A:X,11,FALSE)</f>
        <v>2011</v>
      </c>
      <c r="L10">
        <f>VLOOKUP(Tabelle43[[#This Row],[Key]],'3. Unique Results'!A:X,12,FALSE)</f>
        <v>44887.363807870373</v>
      </c>
      <c r="M10" s="17">
        <f>VLOOKUP(Tabelle43[[#This Row],[Key]],'3. Unique Results'!A:X,13,FALSE)</f>
        <v>44887.363807870373</v>
      </c>
      <c r="N10" s="17">
        <f>VLOOKUP(Tabelle43[[#This Row],[Key]],'3. Unique Results'!A:X,14,FALSE)</f>
        <v>0</v>
      </c>
      <c r="O10" t="str">
        <f>VLOOKUP(Tabelle43[[#This Row],[Key]],'3. Unique Results'!A:X,15,FALSE)</f>
        <v>35–46</v>
      </c>
      <c r="P10" t="str">
        <f>VLOOKUP(Tabelle43[[#This Row],[Key]],'3. Unique Results'!A:X,16,FALSE)</f>
        <v/>
      </c>
      <c r="Q10" t="str">
        <f>VLOOKUP(Tabelle43[[#This Row],[Key]],'3. Unique Results'!A:X,17,FALSE)</f>
        <v/>
      </c>
      <c r="R10" t="str">
        <f>VLOOKUP(Tabelle43[[#This Row],[Key]],'3. Unique Results'!A:X,18,FALSE)</f>
        <v/>
      </c>
      <c r="S10" t="str">
        <f>VLOOKUP(Tabelle43[[#This Row],[Key]],'3. Unique Results'!A:X,19,FALSE)</f>
        <v/>
      </c>
      <c r="T10" t="str">
        <f>VLOOKUP(Tabelle43[[#This Row],[Key]],'3. Unique Results'!A:X,20,FALSE)</f>
        <v>Association for Computing Machinery</v>
      </c>
      <c r="U10" t="str">
        <f>VLOOKUP(Tabelle43[[#This Row],[Key]],'3. Unique Results'!A:X,21,FALSE)</f>
        <v>New York, NY, USA</v>
      </c>
      <c r="V10" t="str">
        <f>VLOOKUP(Tabelle43[[#This Row],[Key]],'3. Unique Results'!A:X,22,FALSE)</f>
        <v/>
      </c>
      <c r="W10" t="str">
        <f>VLOOKUP(Tabelle43[[#This Row],[Key]],'3. Unique Results'!A:X,23,FALSE)</f>
        <v/>
      </c>
    </row>
    <row r="11" spans="1:23">
      <c r="A11" t="s">
        <v>4433</v>
      </c>
      <c r="B11" t="str">
        <f>VLOOKUP(Tabelle43[[#This Row],[Key]],'3. Unique Results'!A:X,2,FALSE)</f>
        <v>conferencePaper</v>
      </c>
      <c r="C11">
        <f>VLOOKUP(Tabelle43[[#This Row],[Key]],'3. Unique Results'!A:X,3,FALSE)</f>
        <v>2017</v>
      </c>
      <c r="D11" t="str">
        <f>VLOOKUP(Tabelle43[[#This Row],[Key]],'3. Unique Results'!A:X,4,FALSE)</f>
        <v>Dethlefs, Nina; Hawick, Ken</v>
      </c>
      <c r="E11" t="str">
        <f>VLOOKUP(Tabelle43[[#This Row],[Key]],'3. Unique Results'!A:X,5,FALSE)</f>
        <v>DEFIne: A Fluent Interface DSL for Deep Learning Applications</v>
      </c>
      <c r="F11" t="str">
        <f>VLOOKUP(Tabelle43[[#This Row],[Key]],'3. Unique Results'!A:X,6,FALSE)</f>
        <v>Proceedings of the 2nd International Workshop on Real World Domain Specific Languages</v>
      </c>
      <c r="G11" t="str">
        <f>VLOOKUP(Tabelle43[[#This Row],[Key]],'3. Unique Results'!A:X,7,FALSE)</f>
        <v>978-1-4503-4845-4</v>
      </c>
      <c r="H11" t="str">
        <f>VLOOKUP(Tabelle43[[#This Row],[Key]],'3. Unique Results'!A:X,8,FALSE)</f>
        <v/>
      </c>
      <c r="I11" t="str">
        <f>VLOOKUP(Tabelle43[[#This Row],[Key]],'3. Unique Results'!A:X,9,FALSE)</f>
        <v>10.1145/3039895.3039898</v>
      </c>
      <c r="J11" t="str">
        <f>VLOOKUP(Tabelle43[[#This Row],[Key]],'3. Unique Results'!A:X,10,FALSE)</f>
        <v>https://doi.org/10.1145/3039895.3039898</v>
      </c>
      <c r="K11" t="str">
        <f>VLOOKUP(Tabelle43[[#This Row],[Key]],'3. Unique Results'!A:X,11,FALSE)</f>
        <v>2017</v>
      </c>
      <c r="L11">
        <f>VLOOKUP(Tabelle43[[#This Row],[Key]],'3. Unique Results'!A:X,12,FALSE)</f>
        <v>44887.363807870373</v>
      </c>
      <c r="M11" s="17">
        <f>VLOOKUP(Tabelle43[[#This Row],[Key]],'3. Unique Results'!A:X,13,FALSE)</f>
        <v>44887.411307870374</v>
      </c>
      <c r="N11" s="17">
        <f>VLOOKUP(Tabelle43[[#This Row],[Key]],'3. Unique Results'!A:X,14,FALSE)</f>
        <v>0</v>
      </c>
      <c r="O11" t="str">
        <f>VLOOKUP(Tabelle43[[#This Row],[Key]],'3. Unique Results'!A:X,15,FALSE)</f>
        <v/>
      </c>
      <c r="P11" t="str">
        <f>VLOOKUP(Tabelle43[[#This Row],[Key]],'3. Unique Results'!A:X,16,FALSE)</f>
        <v/>
      </c>
      <c r="Q11" t="str">
        <f>VLOOKUP(Tabelle43[[#This Row],[Key]],'3. Unique Results'!A:X,17,FALSE)</f>
        <v/>
      </c>
      <c r="R11" t="str">
        <f>VLOOKUP(Tabelle43[[#This Row],[Key]],'3. Unique Results'!A:X,18,FALSE)</f>
        <v/>
      </c>
      <c r="S11" t="str">
        <f>VLOOKUP(Tabelle43[[#This Row],[Key]],'3. Unique Results'!A:X,19,FALSE)</f>
        <v/>
      </c>
      <c r="T11" t="str">
        <f>VLOOKUP(Tabelle43[[#This Row],[Key]],'3. Unique Results'!A:X,20,FALSE)</f>
        <v>Association for Computing Machinery</v>
      </c>
      <c r="U11" t="str">
        <f>VLOOKUP(Tabelle43[[#This Row],[Key]],'3. Unique Results'!A:X,21,FALSE)</f>
        <v>New York, NY, USA</v>
      </c>
      <c r="V11" t="str">
        <f>VLOOKUP(Tabelle43[[#This Row],[Key]],'3. Unique Results'!A:X,22,FALSE)</f>
        <v/>
      </c>
      <c r="W11" t="str">
        <f>VLOOKUP(Tabelle43[[#This Row],[Key]],'3. Unique Results'!A:X,23,FALSE)</f>
        <v/>
      </c>
    </row>
    <row r="12" spans="1:23">
      <c r="A12" t="s">
        <v>4442</v>
      </c>
      <c r="B12" t="str">
        <f>VLOOKUP(Tabelle43[[#This Row],[Key]],'3. Unique Results'!A:X,2,FALSE)</f>
        <v>conferencePaper</v>
      </c>
      <c r="C12">
        <f>VLOOKUP(Tabelle43[[#This Row],[Key]],'3. Unique Results'!A:X,3,FALSE)</f>
        <v>2021</v>
      </c>
      <c r="D12" t="str">
        <f>VLOOKUP(Tabelle43[[#This Row],[Key]],'3. Unique Results'!A:X,4,FALSE)</f>
        <v>Eramo, Romina; Muttillo, Vittoriano; Berardinelli, Luca; Bruneliere, Hugo; Gomez, Abel; Bagnato, Alessandra; Sadovykh, Andrey; Cicchetti, Antonio</v>
      </c>
      <c r="E12" t="str">
        <f>VLOOKUP(Tabelle43[[#This Row],[Key]],'3. Unique Results'!A:X,5,FALSE)</f>
        <v>AIDOaRt: AI-augmented Automation for DevOps, a Model-based Framework for Continuous Development in Cyber-Physical Systems</v>
      </c>
      <c r="F12" t="str">
        <f>VLOOKUP(Tabelle43[[#This Row],[Key]],'3. Unique Results'!A:X,6,FALSE)</f>
        <v>2021 24th Euromicro Conference on Digital System Design (DSD)</v>
      </c>
      <c r="G12" t="str">
        <f>VLOOKUP(Tabelle43[[#This Row],[Key]],'3. Unique Results'!A:X,7,FALSE)</f>
        <v/>
      </c>
      <c r="H12" t="str">
        <f>VLOOKUP(Tabelle43[[#This Row],[Key]],'3. Unique Results'!A:X,8,FALSE)</f>
        <v/>
      </c>
      <c r="I12" t="str">
        <f>VLOOKUP(Tabelle43[[#This Row],[Key]],'3. Unique Results'!A:X,9,FALSE)</f>
        <v>10.1109/DSD53832.2021.00053</v>
      </c>
      <c r="J12" t="str">
        <f>VLOOKUP(Tabelle43[[#This Row],[Key]],'3. Unique Results'!A:X,10,FALSE)</f>
        <v/>
      </c>
      <c r="K12" t="str">
        <f>VLOOKUP(Tabelle43[[#This Row],[Key]],'3. Unique Results'!A:X,11,FALSE)</f>
        <v>2021</v>
      </c>
      <c r="L12">
        <f>VLOOKUP(Tabelle43[[#This Row],[Key]],'3. Unique Results'!A:X,12,FALSE)</f>
        <v>44887.363807870373</v>
      </c>
      <c r="M12" s="17">
        <f>VLOOKUP(Tabelle43[[#This Row],[Key]],'3. Unique Results'!A:X,13,FALSE)</f>
        <v>44887.363807870373</v>
      </c>
      <c r="N12" s="17">
        <f>VLOOKUP(Tabelle43[[#This Row],[Key]],'3. Unique Results'!A:X,14,FALSE)</f>
        <v>0</v>
      </c>
      <c r="O12" t="str">
        <f>VLOOKUP(Tabelle43[[#This Row],[Key]],'3. Unique Results'!A:X,15,FALSE)</f>
        <v>303-310</v>
      </c>
      <c r="P12" t="str">
        <f>VLOOKUP(Tabelle43[[#This Row],[Key]],'3. Unique Results'!A:X,16,FALSE)</f>
        <v/>
      </c>
      <c r="Q12" t="str">
        <f>VLOOKUP(Tabelle43[[#This Row],[Key]],'3. Unique Results'!A:X,17,FALSE)</f>
        <v/>
      </c>
      <c r="R12" t="str">
        <f>VLOOKUP(Tabelle43[[#This Row],[Key]],'3. Unique Results'!A:X,18,FALSE)</f>
        <v/>
      </c>
      <c r="S12" t="str">
        <f>VLOOKUP(Tabelle43[[#This Row],[Key]],'3. Unique Results'!A:X,19,FALSE)</f>
        <v/>
      </c>
      <c r="T12" t="str">
        <f>VLOOKUP(Tabelle43[[#This Row],[Key]],'3. Unique Results'!A:X,20,FALSE)</f>
        <v/>
      </c>
      <c r="U12" t="str">
        <f>VLOOKUP(Tabelle43[[#This Row],[Key]],'3. Unique Results'!A:X,21,FALSE)</f>
        <v/>
      </c>
      <c r="V12" t="str">
        <f>VLOOKUP(Tabelle43[[#This Row],[Key]],'3. Unique Results'!A:X,22,FALSE)</f>
        <v/>
      </c>
      <c r="W12" t="str">
        <f>VLOOKUP(Tabelle43[[#This Row],[Key]],'3. Unique Results'!A:X,23,FALSE)</f>
        <v/>
      </c>
    </row>
    <row r="13" spans="1:23">
      <c r="A13" t="s">
        <v>4445</v>
      </c>
      <c r="B13" t="str">
        <f>VLOOKUP(Tabelle43[[#This Row],[Key]],'3. Unique Results'!A:X,2,FALSE)</f>
        <v>journalArticle</v>
      </c>
      <c r="C13">
        <f>VLOOKUP(Tabelle43[[#This Row],[Key]],'3. Unique Results'!A:X,3,FALSE)</f>
        <v>2022</v>
      </c>
      <c r="D13" t="str">
        <f>VLOOKUP(Tabelle43[[#This Row],[Key]],'3. Unique Results'!A:X,4,FALSE)</f>
        <v>Giner-Miguelez, J.; Gómez, A.; Cabot, J.</v>
      </c>
      <c r="E13" t="str">
        <f>VLOOKUP(Tabelle43[[#This Row],[Key]],'3. Unique Results'!A:X,5,FALSE)</f>
        <v>A domain-specific language for describing machine learning dataset</v>
      </c>
      <c r="F13" t="str">
        <f>VLOOKUP(Tabelle43[[#This Row],[Key]],'3. Unique Results'!A:X,6,FALSE)</f>
        <v>arXiv preprint arXiv:2207.02848</v>
      </c>
      <c r="G13" t="str">
        <f>VLOOKUP(Tabelle43[[#This Row],[Key]],'3. Unique Results'!A:X,7,FALSE)</f>
        <v/>
      </c>
      <c r="H13" t="str">
        <f>VLOOKUP(Tabelle43[[#This Row],[Key]],'3. Unique Results'!A:X,8,FALSE)</f>
        <v/>
      </c>
      <c r="I13" t="str">
        <f>VLOOKUP(Tabelle43[[#This Row],[Key]],'3. Unique Results'!A:X,9,FALSE)</f>
        <v/>
      </c>
      <c r="J13" t="str">
        <f>VLOOKUP(Tabelle43[[#This Row],[Key]],'3. Unique Results'!A:X,10,FALSE)</f>
        <v>https://arxiv.org/abs/2207.02848</v>
      </c>
      <c r="K13" t="str">
        <f>VLOOKUP(Tabelle43[[#This Row],[Key]],'3. Unique Results'!A:X,11,FALSE)</f>
        <v>2022</v>
      </c>
      <c r="L13">
        <f>VLOOKUP(Tabelle43[[#This Row],[Key]],'3. Unique Results'!A:X,12,FALSE)</f>
        <v>44887.363807870373</v>
      </c>
      <c r="M13" s="17">
        <f>VLOOKUP(Tabelle43[[#This Row],[Key]],'3. Unique Results'!A:X,13,FALSE)</f>
        <v>44887.363807870373</v>
      </c>
      <c r="N13" s="17">
        <f>VLOOKUP(Tabelle43[[#This Row],[Key]],'3. Unique Results'!A:X,14,FALSE)</f>
        <v>0</v>
      </c>
      <c r="O13" t="str">
        <f>VLOOKUP(Tabelle43[[#This Row],[Key]],'3. Unique Results'!A:X,15,FALSE)</f>
        <v/>
      </c>
      <c r="P13" t="str">
        <f>VLOOKUP(Tabelle43[[#This Row],[Key]],'3. Unique Results'!A:X,16,FALSE)</f>
        <v/>
      </c>
      <c r="Q13" t="str">
        <f>VLOOKUP(Tabelle43[[#This Row],[Key]],'3. Unique Results'!A:X,17,FALSE)</f>
        <v/>
      </c>
      <c r="R13" t="str">
        <f>VLOOKUP(Tabelle43[[#This Row],[Key]],'3. Unique Results'!A:X,18,FALSE)</f>
        <v/>
      </c>
      <c r="S13" t="str">
        <f>VLOOKUP(Tabelle43[[#This Row],[Key]],'3. Unique Results'!A:X,19,FALSE)</f>
        <v/>
      </c>
      <c r="T13" t="str">
        <f>VLOOKUP(Tabelle43[[#This Row],[Key]],'3. Unique Results'!A:X,20,FALSE)</f>
        <v/>
      </c>
      <c r="U13" t="str">
        <f>VLOOKUP(Tabelle43[[#This Row],[Key]],'3. Unique Results'!A:X,21,FALSE)</f>
        <v/>
      </c>
      <c r="V13" t="str">
        <f>VLOOKUP(Tabelle43[[#This Row],[Key]],'3. Unique Results'!A:X,22,FALSE)</f>
        <v/>
      </c>
      <c r="W13" t="str">
        <f>VLOOKUP(Tabelle43[[#This Row],[Key]],'3. Unique Results'!A:X,23,FALSE)</f>
        <v/>
      </c>
    </row>
    <row r="14" spans="1:23">
      <c r="A14" t="s">
        <v>4465</v>
      </c>
      <c r="B14" t="str">
        <f>VLOOKUP(Tabelle43[[#This Row],[Key]],'3. Unique Results'!A:X,2,FALSE)</f>
        <v>conferencePaper</v>
      </c>
      <c r="C14">
        <f>VLOOKUP(Tabelle43[[#This Row],[Key]],'3. Unique Results'!A:X,3,FALSE)</f>
        <v>2017</v>
      </c>
      <c r="D14" t="str">
        <f>VLOOKUP(Tabelle43[[#This Row],[Key]],'3. Unique Results'!A:X,4,FALSE)</f>
        <v>Hartmann, Thomas; Moawad, Assaad; Fouquet, Francois; Traon, Yves Le</v>
      </c>
      <c r="E14" t="str">
        <f>VLOOKUP(Tabelle43[[#This Row],[Key]],'3. Unique Results'!A:X,5,FALSE)</f>
        <v>The next Evolution of MDE: A Seamless Integration of Machine Learning into Domain Modeling</v>
      </c>
      <c r="F14" t="str">
        <f>VLOOKUP(Tabelle43[[#This Row],[Key]],'3. Unique Results'!A:X,6,FALSE)</f>
        <v>Proceedings of the ACM/IEEE 20th International Conference on Model Driven Engineering Languages and Systems</v>
      </c>
      <c r="G14" t="str">
        <f>VLOOKUP(Tabelle43[[#This Row],[Key]],'3. Unique Results'!A:X,7,FALSE)</f>
        <v>978-1-5386-3492-9</v>
      </c>
      <c r="H14" t="str">
        <f>VLOOKUP(Tabelle43[[#This Row],[Key]],'3. Unique Results'!A:X,8,FALSE)</f>
        <v/>
      </c>
      <c r="I14" t="str">
        <f>VLOOKUP(Tabelle43[[#This Row],[Key]],'3. Unique Results'!A:X,9,FALSE)</f>
        <v>10.1109/MODELS.2017.32</v>
      </c>
      <c r="J14" t="str">
        <f>VLOOKUP(Tabelle43[[#This Row],[Key]],'3. Unique Results'!A:X,10,FALSE)</f>
        <v>https://doi.org/10.1109/MODELS.2017.32</v>
      </c>
      <c r="K14" t="str">
        <f>VLOOKUP(Tabelle43[[#This Row],[Key]],'3. Unique Results'!A:X,11,FALSE)</f>
        <v>2017</v>
      </c>
      <c r="L14">
        <f>VLOOKUP(Tabelle43[[#This Row],[Key]],'3. Unique Results'!A:X,12,FALSE)</f>
        <v>44887.363807870373</v>
      </c>
      <c r="M14" s="17">
        <f>VLOOKUP(Tabelle43[[#This Row],[Key]],'3. Unique Results'!A:X,13,FALSE)</f>
        <v>44887.491666666669</v>
      </c>
      <c r="N14" s="17">
        <f>VLOOKUP(Tabelle43[[#This Row],[Key]],'3. Unique Results'!A:X,14,FALSE)</f>
        <v>0</v>
      </c>
      <c r="O14" t="str">
        <f>VLOOKUP(Tabelle43[[#This Row],[Key]],'3. Unique Results'!A:X,15,FALSE)</f>
        <v>180</v>
      </c>
      <c r="P14" t="str">
        <f>VLOOKUP(Tabelle43[[#This Row],[Key]],'3. Unique Results'!A:X,16,FALSE)</f>
        <v/>
      </c>
      <c r="Q14" t="str">
        <f>VLOOKUP(Tabelle43[[#This Row],[Key]],'3. Unique Results'!A:X,17,FALSE)</f>
        <v/>
      </c>
      <c r="R14" t="str">
        <f>VLOOKUP(Tabelle43[[#This Row],[Key]],'3. Unique Results'!A:X,18,FALSE)</f>
        <v/>
      </c>
      <c r="S14" t="str">
        <f>VLOOKUP(Tabelle43[[#This Row],[Key]],'3. Unique Results'!A:X,19,FALSE)</f>
        <v/>
      </c>
      <c r="T14" t="str">
        <f>VLOOKUP(Tabelle43[[#This Row],[Key]],'3. Unique Results'!A:X,20,FALSE)</f>
        <v>IEEE Press</v>
      </c>
      <c r="U14" t="str">
        <f>VLOOKUP(Tabelle43[[#This Row],[Key]],'3. Unique Results'!A:X,21,FALSE)</f>
        <v/>
      </c>
      <c r="V14" t="str">
        <f>VLOOKUP(Tabelle43[[#This Row],[Key]],'3. Unique Results'!A:X,22,FALSE)</f>
        <v/>
      </c>
      <c r="W14" t="str">
        <f>VLOOKUP(Tabelle43[[#This Row],[Key]],'3. Unique Results'!A:X,23,FALSE)</f>
        <v/>
      </c>
    </row>
    <row r="15" spans="1:23">
      <c r="A15" t="s">
        <v>4441</v>
      </c>
      <c r="B15" t="str">
        <f>VLOOKUP(Tabelle43[[#This Row],[Key]],'3. Unique Results'!A:X,2,FALSE)</f>
        <v>conferencePaper</v>
      </c>
      <c r="C15">
        <f>VLOOKUP(Tabelle43[[#This Row],[Key]],'3. Unique Results'!A:X,3,FALSE)</f>
        <v>2019</v>
      </c>
      <c r="D15" t="str">
        <f>VLOOKUP(Tabelle43[[#This Row],[Key]],'3. Unique Results'!A:X,4,FALSE)</f>
        <v>Hartmann, Thomas; Moawad, Assaad; Schockaert, Cedric; Fouquet, Francois; Le Traon, Yves</v>
      </c>
      <c r="E15" t="str">
        <f>VLOOKUP(Tabelle43[[#This Row],[Key]],'3. Unique Results'!A:X,5,FALSE)</f>
        <v>Meta-Modelling Meta-Learning</v>
      </c>
      <c r="F15" t="str">
        <f>VLOOKUP(Tabelle43[[#This Row],[Key]],'3. Unique Results'!A:X,6,FALSE)</f>
        <v>2019 ACM/IEEE 22nd International Conference on Model Driven Engineering Languages and Systems (MODELS)</v>
      </c>
      <c r="G15" t="str">
        <f>VLOOKUP(Tabelle43[[#This Row],[Key]],'3. Unique Results'!A:X,7,FALSE)</f>
        <v/>
      </c>
      <c r="H15" t="str">
        <f>VLOOKUP(Tabelle43[[#This Row],[Key]],'3. Unique Results'!A:X,8,FALSE)</f>
        <v/>
      </c>
      <c r="I15" t="str">
        <f>VLOOKUP(Tabelle43[[#This Row],[Key]],'3. Unique Results'!A:X,9,FALSE)</f>
        <v>10.1109/MODELS.2019.00014</v>
      </c>
      <c r="J15" t="str">
        <f>VLOOKUP(Tabelle43[[#This Row],[Key]],'3. Unique Results'!A:X,10,FALSE)</f>
        <v/>
      </c>
      <c r="K15" t="str">
        <f>VLOOKUP(Tabelle43[[#This Row],[Key]],'3. Unique Results'!A:X,11,FALSE)</f>
        <v>2019</v>
      </c>
      <c r="L15">
        <f>VLOOKUP(Tabelle43[[#This Row],[Key]],'3. Unique Results'!A:X,12,FALSE)</f>
        <v>44887.363807870373</v>
      </c>
      <c r="M15" s="17">
        <f>VLOOKUP(Tabelle43[[#This Row],[Key]],'3. Unique Results'!A:X,13,FALSE)</f>
        <v>44887.363807870373</v>
      </c>
      <c r="N15" s="17">
        <f>VLOOKUP(Tabelle43[[#This Row],[Key]],'3. Unique Results'!A:X,14,FALSE)</f>
        <v>0</v>
      </c>
      <c r="O15" t="str">
        <f>VLOOKUP(Tabelle43[[#This Row],[Key]],'3. Unique Results'!A:X,15,FALSE)</f>
        <v>300-305</v>
      </c>
      <c r="P15" t="str">
        <f>VLOOKUP(Tabelle43[[#This Row],[Key]],'3. Unique Results'!A:X,16,FALSE)</f>
        <v/>
      </c>
      <c r="Q15" t="str">
        <f>VLOOKUP(Tabelle43[[#This Row],[Key]],'3. Unique Results'!A:X,17,FALSE)</f>
        <v/>
      </c>
      <c r="R15" t="str">
        <f>VLOOKUP(Tabelle43[[#This Row],[Key]],'3. Unique Results'!A:X,18,FALSE)</f>
        <v/>
      </c>
      <c r="S15" t="str">
        <f>VLOOKUP(Tabelle43[[#This Row],[Key]],'3. Unique Results'!A:X,19,FALSE)</f>
        <v/>
      </c>
      <c r="T15" t="str">
        <f>VLOOKUP(Tabelle43[[#This Row],[Key]],'3. Unique Results'!A:X,20,FALSE)</f>
        <v/>
      </c>
      <c r="U15" t="str">
        <f>VLOOKUP(Tabelle43[[#This Row],[Key]],'3. Unique Results'!A:X,21,FALSE)</f>
        <v/>
      </c>
      <c r="V15" t="str">
        <f>VLOOKUP(Tabelle43[[#This Row],[Key]],'3. Unique Results'!A:X,22,FALSE)</f>
        <v/>
      </c>
      <c r="W15" t="str">
        <f>VLOOKUP(Tabelle43[[#This Row],[Key]],'3. Unique Results'!A:X,23,FALSE)</f>
        <v/>
      </c>
    </row>
    <row r="16" spans="1:23">
      <c r="A16" t="s">
        <v>4466</v>
      </c>
      <c r="B16" t="str">
        <f>VLOOKUP(Tabelle43[[#This Row],[Key]],'3. Unique Results'!A:X,2,FALSE)</f>
        <v>journalArticle</v>
      </c>
      <c r="C16">
        <f>VLOOKUP(Tabelle43[[#This Row],[Key]],'3. Unique Results'!A:X,3,FALSE)</f>
        <v>2022</v>
      </c>
      <c r="D16" t="str">
        <f>VLOOKUP(Tabelle43[[#This Row],[Key]],'3. Unique Results'!A:X,4,FALSE)</f>
        <v>Kirchhof, Jörg Christian; Kusmenko, Evgeny; Ritz, Jonas; Rumpe, Bernhard; Moin, Armin; Badii, Atta; Günnemann, Stephan; Challenger, Moharram</v>
      </c>
      <c r="E16" t="str">
        <f>VLOOKUP(Tabelle43[[#This Row],[Key]],'3. Unique Results'!A:X,5,FALSE)</f>
        <v>MDE for Machine Learning-Enabled Software Systems: A Case Study and Comparison of MontiAnna &amp;amp; ML-Quadrat</v>
      </c>
      <c r="F16" t="str">
        <f>VLOOKUP(Tabelle43[[#This Row],[Key]],'3. Unique Results'!A:X,6,FALSE)</f>
        <v>Proceedings of the 25th International Conference on Model Driven Engineering Languages and Systems: Companion Proceedings</v>
      </c>
      <c r="G16" t="str">
        <f>VLOOKUP(Tabelle43[[#This Row],[Key]],'3. Unique Results'!A:X,7,FALSE)</f>
        <v/>
      </c>
      <c r="H16" t="str">
        <f>VLOOKUP(Tabelle43[[#This Row],[Key]],'3. Unique Results'!A:X,8,FALSE)</f>
        <v/>
      </c>
      <c r="I16" t="str">
        <f>VLOOKUP(Tabelle43[[#This Row],[Key]],'3. Unique Results'!A:X,9,FALSE)</f>
        <v>10.1145/3550356.3561576</v>
      </c>
      <c r="J16" t="str">
        <f>VLOOKUP(Tabelle43[[#This Row],[Key]],'3. Unique Results'!A:X,10,FALSE)</f>
        <v>https://doi.org/10.1145/3550356.3561576</v>
      </c>
      <c r="K16" t="str">
        <f>VLOOKUP(Tabelle43[[#This Row],[Key]],'3. Unique Results'!A:X,11,FALSE)</f>
        <v>2022</v>
      </c>
      <c r="L16">
        <f>VLOOKUP(Tabelle43[[#This Row],[Key]],'3. Unique Results'!A:X,12,FALSE)</f>
        <v>44887.363807870373</v>
      </c>
      <c r="M16" s="17">
        <f>VLOOKUP(Tabelle43[[#This Row],[Key]],'3. Unique Results'!A:X,13,FALSE)</f>
        <v>44887.363807870373</v>
      </c>
      <c r="N16" s="17">
        <f>VLOOKUP(Tabelle43[[#This Row],[Key]],'3. Unique Results'!A:X,14,FALSE)</f>
        <v>0</v>
      </c>
      <c r="O16" t="str">
        <f>VLOOKUP(Tabelle43[[#This Row],[Key]],'3. Unique Results'!A:X,15,FALSE)</f>
        <v>380–387</v>
      </c>
      <c r="P16" t="str">
        <f>VLOOKUP(Tabelle43[[#This Row],[Key]],'3. Unique Results'!A:X,16,FALSE)</f>
        <v/>
      </c>
      <c r="Q16" t="str">
        <f>VLOOKUP(Tabelle43[[#This Row],[Key]],'3. Unique Results'!A:X,17,FALSE)</f>
        <v/>
      </c>
      <c r="R16" t="str">
        <f>VLOOKUP(Tabelle43[[#This Row],[Key]],'3. Unique Results'!A:X,18,FALSE)</f>
        <v/>
      </c>
      <c r="S16" t="str">
        <f>VLOOKUP(Tabelle43[[#This Row],[Key]],'3. Unique Results'!A:X,19,FALSE)</f>
        <v/>
      </c>
      <c r="T16" t="str">
        <f>VLOOKUP(Tabelle43[[#This Row],[Key]],'3. Unique Results'!A:X,20,FALSE)</f>
        <v/>
      </c>
      <c r="U16" t="str">
        <f>VLOOKUP(Tabelle43[[#This Row],[Key]],'3. Unique Results'!A:X,21,FALSE)</f>
        <v/>
      </c>
      <c r="V16" t="str">
        <f>VLOOKUP(Tabelle43[[#This Row],[Key]],'3. Unique Results'!A:X,22,FALSE)</f>
        <v/>
      </c>
      <c r="W16" t="str">
        <f>VLOOKUP(Tabelle43[[#This Row],[Key]],'3. Unique Results'!A:X,23,FALSE)</f>
        <v/>
      </c>
    </row>
    <row r="17" spans="1:23">
      <c r="A17" t="s">
        <v>4461</v>
      </c>
      <c r="B17" t="str">
        <f>VLOOKUP(Tabelle43[[#This Row],[Key]],'3. Unique Results'!A:X,2,FALSE)</f>
        <v>conferencePaper</v>
      </c>
      <c r="C17">
        <f>VLOOKUP(Tabelle43[[#This Row],[Key]],'3. Unique Results'!A:X,3,FALSE)</f>
        <v>2019</v>
      </c>
      <c r="D17" t="str">
        <f>VLOOKUP(Tabelle43[[#This Row],[Key]],'3. Unique Results'!A:X,4,FALSE)</f>
        <v>Koseler, Kaan; McGraw, Kelsea; Stephan, Matthew</v>
      </c>
      <c r="E17" t="str">
        <f>VLOOKUP(Tabelle43[[#This Row],[Key]],'3. Unique Results'!A:X,5,FALSE)</f>
        <v>Realization of a Machine Learning Domain Specific Modeling Language: A Baseball Analytics Case Study</v>
      </c>
      <c r="F17" t="str">
        <f>VLOOKUP(Tabelle43[[#This Row],[Key]],'3. Unique Results'!A:X,6,FALSE)</f>
        <v>Proceedings of the 7th International Conference on Model-Driven Engineering and Software Development, MODELSWARD 2019, Prague, Czech Republic, February 20-22, 2019</v>
      </c>
      <c r="G17" t="str">
        <f>VLOOKUP(Tabelle43[[#This Row],[Key]],'3. Unique Results'!A:X,7,FALSE)</f>
        <v/>
      </c>
      <c r="H17" t="str">
        <f>VLOOKUP(Tabelle43[[#This Row],[Key]],'3. Unique Results'!A:X,8,FALSE)</f>
        <v/>
      </c>
      <c r="I17" t="str">
        <f>VLOOKUP(Tabelle43[[#This Row],[Key]],'3. Unique Results'!A:X,9,FALSE)</f>
        <v>10.5220/0007245800150026</v>
      </c>
      <c r="J17" t="str">
        <f>VLOOKUP(Tabelle43[[#This Row],[Key]],'3. Unique Results'!A:X,10,FALSE)</f>
        <v>https://doi.org/10.5220/0007245800150026</v>
      </c>
      <c r="K17" t="str">
        <f>VLOOKUP(Tabelle43[[#This Row],[Key]],'3. Unique Results'!A:X,11,FALSE)</f>
        <v>2019</v>
      </c>
      <c r="L17">
        <f>VLOOKUP(Tabelle43[[#This Row],[Key]],'3. Unique Results'!A:X,12,FALSE)</f>
        <v>44887.363807870373</v>
      </c>
      <c r="M17" s="17">
        <f>VLOOKUP(Tabelle43[[#This Row],[Key]],'3. Unique Results'!A:X,13,FALSE)</f>
        <v>44887.363807870373</v>
      </c>
      <c r="N17" s="17">
        <f>VLOOKUP(Tabelle43[[#This Row],[Key]],'3. Unique Results'!A:X,14,FALSE)</f>
        <v>0</v>
      </c>
      <c r="O17" t="str">
        <f>VLOOKUP(Tabelle43[[#This Row],[Key]],'3. Unique Results'!A:X,15,FALSE)</f>
        <v>13–24</v>
      </c>
      <c r="P17" t="str">
        <f>VLOOKUP(Tabelle43[[#This Row],[Key]],'3. Unique Results'!A:X,16,FALSE)</f>
        <v/>
      </c>
      <c r="Q17" t="str">
        <f>VLOOKUP(Tabelle43[[#This Row],[Key]],'3. Unique Results'!A:X,17,FALSE)</f>
        <v/>
      </c>
      <c r="R17" t="str">
        <f>VLOOKUP(Tabelle43[[#This Row],[Key]],'3. Unique Results'!A:X,18,FALSE)</f>
        <v/>
      </c>
      <c r="S17" t="str">
        <f>VLOOKUP(Tabelle43[[#This Row],[Key]],'3. Unique Results'!A:X,19,FALSE)</f>
        <v/>
      </c>
      <c r="T17" t="str">
        <f>VLOOKUP(Tabelle43[[#This Row],[Key]],'3. Unique Results'!A:X,20,FALSE)</f>
        <v>SciTePress</v>
      </c>
      <c r="U17" t="str">
        <f>VLOOKUP(Tabelle43[[#This Row],[Key]],'3. Unique Results'!A:X,21,FALSE)</f>
        <v/>
      </c>
      <c r="V17" t="str">
        <f>VLOOKUP(Tabelle43[[#This Row],[Key]],'3. Unique Results'!A:X,22,FALSE)</f>
        <v/>
      </c>
      <c r="W17" t="str">
        <f>VLOOKUP(Tabelle43[[#This Row],[Key]],'3. Unique Results'!A:X,23,FALSE)</f>
        <v/>
      </c>
    </row>
    <row r="18" spans="1:23">
      <c r="A18" t="s">
        <v>4469</v>
      </c>
      <c r="B18" t="str">
        <f>VLOOKUP(Tabelle43[[#This Row],[Key]],'3. Unique Results'!A:X,2,FALSE)</f>
        <v>journalArticle</v>
      </c>
      <c r="C18">
        <f>VLOOKUP(Tabelle43[[#This Row],[Key]],'3. Unique Results'!A:X,3,FALSE)</f>
        <v>2019</v>
      </c>
      <c r="D18" t="str">
        <f>VLOOKUP(Tabelle43[[#This Row],[Key]],'3. Unique Results'!A:X,4,FALSE)</f>
        <v>Kunft, Andreas; Katsifodimos, Asterios; Schelter, Sebastian; Breß, Sebastian; Rabl, Tilmann; Markl, Volker</v>
      </c>
      <c r="E18" t="str">
        <f>VLOOKUP(Tabelle43[[#This Row],[Key]],'3. Unique Results'!A:X,5,FALSE)</f>
        <v>An Intermediate Representation for Optimizing Machine Learning Pipelines</v>
      </c>
      <c r="F18" t="str">
        <f>VLOOKUP(Tabelle43[[#This Row],[Key]],'3. Unique Results'!A:X,6,FALSE)</f>
        <v>Proc. VLDB Endow.</v>
      </c>
      <c r="G18" t="str">
        <f>VLOOKUP(Tabelle43[[#This Row],[Key]],'3. Unique Results'!A:X,7,FALSE)</f>
        <v/>
      </c>
      <c r="H18" t="str">
        <f>VLOOKUP(Tabelle43[[#This Row],[Key]],'3. Unique Results'!A:X,8,FALSE)</f>
        <v>2150-8097</v>
      </c>
      <c r="I18" t="str">
        <f>VLOOKUP(Tabelle43[[#This Row],[Key]],'3. Unique Results'!A:X,9,FALSE)</f>
        <v>10.14778/3342263.3342633</v>
      </c>
      <c r="J18" t="str">
        <f>VLOOKUP(Tabelle43[[#This Row],[Key]],'3. Unique Results'!A:X,10,FALSE)</f>
        <v>https://doi.org/10.14778/3342263.3342633</v>
      </c>
      <c r="K18" t="str">
        <f>VLOOKUP(Tabelle43[[#This Row],[Key]],'3. Unique Results'!A:X,11,FALSE)</f>
        <v>2019-07</v>
      </c>
      <c r="L18">
        <f>VLOOKUP(Tabelle43[[#This Row],[Key]],'3. Unique Results'!A:X,12,FALSE)</f>
        <v>44887.363807870373</v>
      </c>
      <c r="M18" s="17">
        <f>VLOOKUP(Tabelle43[[#This Row],[Key]],'3. Unique Results'!A:X,13,FALSE)</f>
        <v>44887.363807870373</v>
      </c>
      <c r="N18" s="17">
        <f>VLOOKUP(Tabelle43[[#This Row],[Key]],'3. Unique Results'!A:X,14,FALSE)</f>
        <v>0</v>
      </c>
      <c r="O18" t="str">
        <f>VLOOKUP(Tabelle43[[#This Row],[Key]],'3. Unique Results'!A:X,15,FALSE)</f>
        <v>1553–1567</v>
      </c>
      <c r="P18" t="str">
        <f>VLOOKUP(Tabelle43[[#This Row],[Key]],'3. Unique Results'!A:X,16,FALSE)</f>
        <v>11</v>
      </c>
      <c r="Q18" t="str">
        <f>VLOOKUP(Tabelle43[[#This Row],[Key]],'3. Unique Results'!A:X,17,FALSE)</f>
        <v>12</v>
      </c>
      <c r="R18" t="str">
        <f>VLOOKUP(Tabelle43[[#This Row],[Key]],'3. Unique Results'!A:X,18,FALSE)</f>
        <v/>
      </c>
      <c r="S18" t="str">
        <f>VLOOKUP(Tabelle43[[#This Row],[Key]],'3. Unique Results'!A:X,19,FALSE)</f>
        <v/>
      </c>
      <c r="T18" t="str">
        <f>VLOOKUP(Tabelle43[[#This Row],[Key]],'3. Unique Results'!A:X,20,FALSE)</f>
        <v/>
      </c>
      <c r="U18" t="str">
        <f>VLOOKUP(Tabelle43[[#This Row],[Key]],'3. Unique Results'!A:X,21,FALSE)</f>
        <v/>
      </c>
      <c r="V18" t="str">
        <f>VLOOKUP(Tabelle43[[#This Row],[Key]],'3. Unique Results'!A:X,22,FALSE)</f>
        <v/>
      </c>
      <c r="W18" t="str">
        <f>VLOOKUP(Tabelle43[[#This Row],[Key]],'3. Unique Results'!A:X,23,FALSE)</f>
        <v/>
      </c>
    </row>
    <row r="19" spans="1:23">
      <c r="A19" t="s">
        <v>4459</v>
      </c>
      <c r="B19" t="str">
        <f>VLOOKUP(Tabelle43[[#This Row],[Key]],'3. Unique Results'!A:X,2,FALSE)</f>
        <v>thesis</v>
      </c>
      <c r="C19">
        <f>VLOOKUP(Tabelle43[[#This Row],[Key]],'3. Unique Results'!A:X,3,FALSE)</f>
        <v>2021</v>
      </c>
      <c r="D19" t="str">
        <f>VLOOKUP(Tabelle43[[#This Row],[Key]],'3. Unique Results'!A:X,4,FALSE)</f>
        <v>Kusmenko, Evgeny</v>
      </c>
      <c r="E19" t="str">
        <f>VLOOKUP(Tabelle43[[#This Row],[Key]],'3. Unique Results'!A:X,5,FALSE)</f>
        <v>Model-Driven Development Methodology and Domain-Specific Languages for the Design of Artificial Intelligence in Cyber-Physical Systems</v>
      </c>
      <c r="F19" t="str">
        <f>VLOOKUP(Tabelle43[[#This Row],[Key]],'3. Unique Results'!A:X,6,FALSE)</f>
        <v/>
      </c>
      <c r="G19" t="str">
        <f>VLOOKUP(Tabelle43[[#This Row],[Key]],'3. Unique Results'!A:X,7,FALSE)</f>
        <v/>
      </c>
      <c r="H19" t="str">
        <f>VLOOKUP(Tabelle43[[#This Row],[Key]],'3. Unique Results'!A:X,8,FALSE)</f>
        <v/>
      </c>
      <c r="I19" t="str">
        <f>VLOOKUP(Tabelle43[[#This Row],[Key]],'3. Unique Results'!A:X,9,FALSE)</f>
        <v/>
      </c>
      <c r="J19" t="str">
        <f>VLOOKUP(Tabelle43[[#This Row],[Key]],'3. Unique Results'!A:X,10,FALSE)</f>
        <v>https://publications.rwth-aachen.de/record/835778</v>
      </c>
      <c r="K19" t="str">
        <f>VLOOKUP(Tabelle43[[#This Row],[Key]],'3. Unique Results'!A:X,11,FALSE)</f>
        <v>2021</v>
      </c>
      <c r="L19">
        <f>VLOOKUP(Tabelle43[[#This Row],[Key]],'3. Unique Results'!A:X,12,FALSE)</f>
        <v>44887.363807870373</v>
      </c>
      <c r="M19" s="17">
        <f>VLOOKUP(Tabelle43[[#This Row],[Key]],'3. Unique Results'!A:X,13,FALSE)</f>
        <v>44887.363807870373</v>
      </c>
      <c r="N19" s="17">
        <f>VLOOKUP(Tabelle43[[#This Row],[Key]],'3. Unique Results'!A:X,14,FALSE)</f>
        <v>0</v>
      </c>
      <c r="O19" t="str">
        <f>VLOOKUP(Tabelle43[[#This Row],[Key]],'3. Unique Results'!A:X,15,FALSE)</f>
        <v/>
      </c>
      <c r="P19" t="str">
        <f>VLOOKUP(Tabelle43[[#This Row],[Key]],'3. Unique Results'!A:X,16,FALSE)</f>
        <v/>
      </c>
      <c r="Q19" t="str">
        <f>VLOOKUP(Tabelle43[[#This Row],[Key]],'3. Unique Results'!A:X,17,FALSE)</f>
        <v/>
      </c>
      <c r="R19" t="str">
        <f>VLOOKUP(Tabelle43[[#This Row],[Key]],'3. Unique Results'!A:X,18,FALSE)</f>
        <v/>
      </c>
      <c r="S19" t="str">
        <f>VLOOKUP(Tabelle43[[#This Row],[Key]],'3. Unique Results'!A:X,19,FALSE)</f>
        <v/>
      </c>
      <c r="T19" t="str">
        <f>VLOOKUP(Tabelle43[[#This Row],[Key]],'3. Unique Results'!A:X,20,FALSE)</f>
        <v>RWTH Aachen University, Germany</v>
      </c>
      <c r="U19" t="str">
        <f>VLOOKUP(Tabelle43[[#This Row],[Key]],'3. Unique Results'!A:X,21,FALSE)</f>
        <v/>
      </c>
      <c r="V19" t="str">
        <f>VLOOKUP(Tabelle43[[#This Row],[Key]],'3. Unique Results'!A:X,22,FALSE)</f>
        <v/>
      </c>
      <c r="W19" t="str">
        <f>VLOOKUP(Tabelle43[[#This Row],[Key]],'3. Unique Results'!A:X,23,FALSE)</f>
        <v/>
      </c>
    </row>
    <row r="20" spans="1:23">
      <c r="A20" t="s">
        <v>4438</v>
      </c>
      <c r="B20" t="str">
        <f>VLOOKUP(Tabelle43[[#This Row],[Key]],'3. Unique Results'!A:X,2,FALSE)</f>
        <v>conferencePaper</v>
      </c>
      <c r="C20">
        <f>VLOOKUP(Tabelle43[[#This Row],[Key]],'3. Unique Results'!A:X,3,FALSE)</f>
        <v>2014</v>
      </c>
      <c r="D20" t="str">
        <f>VLOOKUP(Tabelle43[[#This Row],[Key]],'3. Unique Results'!A:X,4,FALSE)</f>
        <v>Lechevalier, David; Narayanan, Anantha; Rachuri, Sudarsan</v>
      </c>
      <c r="E20" t="str">
        <f>VLOOKUP(Tabelle43[[#This Row],[Key]],'3. Unique Results'!A:X,5,FALSE)</f>
        <v>Towards a domain-specific framework for predictive analytics in manufacturing</v>
      </c>
      <c r="F20" t="str">
        <f>VLOOKUP(Tabelle43[[#This Row],[Key]],'3. Unique Results'!A:X,6,FALSE)</f>
        <v>2014 IEEE International Conference on Big Data (Big Data)</v>
      </c>
      <c r="G20" t="str">
        <f>VLOOKUP(Tabelle43[[#This Row],[Key]],'3. Unique Results'!A:X,7,FALSE)</f>
        <v/>
      </c>
      <c r="H20" t="str">
        <f>VLOOKUP(Tabelle43[[#This Row],[Key]],'3. Unique Results'!A:X,8,FALSE)</f>
        <v/>
      </c>
      <c r="I20" t="str">
        <f>VLOOKUP(Tabelle43[[#This Row],[Key]],'3. Unique Results'!A:X,9,FALSE)</f>
        <v>10.1109/BigData.2014.7004332</v>
      </c>
      <c r="J20" t="str">
        <f>VLOOKUP(Tabelle43[[#This Row],[Key]],'3. Unique Results'!A:X,10,FALSE)</f>
        <v/>
      </c>
      <c r="K20" t="str">
        <f>VLOOKUP(Tabelle43[[#This Row],[Key]],'3. Unique Results'!A:X,11,FALSE)</f>
        <v>2014</v>
      </c>
      <c r="L20">
        <f>VLOOKUP(Tabelle43[[#This Row],[Key]],'3. Unique Results'!A:X,12,FALSE)</f>
        <v>44887.363807870373</v>
      </c>
      <c r="M20" s="17">
        <f>VLOOKUP(Tabelle43[[#This Row],[Key]],'3. Unique Results'!A:X,13,FALSE)</f>
        <v>44887.363807870373</v>
      </c>
      <c r="N20" s="17">
        <f>VLOOKUP(Tabelle43[[#This Row],[Key]],'3. Unique Results'!A:X,14,FALSE)</f>
        <v>0</v>
      </c>
      <c r="O20" t="str">
        <f>VLOOKUP(Tabelle43[[#This Row],[Key]],'3. Unique Results'!A:X,15,FALSE)</f>
        <v>987-995</v>
      </c>
      <c r="P20" t="str">
        <f>VLOOKUP(Tabelle43[[#This Row],[Key]],'3. Unique Results'!A:X,16,FALSE)</f>
        <v/>
      </c>
      <c r="Q20" t="str">
        <f>VLOOKUP(Tabelle43[[#This Row],[Key]],'3. Unique Results'!A:X,17,FALSE)</f>
        <v/>
      </c>
      <c r="R20" t="str">
        <f>VLOOKUP(Tabelle43[[#This Row],[Key]],'3. Unique Results'!A:X,18,FALSE)</f>
        <v/>
      </c>
      <c r="S20" t="str">
        <f>VLOOKUP(Tabelle43[[#This Row],[Key]],'3. Unique Results'!A:X,19,FALSE)</f>
        <v/>
      </c>
      <c r="T20" t="str">
        <f>VLOOKUP(Tabelle43[[#This Row],[Key]],'3. Unique Results'!A:X,20,FALSE)</f>
        <v/>
      </c>
      <c r="U20" t="str">
        <f>VLOOKUP(Tabelle43[[#This Row],[Key]],'3. Unique Results'!A:X,21,FALSE)</f>
        <v/>
      </c>
      <c r="V20" t="str">
        <f>VLOOKUP(Tabelle43[[#This Row],[Key]],'3. Unique Results'!A:X,22,FALSE)</f>
        <v/>
      </c>
      <c r="W20" t="str">
        <f>VLOOKUP(Tabelle43[[#This Row],[Key]],'3. Unique Results'!A:X,23,FALSE)</f>
        <v/>
      </c>
    </row>
    <row r="21" spans="1:23">
      <c r="A21" t="s">
        <v>4440</v>
      </c>
      <c r="B21" t="str">
        <f>VLOOKUP(Tabelle43[[#This Row],[Key]],'3. Unique Results'!A:X,2,FALSE)</f>
        <v>journalArticle</v>
      </c>
      <c r="C21">
        <f>VLOOKUP(Tabelle43[[#This Row],[Key]],'3. Unique Results'!A:X,3,FALSE)</f>
        <v>2021</v>
      </c>
      <c r="D21" t="str">
        <f>VLOOKUP(Tabelle43[[#This Row],[Key]],'3. Unique Results'!A:X,4,FALSE)</f>
        <v>Meacham, Sofia; Pech, Vaclav; Nauck, Detlef</v>
      </c>
      <c r="E21" t="str">
        <f>VLOOKUP(Tabelle43[[#This Row],[Key]],'3. Unique Results'!A:X,5,FALSE)</f>
        <v>AdaptiveSystems: An Integrated Framework for Adaptive Systems Design and Development Using MPS JetBrains Domain-Specific Modeling Environment</v>
      </c>
      <c r="F21" t="str">
        <f>VLOOKUP(Tabelle43[[#This Row],[Key]],'3. Unique Results'!A:X,6,FALSE)</f>
        <v>IEEE Access</v>
      </c>
      <c r="G21" t="str">
        <f>VLOOKUP(Tabelle43[[#This Row],[Key]],'3. Unique Results'!A:X,7,FALSE)</f>
        <v/>
      </c>
      <c r="H21" t="str">
        <f>VLOOKUP(Tabelle43[[#This Row],[Key]],'3. Unique Results'!A:X,8,FALSE)</f>
        <v/>
      </c>
      <c r="I21" t="str">
        <f>VLOOKUP(Tabelle43[[#This Row],[Key]],'3. Unique Results'!A:X,9,FALSE)</f>
        <v>10.1109/ACCESS.2021.3111229</v>
      </c>
      <c r="J21" t="str">
        <f>VLOOKUP(Tabelle43[[#This Row],[Key]],'3. Unique Results'!A:X,10,FALSE)</f>
        <v/>
      </c>
      <c r="K21" t="str">
        <f>VLOOKUP(Tabelle43[[#This Row],[Key]],'3. Unique Results'!A:X,11,FALSE)</f>
        <v>2021</v>
      </c>
      <c r="L21">
        <f>VLOOKUP(Tabelle43[[#This Row],[Key]],'3. Unique Results'!A:X,12,FALSE)</f>
        <v>44887.363807870373</v>
      </c>
      <c r="M21" s="17">
        <f>VLOOKUP(Tabelle43[[#This Row],[Key]],'3. Unique Results'!A:X,13,FALSE)</f>
        <v>44887.363807870373</v>
      </c>
      <c r="N21" s="17">
        <f>VLOOKUP(Tabelle43[[#This Row],[Key]],'3. Unique Results'!A:X,14,FALSE)</f>
        <v>0</v>
      </c>
      <c r="O21" t="str">
        <f>VLOOKUP(Tabelle43[[#This Row],[Key]],'3. Unique Results'!A:X,15,FALSE)</f>
        <v>127973-127984</v>
      </c>
      <c r="P21" t="str">
        <f>VLOOKUP(Tabelle43[[#This Row],[Key]],'3. Unique Results'!A:X,16,FALSE)</f>
        <v/>
      </c>
      <c r="Q21" t="str">
        <f>VLOOKUP(Tabelle43[[#This Row],[Key]],'3. Unique Results'!A:X,17,FALSE)</f>
        <v>9</v>
      </c>
      <c r="R21" t="str">
        <f>VLOOKUP(Tabelle43[[#This Row],[Key]],'3. Unique Results'!A:X,18,FALSE)</f>
        <v/>
      </c>
      <c r="S21" t="str">
        <f>VLOOKUP(Tabelle43[[#This Row],[Key]],'3. Unique Results'!A:X,19,FALSE)</f>
        <v/>
      </c>
      <c r="T21" t="str">
        <f>VLOOKUP(Tabelle43[[#This Row],[Key]],'3. Unique Results'!A:X,20,FALSE)</f>
        <v/>
      </c>
      <c r="U21" t="str">
        <f>VLOOKUP(Tabelle43[[#This Row],[Key]],'3. Unique Results'!A:X,21,FALSE)</f>
        <v/>
      </c>
      <c r="V21" t="str">
        <f>VLOOKUP(Tabelle43[[#This Row],[Key]],'3. Unique Results'!A:X,22,FALSE)</f>
        <v/>
      </c>
      <c r="W21" t="str">
        <f>VLOOKUP(Tabelle43[[#This Row],[Key]],'3. Unique Results'!A:X,23,FALSE)</f>
        <v/>
      </c>
    </row>
    <row r="22" spans="1:23">
      <c r="A22" t="s">
        <v>4444</v>
      </c>
      <c r="B22" t="str">
        <f>VLOOKUP(Tabelle43[[#This Row],[Key]],'3. Unique Results'!A:X,2,FALSE)</f>
        <v>journalArticle</v>
      </c>
      <c r="C22">
        <f>VLOOKUP(Tabelle43[[#This Row],[Key]],'3. Unique Results'!A:X,3,FALSE)</f>
        <v>2021</v>
      </c>
      <c r="D22" t="str">
        <f>VLOOKUP(Tabelle43[[#This Row],[Key]],'3. Unique Results'!A:X,4,FALSE)</f>
        <v>Moin, A.; Challenger, M.; Badii, A.; ...</v>
      </c>
      <c r="E22" t="str">
        <f>VLOOKUP(Tabelle43[[#This Row],[Key]],'3. Unique Results'!A:X,5,FALSE)</f>
        <v>Mde4qai: Towards model-driven engineering for quantum artificial intelligence</v>
      </c>
      <c r="F22" t="str">
        <f>VLOOKUP(Tabelle43[[#This Row],[Key]],'3. Unique Results'!A:X,6,FALSE)</f>
        <v>arXiv preprint arXiv …</v>
      </c>
      <c r="G22" t="str">
        <f>VLOOKUP(Tabelle43[[#This Row],[Key]],'3. Unique Results'!A:X,7,FALSE)</f>
        <v/>
      </c>
      <c r="H22" t="str">
        <f>VLOOKUP(Tabelle43[[#This Row],[Key]],'3. Unique Results'!A:X,8,FALSE)</f>
        <v/>
      </c>
      <c r="I22" t="str">
        <f>VLOOKUP(Tabelle43[[#This Row],[Key]],'3. Unique Results'!A:X,9,FALSE)</f>
        <v/>
      </c>
      <c r="J22" t="str">
        <f>VLOOKUP(Tabelle43[[#This Row],[Key]],'3. Unique Results'!A:X,10,FALSE)</f>
        <v>https://arxiv.org/abs/2107.06708</v>
      </c>
      <c r="K22" t="str">
        <f>VLOOKUP(Tabelle43[[#This Row],[Key]],'3. Unique Results'!A:X,11,FALSE)</f>
        <v>2021</v>
      </c>
      <c r="L22">
        <f>VLOOKUP(Tabelle43[[#This Row],[Key]],'3. Unique Results'!A:X,12,FALSE)</f>
        <v>44887.363807870373</v>
      </c>
      <c r="M22" s="17">
        <f>VLOOKUP(Tabelle43[[#This Row],[Key]],'3. Unique Results'!A:X,13,FALSE)</f>
        <v>44887.363807870373</v>
      </c>
      <c r="N22" s="17">
        <f>VLOOKUP(Tabelle43[[#This Row],[Key]],'3. Unique Results'!A:X,14,FALSE)</f>
        <v>0</v>
      </c>
      <c r="O22" t="str">
        <f>VLOOKUP(Tabelle43[[#This Row],[Key]],'3. Unique Results'!A:X,15,FALSE)</f>
        <v/>
      </c>
      <c r="P22" t="str">
        <f>VLOOKUP(Tabelle43[[#This Row],[Key]],'3. Unique Results'!A:X,16,FALSE)</f>
        <v/>
      </c>
      <c r="Q22" t="str">
        <f>VLOOKUP(Tabelle43[[#This Row],[Key]],'3. Unique Results'!A:X,17,FALSE)</f>
        <v/>
      </c>
      <c r="R22" t="str">
        <f>VLOOKUP(Tabelle43[[#This Row],[Key]],'3. Unique Results'!A:X,18,FALSE)</f>
        <v/>
      </c>
      <c r="S22" t="str">
        <f>VLOOKUP(Tabelle43[[#This Row],[Key]],'3. Unique Results'!A:X,19,FALSE)</f>
        <v/>
      </c>
      <c r="T22" t="str">
        <f>VLOOKUP(Tabelle43[[#This Row],[Key]],'3. Unique Results'!A:X,20,FALSE)</f>
        <v/>
      </c>
      <c r="U22" t="str">
        <f>VLOOKUP(Tabelle43[[#This Row],[Key]],'3. Unique Results'!A:X,21,FALSE)</f>
        <v/>
      </c>
      <c r="V22" t="str">
        <f>VLOOKUP(Tabelle43[[#This Row],[Key]],'3. Unique Results'!A:X,22,FALSE)</f>
        <v/>
      </c>
      <c r="W22" t="str">
        <f>VLOOKUP(Tabelle43[[#This Row],[Key]],'3. Unique Results'!A:X,23,FALSE)</f>
        <v/>
      </c>
    </row>
    <row r="23" spans="1:23">
      <c r="A23" t="s">
        <v>4443</v>
      </c>
      <c r="B23" t="str">
        <f>VLOOKUP(Tabelle43[[#This Row],[Key]],'3. Unique Results'!A:X,2,FALSE)</f>
        <v>journalArticle</v>
      </c>
      <c r="C23">
        <f>VLOOKUP(Tabelle43[[#This Row],[Key]],'3. Unique Results'!A:X,3,FALSE)</f>
        <v>2020</v>
      </c>
      <c r="D23" t="str">
        <f>VLOOKUP(Tabelle43[[#This Row],[Key]],'3. Unique Results'!A:X,4,FALSE)</f>
        <v>Moin, A.; Rössler, S.; Günnemann, S.</v>
      </c>
      <c r="E23" t="str">
        <f>VLOOKUP(Tabelle43[[#This Row],[Key]],'3. Unique Results'!A:X,5,FALSE)</f>
        <v>ThingML+ Augmenting Model-Driven Software Engineering for the Internet of Things with Machine Learning</v>
      </c>
      <c r="F23" t="str">
        <f>VLOOKUP(Tabelle43[[#This Row],[Key]],'3. Unique Results'!A:X,6,FALSE)</f>
        <v>arXiv preprint arXiv:2009.10633</v>
      </c>
      <c r="G23" t="str">
        <f>VLOOKUP(Tabelle43[[#This Row],[Key]],'3. Unique Results'!A:X,7,FALSE)</f>
        <v/>
      </c>
      <c r="H23" t="str">
        <f>VLOOKUP(Tabelle43[[#This Row],[Key]],'3. Unique Results'!A:X,8,FALSE)</f>
        <v/>
      </c>
      <c r="I23" t="str">
        <f>VLOOKUP(Tabelle43[[#This Row],[Key]],'3. Unique Results'!A:X,9,FALSE)</f>
        <v/>
      </c>
      <c r="J23" t="str">
        <f>VLOOKUP(Tabelle43[[#This Row],[Key]],'3. Unique Results'!A:X,10,FALSE)</f>
        <v>https://arxiv.org/abs/2009.10633</v>
      </c>
      <c r="K23" t="str">
        <f>VLOOKUP(Tabelle43[[#This Row],[Key]],'3. Unique Results'!A:X,11,FALSE)</f>
        <v>2020</v>
      </c>
      <c r="L23">
        <f>VLOOKUP(Tabelle43[[#This Row],[Key]],'3. Unique Results'!A:X,12,FALSE)</f>
        <v>44887.363807870373</v>
      </c>
      <c r="M23" s="17">
        <f>VLOOKUP(Tabelle43[[#This Row],[Key]],'3. Unique Results'!A:X,13,FALSE)</f>
        <v>44887.363807870373</v>
      </c>
      <c r="N23" s="17">
        <f>VLOOKUP(Tabelle43[[#This Row],[Key]],'3. Unique Results'!A:X,14,FALSE)</f>
        <v>0</v>
      </c>
      <c r="O23" t="str">
        <f>VLOOKUP(Tabelle43[[#This Row],[Key]],'3. Unique Results'!A:X,15,FALSE)</f>
        <v/>
      </c>
      <c r="P23" t="str">
        <f>VLOOKUP(Tabelle43[[#This Row],[Key]],'3. Unique Results'!A:X,16,FALSE)</f>
        <v/>
      </c>
      <c r="Q23" t="str">
        <f>VLOOKUP(Tabelle43[[#This Row],[Key]],'3. Unique Results'!A:X,17,FALSE)</f>
        <v/>
      </c>
      <c r="R23" t="str">
        <f>VLOOKUP(Tabelle43[[#This Row],[Key]],'3. Unique Results'!A:X,18,FALSE)</f>
        <v/>
      </c>
      <c r="S23" t="str">
        <f>VLOOKUP(Tabelle43[[#This Row],[Key]],'3. Unique Results'!A:X,19,FALSE)</f>
        <v/>
      </c>
      <c r="T23" t="str">
        <f>VLOOKUP(Tabelle43[[#This Row],[Key]],'3. Unique Results'!A:X,20,FALSE)</f>
        <v/>
      </c>
      <c r="U23" t="str">
        <f>VLOOKUP(Tabelle43[[#This Row],[Key]],'3. Unique Results'!A:X,21,FALSE)</f>
        <v/>
      </c>
      <c r="V23" t="str">
        <f>VLOOKUP(Tabelle43[[#This Row],[Key]],'3. Unique Results'!A:X,22,FALSE)</f>
        <v/>
      </c>
      <c r="W23" t="str">
        <f>VLOOKUP(Tabelle43[[#This Row],[Key]],'3. Unique Results'!A:X,23,FALSE)</f>
        <v/>
      </c>
    </row>
    <row r="24" spans="1:23">
      <c r="A24" t="s">
        <v>4447</v>
      </c>
      <c r="B24" t="str">
        <f>VLOOKUP(Tabelle43[[#This Row],[Key]],'3. Unique Results'!A:X,2,FALSE)</f>
        <v>journalArticle</v>
      </c>
      <c r="C24">
        <f>VLOOKUP(Tabelle43[[#This Row],[Key]],'3. Unique Results'!A:X,3,FALSE)</f>
        <v>2022</v>
      </c>
      <c r="D24" t="str">
        <f>VLOOKUP(Tabelle43[[#This Row],[Key]],'3. Unique Results'!A:X,4,FALSE)</f>
        <v>Moin, A.; Wattanavaekin, U.; Lungu, A.; ...</v>
      </c>
      <c r="E24" t="str">
        <f>VLOOKUP(Tabelle43[[#This Row],[Key]],'3. Unique Results'!A:X,5,FALSE)</f>
        <v>Enabling Automated Machine Learning for Model-Driven AI Engineering</v>
      </c>
      <c r="F24" t="str">
        <f>VLOOKUP(Tabelle43[[#This Row],[Key]],'3. Unique Results'!A:X,6,FALSE)</f>
        <v>arXiv preprint arXiv …</v>
      </c>
      <c r="G24" t="str">
        <f>VLOOKUP(Tabelle43[[#This Row],[Key]],'3. Unique Results'!A:X,7,FALSE)</f>
        <v/>
      </c>
      <c r="H24" t="str">
        <f>VLOOKUP(Tabelle43[[#This Row],[Key]],'3. Unique Results'!A:X,8,FALSE)</f>
        <v/>
      </c>
      <c r="I24" t="str">
        <f>VLOOKUP(Tabelle43[[#This Row],[Key]],'3. Unique Results'!A:X,9,FALSE)</f>
        <v/>
      </c>
      <c r="J24" t="str">
        <f>VLOOKUP(Tabelle43[[#This Row],[Key]],'3. Unique Results'!A:X,10,FALSE)</f>
        <v>https://arxiv.org/abs/2203.02927</v>
      </c>
      <c r="K24" t="str">
        <f>VLOOKUP(Tabelle43[[#This Row],[Key]],'3. Unique Results'!A:X,11,FALSE)</f>
        <v>2022</v>
      </c>
      <c r="L24">
        <f>VLOOKUP(Tabelle43[[#This Row],[Key]],'3. Unique Results'!A:X,12,FALSE)</f>
        <v>44887.363807870373</v>
      </c>
      <c r="M24" s="17">
        <f>VLOOKUP(Tabelle43[[#This Row],[Key]],'3. Unique Results'!A:X,13,FALSE)</f>
        <v>44887.363807870373</v>
      </c>
      <c r="N24" s="17">
        <f>VLOOKUP(Tabelle43[[#This Row],[Key]],'3. Unique Results'!A:X,14,FALSE)</f>
        <v>0</v>
      </c>
      <c r="O24" t="str">
        <f>VLOOKUP(Tabelle43[[#This Row],[Key]],'3. Unique Results'!A:X,15,FALSE)</f>
        <v/>
      </c>
      <c r="P24" t="str">
        <f>VLOOKUP(Tabelle43[[#This Row],[Key]],'3. Unique Results'!A:X,16,FALSE)</f>
        <v/>
      </c>
      <c r="Q24" t="str">
        <f>VLOOKUP(Tabelle43[[#This Row],[Key]],'3. Unique Results'!A:X,17,FALSE)</f>
        <v/>
      </c>
      <c r="R24" t="str">
        <f>VLOOKUP(Tabelle43[[#This Row],[Key]],'3. Unique Results'!A:X,18,FALSE)</f>
        <v/>
      </c>
      <c r="S24" t="str">
        <f>VLOOKUP(Tabelle43[[#This Row],[Key]],'3. Unique Results'!A:X,19,FALSE)</f>
        <v/>
      </c>
      <c r="T24" t="str">
        <f>VLOOKUP(Tabelle43[[#This Row],[Key]],'3. Unique Results'!A:X,20,FALSE)</f>
        <v/>
      </c>
      <c r="U24" t="str">
        <f>VLOOKUP(Tabelle43[[#This Row],[Key]],'3. Unique Results'!A:X,21,FALSE)</f>
        <v/>
      </c>
      <c r="V24" t="str">
        <f>VLOOKUP(Tabelle43[[#This Row],[Key]],'3. Unique Results'!A:X,22,FALSE)</f>
        <v/>
      </c>
      <c r="W24" t="str">
        <f>VLOOKUP(Tabelle43[[#This Row],[Key]],'3. Unique Results'!A:X,23,FALSE)</f>
        <v/>
      </c>
    </row>
    <row r="25" spans="1:23">
      <c r="A25" t="s">
        <v>4454</v>
      </c>
      <c r="B25" t="str">
        <f>VLOOKUP(Tabelle43[[#This Row],[Key]],'3. Unique Results'!A:X,2,FALSE)</f>
        <v>conferencePaper</v>
      </c>
      <c r="C25">
        <f>VLOOKUP(Tabelle43[[#This Row],[Key]],'3. Unique Results'!A:X,3,FALSE)</f>
        <v>2021</v>
      </c>
      <c r="D25" t="str">
        <f>VLOOKUP(Tabelle43[[#This Row],[Key]],'3. Unique Results'!A:X,4,FALSE)</f>
        <v>Moin, Armin</v>
      </c>
      <c r="E25" t="str">
        <f>VLOOKUP(Tabelle43[[#This Row],[Key]],'3. Unique Results'!A:X,5,FALSE)</f>
        <v>Data Analytics and Machine Learning Methods, Techniques and Tool for Model-Driven Engineering of Smart IoT Services</v>
      </c>
      <c r="F25" t="str">
        <f>VLOOKUP(Tabelle43[[#This Row],[Key]],'3. Unique Results'!A:X,6,FALSE)</f>
        <v>43rd IEEE/ACM International Conference on Software Engineering: Companion Proceedings, ICSE Companion 2021, Madrid, Spain, May 25-28, 2021</v>
      </c>
      <c r="G25" t="str">
        <f>VLOOKUP(Tabelle43[[#This Row],[Key]],'3. Unique Results'!A:X,7,FALSE)</f>
        <v/>
      </c>
      <c r="H25" t="str">
        <f>VLOOKUP(Tabelle43[[#This Row],[Key]],'3. Unique Results'!A:X,8,FALSE)</f>
        <v/>
      </c>
      <c r="I25" t="str">
        <f>VLOOKUP(Tabelle43[[#This Row],[Key]],'3. Unique Results'!A:X,9,FALSE)</f>
        <v>10.1109/ICSE-Companion52605.2021.00130</v>
      </c>
      <c r="J25" t="str">
        <f>VLOOKUP(Tabelle43[[#This Row],[Key]],'3. Unique Results'!A:X,10,FALSE)</f>
        <v>https://doi.org/10.1109/ICSE-Companion52605.2021.00130</v>
      </c>
      <c r="K25" t="str">
        <f>VLOOKUP(Tabelle43[[#This Row],[Key]],'3. Unique Results'!A:X,11,FALSE)</f>
        <v>2021</v>
      </c>
      <c r="L25">
        <f>VLOOKUP(Tabelle43[[#This Row],[Key]],'3. Unique Results'!A:X,12,FALSE)</f>
        <v>44887.363807870373</v>
      </c>
      <c r="M25" s="17">
        <f>VLOOKUP(Tabelle43[[#This Row],[Key]],'3. Unique Results'!A:X,13,FALSE)</f>
        <v>44887.363807870373</v>
      </c>
      <c r="N25" s="17">
        <f>VLOOKUP(Tabelle43[[#This Row],[Key]],'3. Unique Results'!A:X,14,FALSE)</f>
        <v>0</v>
      </c>
      <c r="O25" t="str">
        <f>VLOOKUP(Tabelle43[[#This Row],[Key]],'3. Unique Results'!A:X,15,FALSE)</f>
        <v>287–292</v>
      </c>
      <c r="P25" t="str">
        <f>VLOOKUP(Tabelle43[[#This Row],[Key]],'3. Unique Results'!A:X,16,FALSE)</f>
        <v/>
      </c>
      <c r="Q25" t="str">
        <f>VLOOKUP(Tabelle43[[#This Row],[Key]],'3. Unique Results'!A:X,17,FALSE)</f>
        <v/>
      </c>
      <c r="R25" t="str">
        <f>VLOOKUP(Tabelle43[[#This Row],[Key]],'3. Unique Results'!A:X,18,FALSE)</f>
        <v/>
      </c>
      <c r="S25" t="str">
        <f>VLOOKUP(Tabelle43[[#This Row],[Key]],'3. Unique Results'!A:X,19,FALSE)</f>
        <v/>
      </c>
      <c r="T25" t="str">
        <f>VLOOKUP(Tabelle43[[#This Row],[Key]],'3. Unique Results'!A:X,20,FALSE)</f>
        <v>IEEE</v>
      </c>
      <c r="U25" t="str">
        <f>VLOOKUP(Tabelle43[[#This Row],[Key]],'3. Unique Results'!A:X,21,FALSE)</f>
        <v/>
      </c>
      <c r="V25" t="str">
        <f>VLOOKUP(Tabelle43[[#This Row],[Key]],'3. Unique Results'!A:X,22,FALSE)</f>
        <v/>
      </c>
      <c r="W25" t="str">
        <f>VLOOKUP(Tabelle43[[#This Row],[Key]],'3. Unique Results'!A:X,23,FALSE)</f>
        <v/>
      </c>
    </row>
    <row r="26" spans="1:23">
      <c r="A26" t="s">
        <v>4455</v>
      </c>
      <c r="B26" t="str">
        <f>VLOOKUP(Tabelle43[[#This Row],[Key]],'3. Unique Results'!A:X,2,FALSE)</f>
        <v>thesis</v>
      </c>
      <c r="C26">
        <f>VLOOKUP(Tabelle43[[#This Row],[Key]],'3. Unique Results'!A:X,3,FALSE)</f>
        <v>2022</v>
      </c>
      <c r="D26" t="str">
        <f>VLOOKUP(Tabelle43[[#This Row],[Key]],'3. Unique Results'!A:X,4,FALSE)</f>
        <v>Moin, Armin</v>
      </c>
      <c r="E26" t="str">
        <f>VLOOKUP(Tabelle43[[#This Row],[Key]],'3. Unique Results'!A:X,5,FALSE)</f>
        <v>Enabling Data Analytics and Machine Learning in Model-Driven Software Engineering of Smart IoT Services</v>
      </c>
      <c r="F26" t="str">
        <f>VLOOKUP(Tabelle43[[#This Row],[Key]],'3. Unique Results'!A:X,6,FALSE)</f>
        <v/>
      </c>
      <c r="G26" t="str">
        <f>VLOOKUP(Tabelle43[[#This Row],[Key]],'3. Unique Results'!A:X,7,FALSE)</f>
        <v/>
      </c>
      <c r="H26" t="str">
        <f>VLOOKUP(Tabelle43[[#This Row],[Key]],'3. Unique Results'!A:X,8,FALSE)</f>
        <v/>
      </c>
      <c r="I26" t="str">
        <f>VLOOKUP(Tabelle43[[#This Row],[Key]],'3. Unique Results'!A:X,9,FALSE)</f>
        <v/>
      </c>
      <c r="J26" t="str">
        <f>VLOOKUP(Tabelle43[[#This Row],[Key]],'3. Unique Results'!A:X,10,FALSE)</f>
        <v>https://nbn-resolving.org/urn:nbn:de:bvb:91-diss-20220720-1660445-1-6</v>
      </c>
      <c r="K26" t="str">
        <f>VLOOKUP(Tabelle43[[#This Row],[Key]],'3. Unique Results'!A:X,11,FALSE)</f>
        <v>2022</v>
      </c>
      <c r="L26">
        <f>VLOOKUP(Tabelle43[[#This Row],[Key]],'3. Unique Results'!A:X,12,FALSE)</f>
        <v>44887.363807870373</v>
      </c>
      <c r="M26" s="17">
        <f>VLOOKUP(Tabelle43[[#This Row],[Key]],'3. Unique Results'!A:X,13,FALSE)</f>
        <v>44887.363807870373</v>
      </c>
      <c r="N26" s="17">
        <f>VLOOKUP(Tabelle43[[#This Row],[Key]],'3. Unique Results'!A:X,14,FALSE)</f>
        <v>0</v>
      </c>
      <c r="O26" t="str">
        <f>VLOOKUP(Tabelle43[[#This Row],[Key]],'3. Unique Results'!A:X,15,FALSE)</f>
        <v/>
      </c>
      <c r="P26" t="str">
        <f>VLOOKUP(Tabelle43[[#This Row],[Key]],'3. Unique Results'!A:X,16,FALSE)</f>
        <v/>
      </c>
      <c r="Q26" t="str">
        <f>VLOOKUP(Tabelle43[[#This Row],[Key]],'3. Unique Results'!A:X,17,FALSE)</f>
        <v/>
      </c>
      <c r="R26" t="str">
        <f>VLOOKUP(Tabelle43[[#This Row],[Key]],'3. Unique Results'!A:X,18,FALSE)</f>
        <v/>
      </c>
      <c r="S26" t="str">
        <f>VLOOKUP(Tabelle43[[#This Row],[Key]],'3. Unique Results'!A:X,19,FALSE)</f>
        <v/>
      </c>
      <c r="T26" t="str">
        <f>VLOOKUP(Tabelle43[[#This Row],[Key]],'3. Unique Results'!A:X,20,FALSE)</f>
        <v>Technical University of Munich, Germany</v>
      </c>
      <c r="U26" t="str">
        <f>VLOOKUP(Tabelle43[[#This Row],[Key]],'3. Unique Results'!A:X,21,FALSE)</f>
        <v/>
      </c>
      <c r="V26" t="str">
        <f>VLOOKUP(Tabelle43[[#This Row],[Key]],'3. Unique Results'!A:X,22,FALSE)</f>
        <v/>
      </c>
      <c r="W26" t="str">
        <f>VLOOKUP(Tabelle43[[#This Row],[Key]],'3. Unique Results'!A:X,23,FALSE)</f>
        <v/>
      </c>
    </row>
    <row r="27" spans="1:23">
      <c r="A27" t="s">
        <v>4453</v>
      </c>
      <c r="B27" t="str">
        <f>VLOOKUP(Tabelle43[[#This Row],[Key]],'3. Unique Results'!A:X,2,FALSE)</f>
        <v>journalArticle</v>
      </c>
      <c r="C27">
        <f>VLOOKUP(Tabelle43[[#This Row],[Key]],'3. Unique Results'!A:X,3,FALSE)</f>
        <v>2021</v>
      </c>
      <c r="D27" t="str">
        <f>VLOOKUP(Tabelle43[[#This Row],[Key]],'3. Unique Results'!A:X,4,FALSE)</f>
        <v>Moin, Armin; Badii, Atta; Günnemann, Stephan</v>
      </c>
      <c r="E27" t="str">
        <f>VLOOKUP(Tabelle43[[#This Row],[Key]],'3. Unique Results'!A:X,5,FALSE)</f>
        <v>A Model-Driven Engineering Approach to Machine Learning and Software Modeling</v>
      </c>
      <c r="F27" t="str">
        <f>VLOOKUP(Tabelle43[[#This Row],[Key]],'3. Unique Results'!A:X,6,FALSE)</f>
        <v>CoRR</v>
      </c>
      <c r="G27" t="str">
        <f>VLOOKUP(Tabelle43[[#This Row],[Key]],'3. Unique Results'!A:X,7,FALSE)</f>
        <v/>
      </c>
      <c r="H27" t="str">
        <f>VLOOKUP(Tabelle43[[#This Row],[Key]],'3. Unique Results'!A:X,8,FALSE)</f>
        <v/>
      </c>
      <c r="I27" t="str">
        <f>VLOOKUP(Tabelle43[[#This Row],[Key]],'3. Unique Results'!A:X,9,FALSE)</f>
        <v/>
      </c>
      <c r="J27" t="str">
        <f>VLOOKUP(Tabelle43[[#This Row],[Key]],'3. Unique Results'!A:X,10,FALSE)</f>
        <v>https://arxiv.org/abs/2107.02689</v>
      </c>
      <c r="K27" t="str">
        <f>VLOOKUP(Tabelle43[[#This Row],[Key]],'3. Unique Results'!A:X,11,FALSE)</f>
        <v>2021</v>
      </c>
      <c r="L27">
        <f>VLOOKUP(Tabelle43[[#This Row],[Key]],'3. Unique Results'!A:X,12,FALSE)</f>
        <v>44887.363807870373</v>
      </c>
      <c r="M27" s="17">
        <f>VLOOKUP(Tabelle43[[#This Row],[Key]],'3. Unique Results'!A:X,13,FALSE)</f>
        <v>44887.363807870373</v>
      </c>
      <c r="N27" s="17">
        <f>VLOOKUP(Tabelle43[[#This Row],[Key]],'3. Unique Results'!A:X,14,FALSE)</f>
        <v>0</v>
      </c>
      <c r="O27" t="str">
        <f>VLOOKUP(Tabelle43[[#This Row],[Key]],'3. Unique Results'!A:X,15,FALSE)</f>
        <v/>
      </c>
      <c r="P27" t="str">
        <f>VLOOKUP(Tabelle43[[#This Row],[Key]],'3. Unique Results'!A:X,16,FALSE)</f>
        <v/>
      </c>
      <c r="Q27" t="str">
        <f>VLOOKUP(Tabelle43[[#This Row],[Key]],'3. Unique Results'!A:X,17,FALSE)</f>
        <v>abs/2107.02689</v>
      </c>
      <c r="R27" t="str">
        <f>VLOOKUP(Tabelle43[[#This Row],[Key]],'3. Unique Results'!A:X,18,FALSE)</f>
        <v/>
      </c>
      <c r="S27" t="str">
        <f>VLOOKUP(Tabelle43[[#This Row],[Key]],'3. Unique Results'!A:X,19,FALSE)</f>
        <v/>
      </c>
      <c r="T27" t="str">
        <f>VLOOKUP(Tabelle43[[#This Row],[Key]],'3. Unique Results'!A:X,20,FALSE)</f>
        <v/>
      </c>
      <c r="U27" t="str">
        <f>VLOOKUP(Tabelle43[[#This Row],[Key]],'3. Unique Results'!A:X,21,FALSE)</f>
        <v/>
      </c>
      <c r="V27" t="str">
        <f>VLOOKUP(Tabelle43[[#This Row],[Key]],'3. Unique Results'!A:X,22,FALSE)</f>
        <v/>
      </c>
      <c r="W27" t="str">
        <f>VLOOKUP(Tabelle43[[#This Row],[Key]],'3. Unique Results'!A:X,23,FALSE)</f>
        <v/>
      </c>
    </row>
    <row r="28" spans="1:23">
      <c r="A28" t="s">
        <v>4449</v>
      </c>
      <c r="B28" t="str">
        <f>VLOOKUP(Tabelle43[[#This Row],[Key]],'3. Unique Results'!A:X,2,FALSE)</f>
        <v>conferencePaper</v>
      </c>
      <c r="C28">
        <f>VLOOKUP(Tabelle43[[#This Row],[Key]],'3. Unique Results'!A:X,3,FALSE)</f>
        <v>2022</v>
      </c>
      <c r="D28" t="str">
        <f>VLOOKUP(Tabelle43[[#This Row],[Key]],'3. Unique Results'!A:X,4,FALSE)</f>
        <v>Moin, Armin; Challenger, Moharram; Badii, Atta; Günnemann, Stephan</v>
      </c>
      <c r="E28" t="str">
        <f>VLOOKUP(Tabelle43[[#This Row],[Key]],'3. Unique Results'!A:X,5,FALSE)</f>
        <v>Towards Model-Driven Engineering for Quantum AI</v>
      </c>
      <c r="F28" t="str">
        <f>VLOOKUP(Tabelle43[[#This Row],[Key]],'3. Unique Results'!A:X,6,FALSE)</f>
        <v>52. Jahrestagung der Gesellschaft für Informatik, INFORMATIK 2022, Informatik in den Naturwissenschaften, 26. - 30. September 2022, Hamburg</v>
      </c>
      <c r="G28" t="str">
        <f>VLOOKUP(Tabelle43[[#This Row],[Key]],'3. Unique Results'!A:X,7,FALSE)</f>
        <v/>
      </c>
      <c r="H28" t="str">
        <f>VLOOKUP(Tabelle43[[#This Row],[Key]],'3. Unique Results'!A:X,8,FALSE)</f>
        <v/>
      </c>
      <c r="I28" t="str">
        <f>VLOOKUP(Tabelle43[[#This Row],[Key]],'3. Unique Results'!A:X,9,FALSE)</f>
        <v>10.18420/inf2022_95</v>
      </c>
      <c r="J28" t="str">
        <f>VLOOKUP(Tabelle43[[#This Row],[Key]],'3. Unique Results'!A:X,10,FALSE)</f>
        <v>https://doi.org/10.18420/inf2022\_95</v>
      </c>
      <c r="K28" t="str">
        <f>VLOOKUP(Tabelle43[[#This Row],[Key]],'3. Unique Results'!A:X,11,FALSE)</f>
        <v>2022</v>
      </c>
      <c r="L28">
        <f>VLOOKUP(Tabelle43[[#This Row],[Key]],'3. Unique Results'!A:X,12,FALSE)</f>
        <v>44887.363807870373</v>
      </c>
      <c r="M28" s="17">
        <f>VLOOKUP(Tabelle43[[#This Row],[Key]],'3. Unique Results'!A:X,13,FALSE)</f>
        <v>44887.363807870373</v>
      </c>
      <c r="N28" s="17">
        <f>VLOOKUP(Tabelle43[[#This Row],[Key]],'3. Unique Results'!A:X,14,FALSE)</f>
        <v>0</v>
      </c>
      <c r="O28" t="str">
        <f>VLOOKUP(Tabelle43[[#This Row],[Key]],'3. Unique Results'!A:X,15,FALSE)</f>
        <v>1121–1131</v>
      </c>
      <c r="P28" t="str">
        <f>VLOOKUP(Tabelle43[[#This Row],[Key]],'3. Unique Results'!A:X,16,FALSE)</f>
        <v/>
      </c>
      <c r="Q28" t="str">
        <f>VLOOKUP(Tabelle43[[#This Row],[Key]],'3. Unique Results'!A:X,17,FALSE)</f>
        <v>P-326</v>
      </c>
      <c r="R28" t="str">
        <f>VLOOKUP(Tabelle43[[#This Row],[Key]],'3. Unique Results'!A:X,18,FALSE)</f>
        <v/>
      </c>
      <c r="S28" t="str">
        <f>VLOOKUP(Tabelle43[[#This Row],[Key]],'3. Unique Results'!A:X,19,FALSE)</f>
        <v/>
      </c>
      <c r="T28" t="str">
        <f>VLOOKUP(Tabelle43[[#This Row],[Key]],'3. Unique Results'!A:X,20,FALSE)</f>
        <v>Gesellschaft für Informatik, Bonn</v>
      </c>
      <c r="U28" t="str">
        <f>VLOOKUP(Tabelle43[[#This Row],[Key]],'3. Unique Results'!A:X,21,FALSE)</f>
        <v/>
      </c>
      <c r="V28" t="str">
        <f>VLOOKUP(Tabelle43[[#This Row],[Key]],'3. Unique Results'!A:X,22,FALSE)</f>
        <v/>
      </c>
      <c r="W28" t="str">
        <f>VLOOKUP(Tabelle43[[#This Row],[Key]],'3. Unique Results'!A:X,23,FALSE)</f>
        <v/>
      </c>
    </row>
    <row r="29" spans="1:23">
      <c r="A29" t="s">
        <v>4452</v>
      </c>
      <c r="B29" t="str">
        <f>VLOOKUP(Tabelle43[[#This Row],[Key]],'3. Unique Results'!A:X,2,FALSE)</f>
        <v>journalArticle</v>
      </c>
      <c r="C29">
        <f>VLOOKUP(Tabelle43[[#This Row],[Key]],'3. Unique Results'!A:X,3,FALSE)</f>
        <v>2022</v>
      </c>
      <c r="D29" t="str">
        <f>VLOOKUP(Tabelle43[[#This Row],[Key]],'3. Unique Results'!A:X,4,FALSE)</f>
        <v>Moin, Armin; Challenger, Moharram; Badii, Atta; Günnemann, Stephan</v>
      </c>
      <c r="E29" t="str">
        <f>VLOOKUP(Tabelle43[[#This Row],[Key]],'3. Unique Results'!A:X,5,FALSE)</f>
        <v>Supporting AI Engineering on the IoT Edge through Model-Driven TinyML</v>
      </c>
      <c r="F29" t="str">
        <f>VLOOKUP(Tabelle43[[#This Row],[Key]],'3. Unique Results'!A:X,6,FALSE)</f>
        <v>46th IEEE Annual Computers, Software, and Applications Conferenc, COMPSAC 2022, Los Alamitos, CA, USA, June 27 - July 1, 2022</v>
      </c>
      <c r="G29" t="str">
        <f>VLOOKUP(Tabelle43[[#This Row],[Key]],'3. Unique Results'!A:X,7,FALSE)</f>
        <v/>
      </c>
      <c r="H29" t="str">
        <f>VLOOKUP(Tabelle43[[#This Row],[Key]],'3. Unique Results'!A:X,8,FALSE)</f>
        <v/>
      </c>
      <c r="I29" t="str">
        <f>VLOOKUP(Tabelle43[[#This Row],[Key]],'3. Unique Results'!A:X,9,FALSE)</f>
        <v>10.1109/COMPSAC54236.2022.00140</v>
      </c>
      <c r="J29" t="str">
        <f>VLOOKUP(Tabelle43[[#This Row],[Key]],'3. Unique Results'!A:X,10,FALSE)</f>
        <v>https://doi.org/10.1109/COMPSAC54236.2022.00140</v>
      </c>
      <c r="K29" t="str">
        <f>VLOOKUP(Tabelle43[[#This Row],[Key]],'3. Unique Results'!A:X,11,FALSE)</f>
        <v>2022</v>
      </c>
      <c r="L29">
        <f>VLOOKUP(Tabelle43[[#This Row],[Key]],'3. Unique Results'!A:X,12,FALSE)</f>
        <v>44887.363807870373</v>
      </c>
      <c r="M29" s="17">
        <f>VLOOKUP(Tabelle43[[#This Row],[Key]],'3. Unique Results'!A:X,13,FALSE)</f>
        <v>44887.363807870373</v>
      </c>
      <c r="N29" s="17">
        <f>VLOOKUP(Tabelle43[[#This Row],[Key]],'3. Unique Results'!A:X,14,FALSE)</f>
        <v>0</v>
      </c>
      <c r="O29" t="str">
        <f>VLOOKUP(Tabelle43[[#This Row],[Key]],'3. Unique Results'!A:X,15,FALSE)</f>
        <v>884–893</v>
      </c>
      <c r="P29" t="str">
        <f>VLOOKUP(Tabelle43[[#This Row],[Key]],'3. Unique Results'!A:X,16,FALSE)</f>
        <v/>
      </c>
      <c r="Q29" t="str">
        <f>VLOOKUP(Tabelle43[[#This Row],[Key]],'3. Unique Results'!A:X,17,FALSE)</f>
        <v/>
      </c>
      <c r="R29" t="str">
        <f>VLOOKUP(Tabelle43[[#This Row],[Key]],'3. Unique Results'!A:X,18,FALSE)</f>
        <v/>
      </c>
      <c r="S29" t="str">
        <f>VLOOKUP(Tabelle43[[#This Row],[Key]],'3. Unique Results'!A:X,19,FALSE)</f>
        <v/>
      </c>
      <c r="T29" t="str">
        <f>VLOOKUP(Tabelle43[[#This Row],[Key]],'3. Unique Results'!A:X,20,FALSE)</f>
        <v/>
      </c>
      <c r="U29" t="str">
        <f>VLOOKUP(Tabelle43[[#This Row],[Key]],'3. Unique Results'!A:X,21,FALSE)</f>
        <v/>
      </c>
      <c r="V29" t="str">
        <f>VLOOKUP(Tabelle43[[#This Row],[Key]],'3. Unique Results'!A:X,22,FALSE)</f>
        <v/>
      </c>
      <c r="W29" t="str">
        <f>VLOOKUP(Tabelle43[[#This Row],[Key]],'3. Unique Results'!A:X,23,FALSE)</f>
        <v/>
      </c>
    </row>
    <row r="30" spans="1:23">
      <c r="A30" t="s">
        <v>4450</v>
      </c>
      <c r="B30" t="str">
        <f>VLOOKUP(Tabelle43[[#This Row],[Key]],'3. Unique Results'!A:X,2,FALSE)</f>
        <v>conferencePaper</v>
      </c>
      <c r="C30">
        <f>VLOOKUP(Tabelle43[[#This Row],[Key]],'3. Unique Results'!A:X,3,FALSE)</f>
        <v>2021</v>
      </c>
      <c r="D30" t="str">
        <f>VLOOKUP(Tabelle43[[#This Row],[Key]],'3. Unique Results'!A:X,4,FALSE)</f>
        <v>Moin, Armin; Mituca, Andrei; Badii, Atta; Günnemann, Stephan</v>
      </c>
      <c r="E30" t="str">
        <f>VLOOKUP(Tabelle43[[#This Row],[Key]],'3. Unique Results'!A:X,5,FALSE)</f>
        <v>ML-Quadrat &amp; DriotData: A Model-Driven Engineering Tool and a Low-Code Platform for Smart IoT Services</v>
      </c>
      <c r="F30" t="str">
        <f>VLOOKUP(Tabelle43[[#This Row],[Key]],'3. Unique Results'!A:X,6,FALSE)</f>
        <v>CoRR</v>
      </c>
      <c r="G30" t="str">
        <f>VLOOKUP(Tabelle43[[#This Row],[Key]],'3. Unique Results'!A:X,7,FALSE)</f>
        <v/>
      </c>
      <c r="H30" t="str">
        <f>VLOOKUP(Tabelle43[[#This Row],[Key]],'3. Unique Results'!A:X,8,FALSE)</f>
        <v/>
      </c>
      <c r="I30" t="str">
        <f>VLOOKUP(Tabelle43[[#This Row],[Key]],'3. Unique Results'!A:X,9,FALSE)</f>
        <v/>
      </c>
      <c r="J30" t="str">
        <f>VLOOKUP(Tabelle43[[#This Row],[Key]],'3. Unique Results'!A:X,10,FALSE)</f>
        <v>https://arxiv.org/abs/2107.02692</v>
      </c>
      <c r="K30" t="str">
        <f>VLOOKUP(Tabelle43[[#This Row],[Key]],'3. Unique Results'!A:X,11,FALSE)</f>
        <v>2021</v>
      </c>
      <c r="L30">
        <f>VLOOKUP(Tabelle43[[#This Row],[Key]],'3. Unique Results'!A:X,12,FALSE)</f>
        <v>44887.363807870373</v>
      </c>
      <c r="M30" s="17">
        <f>VLOOKUP(Tabelle43[[#This Row],[Key]],'3. Unique Results'!A:X,13,FALSE)</f>
        <v>44887.363807870373</v>
      </c>
      <c r="N30" s="17">
        <f>VLOOKUP(Tabelle43[[#This Row],[Key]],'3. Unique Results'!A:X,14,FALSE)</f>
        <v>0</v>
      </c>
      <c r="O30" t="str">
        <f>VLOOKUP(Tabelle43[[#This Row],[Key]],'3. Unique Results'!A:X,15,FALSE)</f>
        <v/>
      </c>
      <c r="P30" t="str">
        <f>VLOOKUP(Tabelle43[[#This Row],[Key]],'3. Unique Results'!A:X,16,FALSE)</f>
        <v/>
      </c>
      <c r="Q30" t="str">
        <f>VLOOKUP(Tabelle43[[#This Row],[Key]],'3. Unique Results'!A:X,17,FALSE)</f>
        <v>abs/2107.02692</v>
      </c>
      <c r="R30" t="str">
        <f>VLOOKUP(Tabelle43[[#This Row],[Key]],'3. Unique Results'!A:X,18,FALSE)</f>
        <v/>
      </c>
      <c r="S30" t="str">
        <f>VLOOKUP(Tabelle43[[#This Row],[Key]],'3. Unique Results'!A:X,19,FALSE)</f>
        <v/>
      </c>
      <c r="T30" t="str">
        <f>VLOOKUP(Tabelle43[[#This Row],[Key]],'3. Unique Results'!A:X,20,FALSE)</f>
        <v/>
      </c>
      <c r="U30" t="str">
        <f>VLOOKUP(Tabelle43[[#This Row],[Key]],'3. Unique Results'!A:X,21,FALSE)</f>
        <v/>
      </c>
      <c r="V30" t="str">
        <f>VLOOKUP(Tabelle43[[#This Row],[Key]],'3. Unique Results'!A:X,22,FALSE)</f>
        <v/>
      </c>
      <c r="W30" t="str">
        <f>VLOOKUP(Tabelle43[[#This Row],[Key]],'3. Unique Results'!A:X,23,FALSE)</f>
        <v/>
      </c>
    </row>
    <row r="31" spans="1:23">
      <c r="A31" t="s">
        <v>4451</v>
      </c>
      <c r="B31" t="str">
        <f>VLOOKUP(Tabelle43[[#This Row],[Key]],'3. Unique Results'!A:X,2,FALSE)</f>
        <v>conferencePaper</v>
      </c>
      <c r="C31">
        <f>VLOOKUP(Tabelle43[[#This Row],[Key]],'3. Unique Results'!A:X,3,FALSE)</f>
        <v>2018</v>
      </c>
      <c r="D31" t="str">
        <f>VLOOKUP(Tabelle43[[#This Row],[Key]],'3. Unique Results'!A:X,4,FALSE)</f>
        <v>Moin, Armin; Rössler, Stephan; Günnemann, Stephan</v>
      </c>
      <c r="E31" t="str">
        <f>VLOOKUP(Tabelle43[[#This Row],[Key]],'3. Unique Results'!A:X,5,FALSE)</f>
        <v>ThingML+: Augmenting Model-Driven Software Engineering for the Internet of Things with Machine Learning</v>
      </c>
      <c r="F31" t="str">
        <f>VLOOKUP(Tabelle43[[#This Row],[Key]],'3. Unique Results'!A:X,6,FALSE)</f>
        <v>Proceedings of MODELS 2018 Workshops: ModComp, MRT, OCL, FlexMDE, EXE, COMMitMDE, MDETools, GEMOC, MORSE, MDE4IoT, MDEbug, MoDeVVa, ME, MULTI, HuFaMo, AMMoRe, PAINS co-located with ACM/IEEE 21st International Conference on Model Driven Engineering Languages and Systems (MODELS 2018), Copenhagen, Denmark, October, 14, 2018</v>
      </c>
      <c r="G31" t="str">
        <f>VLOOKUP(Tabelle43[[#This Row],[Key]],'3. Unique Results'!A:X,7,FALSE)</f>
        <v/>
      </c>
      <c r="H31" t="str">
        <f>VLOOKUP(Tabelle43[[#This Row],[Key]],'3. Unique Results'!A:X,8,FALSE)</f>
        <v/>
      </c>
      <c r="I31" t="str">
        <f>VLOOKUP(Tabelle43[[#This Row],[Key]],'3. Unique Results'!A:X,9,FALSE)</f>
        <v/>
      </c>
      <c r="J31" t="str">
        <f>VLOOKUP(Tabelle43[[#This Row],[Key]],'3. Unique Results'!A:X,10,FALSE)</f>
        <v>http://ceur-ws.org/Vol-2245/mde4iot\_paper\_5.pdf</v>
      </c>
      <c r="K31" t="str">
        <f>VLOOKUP(Tabelle43[[#This Row],[Key]],'3. Unique Results'!A:X,11,FALSE)</f>
        <v>2018</v>
      </c>
      <c r="L31">
        <f>VLOOKUP(Tabelle43[[#This Row],[Key]],'3. Unique Results'!A:X,12,FALSE)</f>
        <v>44887.363807870373</v>
      </c>
      <c r="M31" s="17">
        <f>VLOOKUP(Tabelle43[[#This Row],[Key]],'3. Unique Results'!A:X,13,FALSE)</f>
        <v>44887.363807870373</v>
      </c>
      <c r="N31" s="17">
        <f>VLOOKUP(Tabelle43[[#This Row],[Key]],'3. Unique Results'!A:X,14,FALSE)</f>
        <v>0</v>
      </c>
      <c r="O31" t="str">
        <f>VLOOKUP(Tabelle43[[#This Row],[Key]],'3. Unique Results'!A:X,15,FALSE)</f>
        <v>521–523</v>
      </c>
      <c r="P31" t="str">
        <f>VLOOKUP(Tabelle43[[#This Row],[Key]],'3. Unique Results'!A:X,16,FALSE)</f>
        <v/>
      </c>
      <c r="Q31" t="str">
        <f>VLOOKUP(Tabelle43[[#This Row],[Key]],'3. Unique Results'!A:X,17,FALSE)</f>
        <v>2245</v>
      </c>
      <c r="R31" t="str">
        <f>VLOOKUP(Tabelle43[[#This Row],[Key]],'3. Unique Results'!A:X,18,FALSE)</f>
        <v/>
      </c>
      <c r="S31" t="str">
        <f>VLOOKUP(Tabelle43[[#This Row],[Key]],'3. Unique Results'!A:X,19,FALSE)</f>
        <v/>
      </c>
      <c r="T31" t="str">
        <f>VLOOKUP(Tabelle43[[#This Row],[Key]],'3. Unique Results'!A:X,20,FALSE)</f>
        <v>CEUR-WS.org</v>
      </c>
      <c r="U31" t="str">
        <f>VLOOKUP(Tabelle43[[#This Row],[Key]],'3. Unique Results'!A:X,21,FALSE)</f>
        <v/>
      </c>
      <c r="V31" t="str">
        <f>VLOOKUP(Tabelle43[[#This Row],[Key]],'3. Unique Results'!A:X,22,FALSE)</f>
        <v/>
      </c>
      <c r="W31" t="str">
        <f>VLOOKUP(Tabelle43[[#This Row],[Key]],'3. Unique Results'!A:X,23,FALSE)</f>
        <v/>
      </c>
    </row>
    <row r="32" spans="1:23">
      <c r="A32" t="s">
        <v>4464</v>
      </c>
      <c r="B32" t="str">
        <f>VLOOKUP(Tabelle43[[#This Row],[Key]],'3. Unique Results'!A:X,2,FALSE)</f>
        <v>conferencePaper</v>
      </c>
      <c r="C32">
        <f>VLOOKUP(Tabelle43[[#This Row],[Key]],'3. Unique Results'!A:X,3,FALSE)</f>
        <v>2020</v>
      </c>
      <c r="D32" t="str">
        <f>VLOOKUP(Tabelle43[[#This Row],[Key]],'3. Unique Results'!A:X,4,FALSE)</f>
        <v>Moin, Armin; Rössler, Stephan; Sayih, Marouane; Günnemann, Stephan</v>
      </c>
      <c r="E32" t="str">
        <f>VLOOKUP(Tabelle43[[#This Row],[Key]],'3. Unique Results'!A:X,5,FALSE)</f>
        <v>From Things' Modeling Language (ThingML) to Things' Machine Learning (ThingML2)</v>
      </c>
      <c r="F32" t="str">
        <f>VLOOKUP(Tabelle43[[#This Row],[Key]],'3. Unique Results'!A:X,6,FALSE)</f>
        <v>Proceedings of the 23rd ACM/IEEE International Conference on Model Driven Engineering Languages and Systems: Companion Proceedings</v>
      </c>
      <c r="G32" t="str">
        <f>VLOOKUP(Tabelle43[[#This Row],[Key]],'3. Unique Results'!A:X,7,FALSE)</f>
        <v>978-1-4503-8135-2</v>
      </c>
      <c r="H32" t="str">
        <f>VLOOKUP(Tabelle43[[#This Row],[Key]],'3. Unique Results'!A:X,8,FALSE)</f>
        <v/>
      </c>
      <c r="I32" t="str">
        <f>VLOOKUP(Tabelle43[[#This Row],[Key]],'3. Unique Results'!A:X,9,FALSE)</f>
        <v>10.1145/3417990.3420057</v>
      </c>
      <c r="J32" t="str">
        <f>VLOOKUP(Tabelle43[[#This Row],[Key]],'3. Unique Results'!A:X,10,FALSE)</f>
        <v>https://doi.org/10.1145/3417990.3420057</v>
      </c>
      <c r="K32" t="str">
        <f>VLOOKUP(Tabelle43[[#This Row],[Key]],'3. Unique Results'!A:X,11,FALSE)</f>
        <v>2020</v>
      </c>
      <c r="L32">
        <f>VLOOKUP(Tabelle43[[#This Row],[Key]],'3. Unique Results'!A:X,12,FALSE)</f>
        <v>44887.363807870373</v>
      </c>
      <c r="M32" s="17">
        <f>VLOOKUP(Tabelle43[[#This Row],[Key]],'3. Unique Results'!A:X,13,FALSE)</f>
        <v>44887.363807870373</v>
      </c>
      <c r="N32" s="17">
        <f>VLOOKUP(Tabelle43[[#This Row],[Key]],'3. Unique Results'!A:X,14,FALSE)</f>
        <v>0</v>
      </c>
      <c r="O32" t="str">
        <f>VLOOKUP(Tabelle43[[#This Row],[Key]],'3. Unique Results'!A:X,15,FALSE)</f>
        <v/>
      </c>
      <c r="P32" t="str">
        <f>VLOOKUP(Tabelle43[[#This Row],[Key]],'3. Unique Results'!A:X,16,FALSE)</f>
        <v/>
      </c>
      <c r="Q32" t="str">
        <f>VLOOKUP(Tabelle43[[#This Row],[Key]],'3. Unique Results'!A:X,17,FALSE)</f>
        <v/>
      </c>
      <c r="R32" t="str">
        <f>VLOOKUP(Tabelle43[[#This Row],[Key]],'3. Unique Results'!A:X,18,FALSE)</f>
        <v/>
      </c>
      <c r="S32" t="str">
        <f>VLOOKUP(Tabelle43[[#This Row],[Key]],'3. Unique Results'!A:X,19,FALSE)</f>
        <v/>
      </c>
      <c r="T32" t="str">
        <f>VLOOKUP(Tabelle43[[#This Row],[Key]],'3. Unique Results'!A:X,20,FALSE)</f>
        <v>Association for Computing Machinery</v>
      </c>
      <c r="U32" t="str">
        <f>VLOOKUP(Tabelle43[[#This Row],[Key]],'3. Unique Results'!A:X,21,FALSE)</f>
        <v>New York, NY, USA</v>
      </c>
      <c r="V32" t="str">
        <f>VLOOKUP(Tabelle43[[#This Row],[Key]],'3. Unique Results'!A:X,22,FALSE)</f>
        <v/>
      </c>
      <c r="W32" t="str">
        <f>VLOOKUP(Tabelle43[[#This Row],[Key]],'3. Unique Results'!A:X,23,FALSE)</f>
        <v/>
      </c>
    </row>
    <row r="33" spans="1:23">
      <c r="A33" t="s">
        <v>4462</v>
      </c>
      <c r="B33" t="str">
        <f>VLOOKUP(Tabelle43[[#This Row],[Key]],'3. Unique Results'!A:X,2,FALSE)</f>
        <v>journalArticle</v>
      </c>
      <c r="C33">
        <f>VLOOKUP(Tabelle43[[#This Row],[Key]],'3. Unique Results'!A:X,3,FALSE)</f>
        <v>2022</v>
      </c>
      <c r="D33" t="str">
        <f>VLOOKUP(Tabelle43[[#This Row],[Key]],'3. Unique Results'!A:X,4,FALSE)</f>
        <v>Morales, Sergio; Clarisó, Robert; Cabot, Jordi</v>
      </c>
      <c r="E33" t="str">
        <f>VLOOKUP(Tabelle43[[#This Row],[Key]],'3. Unique Results'!A:X,5,FALSE)</f>
        <v>Towards a DSL for AI Engineering Process Modeling</v>
      </c>
      <c r="F33" t="str">
        <f>VLOOKUP(Tabelle43[[#This Row],[Key]],'3. Unique Results'!A:X,6,FALSE)</f>
        <v>Product-Focused Software Process Improvement</v>
      </c>
      <c r="G33" t="str">
        <f>VLOOKUP(Tabelle43[[#This Row],[Key]],'3. Unique Results'!A:X,7,FALSE)</f>
        <v/>
      </c>
      <c r="H33" t="str">
        <f>VLOOKUP(Tabelle43[[#This Row],[Key]],'3. Unique Results'!A:X,8,FALSE)</f>
        <v/>
      </c>
      <c r="I33" t="str">
        <f>VLOOKUP(Tabelle43[[#This Row],[Key]],'3. Unique Results'!A:X,9,FALSE)</f>
        <v/>
      </c>
      <c r="J33" t="str">
        <f>VLOOKUP(Tabelle43[[#This Row],[Key]],'3. Unique Results'!A:X,10,FALSE)</f>
        <v>https://link.springer.com/10.1007/978-3-031-21388-5_4</v>
      </c>
      <c r="K33" t="str">
        <f>VLOOKUP(Tabelle43[[#This Row],[Key]],'3. Unique Results'!A:X,11,FALSE)</f>
        <v>2022</v>
      </c>
      <c r="L33">
        <f>VLOOKUP(Tabelle43[[#This Row],[Key]],'3. Unique Results'!A:X,12,FALSE)</f>
        <v>44887.363807870373</v>
      </c>
      <c r="M33" s="17">
        <f>VLOOKUP(Tabelle43[[#This Row],[Key]],'3. Unique Results'!A:X,13,FALSE)</f>
        <v>44887.363807870373</v>
      </c>
      <c r="N33" s="17">
        <f>VLOOKUP(Tabelle43[[#This Row],[Key]],'3. Unique Results'!A:X,14,FALSE)</f>
        <v>44886.597951388889</v>
      </c>
      <c r="O33" t="str">
        <f>VLOOKUP(Tabelle43[[#This Row],[Key]],'3. Unique Results'!A:X,15,FALSE)</f>
        <v>53-60</v>
      </c>
      <c r="P33" t="str">
        <f>VLOOKUP(Tabelle43[[#This Row],[Key]],'3. Unique Results'!A:X,16,FALSE)</f>
        <v/>
      </c>
      <c r="Q33" t="str">
        <f>VLOOKUP(Tabelle43[[#This Row],[Key]],'3. Unique Results'!A:X,17,FALSE)</f>
        <v>13709</v>
      </c>
      <c r="R33" t="str">
        <f>VLOOKUP(Tabelle43[[#This Row],[Key]],'3. Unique Results'!A:X,18,FALSE)</f>
        <v/>
      </c>
      <c r="S33" t="str">
        <f>VLOOKUP(Tabelle43[[#This Row],[Key]],'3. Unique Results'!A:X,19,FALSE)</f>
        <v/>
      </c>
      <c r="T33" t="str">
        <f>VLOOKUP(Tabelle43[[#This Row],[Key]],'3. Unique Results'!A:X,20,FALSE)</f>
        <v/>
      </c>
      <c r="U33" t="str">
        <f>VLOOKUP(Tabelle43[[#This Row],[Key]],'3. Unique Results'!A:X,21,FALSE)</f>
        <v/>
      </c>
      <c r="V33" t="str">
        <f>VLOOKUP(Tabelle43[[#This Row],[Key]],'3. Unique Results'!A:X,22,FALSE)</f>
        <v>en</v>
      </c>
      <c r="W33" t="str">
        <f>VLOOKUP(Tabelle43[[#This Row],[Key]],'3. Unique Results'!A:X,23,FALSE)</f>
        <v>DOI.org (Crossref)</v>
      </c>
    </row>
    <row r="34" spans="1:23">
      <c r="A34" t="s">
        <v>4456</v>
      </c>
      <c r="B34" t="str">
        <f>VLOOKUP(Tabelle43[[#This Row],[Key]],'3. Unique Results'!A:X,2,FALSE)</f>
        <v>conferencePaper</v>
      </c>
      <c r="C34">
        <f>VLOOKUP(Tabelle43[[#This Row],[Key]],'3. Unique Results'!A:X,3,FALSE)</f>
        <v>2016</v>
      </c>
      <c r="D34" t="str">
        <f>VLOOKUP(Tabelle43[[#This Row],[Key]],'3. Unique Results'!A:X,4,FALSE)</f>
        <v>Portugal, Ivens; Alencar, Paulo S. C.; Cowan, Donald D.</v>
      </c>
      <c r="E34" t="str">
        <f>VLOOKUP(Tabelle43[[#This Row],[Key]],'3. Unique Results'!A:X,5,FALSE)</f>
        <v>A Preliminary Survey on Domain-Specific Languages for Machine Learning in Big Data</v>
      </c>
      <c r="F34" t="str">
        <f>VLOOKUP(Tabelle43[[#This Row],[Key]],'3. Unique Results'!A:X,6,FALSE)</f>
        <v>2016 IEEE International Conference on Software Science, Technology and Engineering, SWSTE 2016, Beer Sheva, Israel, June 23-24, 2016</v>
      </c>
      <c r="G34" t="str">
        <f>VLOOKUP(Tabelle43[[#This Row],[Key]],'3. Unique Results'!A:X,7,FALSE)</f>
        <v/>
      </c>
      <c r="H34" t="str">
        <f>VLOOKUP(Tabelle43[[#This Row],[Key]],'3. Unique Results'!A:X,8,FALSE)</f>
        <v/>
      </c>
      <c r="I34" t="str">
        <f>VLOOKUP(Tabelle43[[#This Row],[Key]],'3. Unique Results'!A:X,9,FALSE)</f>
        <v>10.1109/SWSTE.2016.23</v>
      </c>
      <c r="J34" t="str">
        <f>VLOOKUP(Tabelle43[[#This Row],[Key]],'3. Unique Results'!A:X,10,FALSE)</f>
        <v>https://doi.org/10.1109/SWSTE.2016.23</v>
      </c>
      <c r="K34" t="str">
        <f>VLOOKUP(Tabelle43[[#This Row],[Key]],'3. Unique Results'!A:X,11,FALSE)</f>
        <v>2016</v>
      </c>
      <c r="L34">
        <f>VLOOKUP(Tabelle43[[#This Row],[Key]],'3. Unique Results'!A:X,12,FALSE)</f>
        <v>44887.363807870373</v>
      </c>
      <c r="M34" s="17">
        <f>VLOOKUP(Tabelle43[[#This Row],[Key]],'3. Unique Results'!A:X,13,FALSE)</f>
        <v>44887.363807870373</v>
      </c>
      <c r="N34" s="17">
        <f>VLOOKUP(Tabelle43[[#This Row],[Key]],'3. Unique Results'!A:X,14,FALSE)</f>
        <v>0</v>
      </c>
      <c r="O34" t="str">
        <f>VLOOKUP(Tabelle43[[#This Row],[Key]],'3. Unique Results'!A:X,15,FALSE)</f>
        <v>108–110</v>
      </c>
      <c r="P34" t="str">
        <f>VLOOKUP(Tabelle43[[#This Row],[Key]],'3. Unique Results'!A:X,16,FALSE)</f>
        <v/>
      </c>
      <c r="Q34" t="str">
        <f>VLOOKUP(Tabelle43[[#This Row],[Key]],'3. Unique Results'!A:X,17,FALSE)</f>
        <v/>
      </c>
      <c r="R34" t="str">
        <f>VLOOKUP(Tabelle43[[#This Row],[Key]],'3. Unique Results'!A:X,18,FALSE)</f>
        <v/>
      </c>
      <c r="S34" t="str">
        <f>VLOOKUP(Tabelle43[[#This Row],[Key]],'3. Unique Results'!A:X,19,FALSE)</f>
        <v/>
      </c>
      <c r="T34" t="str">
        <f>VLOOKUP(Tabelle43[[#This Row],[Key]],'3. Unique Results'!A:X,20,FALSE)</f>
        <v>IEEE</v>
      </c>
      <c r="U34" t="str">
        <f>VLOOKUP(Tabelle43[[#This Row],[Key]],'3. Unique Results'!A:X,21,FALSE)</f>
        <v/>
      </c>
      <c r="V34" t="str">
        <f>VLOOKUP(Tabelle43[[#This Row],[Key]],'3. Unique Results'!A:X,22,FALSE)</f>
        <v/>
      </c>
      <c r="W34" t="str">
        <f>VLOOKUP(Tabelle43[[#This Row],[Key]],'3. Unique Results'!A:X,23,FALSE)</f>
        <v/>
      </c>
    </row>
    <row r="35" spans="1:23">
      <c r="A35" t="s">
        <v>4434</v>
      </c>
      <c r="B35" t="str">
        <f>VLOOKUP(Tabelle43[[#This Row],[Key]],'3. Unique Results'!A:X,2,FALSE)</f>
        <v>conferencePaper</v>
      </c>
      <c r="C35">
        <f>VLOOKUP(Tabelle43[[#This Row],[Key]],'3. Unique Results'!A:X,3,FALSE)</f>
        <v>2021</v>
      </c>
      <c r="D35" t="str">
        <f>VLOOKUP(Tabelle43[[#This Row],[Key]],'3. Unique Results'!A:X,4,FALSE)</f>
        <v>Ries, Benoît; Guelfi, Nicolas; Jahic, Benjamin</v>
      </c>
      <c r="E35" t="str">
        <f>VLOOKUP(Tabelle43[[#This Row],[Key]],'3. Unique Results'!A:X,5,FALSE)</f>
        <v>An MDE Method for Improving Deep Learning Dataset Requirements Engineering using Alloy and UML</v>
      </c>
      <c r="F35" t="str">
        <f>VLOOKUP(Tabelle43[[#This Row],[Key]],'3. Unique Results'!A:X,6,FALSE)</f>
        <v>Proceedings of the 9th International Conference on Model-Driven Engineering and Software Development, MODELSWARD 2021, Online Streaming, February 8-10, 2021</v>
      </c>
      <c r="G35" t="str">
        <f>VLOOKUP(Tabelle43[[#This Row],[Key]],'3. Unique Results'!A:X,7,FALSE)</f>
        <v/>
      </c>
      <c r="H35" t="str">
        <f>VLOOKUP(Tabelle43[[#This Row],[Key]],'3. Unique Results'!A:X,8,FALSE)</f>
        <v/>
      </c>
      <c r="I35" t="str">
        <f>VLOOKUP(Tabelle43[[#This Row],[Key]],'3. Unique Results'!A:X,9,FALSE)</f>
        <v>10.5220/0010216600410052</v>
      </c>
      <c r="J35" t="str">
        <f>VLOOKUP(Tabelle43[[#This Row],[Key]],'3. Unique Results'!A:X,10,FALSE)</f>
        <v>https://doi.org/10.5220/0010216600410052</v>
      </c>
      <c r="K35" t="str">
        <f>VLOOKUP(Tabelle43[[#This Row],[Key]],'3. Unique Results'!A:X,11,FALSE)</f>
        <v>2021</v>
      </c>
      <c r="L35">
        <f>VLOOKUP(Tabelle43[[#This Row],[Key]],'3. Unique Results'!A:X,12,FALSE)</f>
        <v>44887.363807870373</v>
      </c>
      <c r="M35" s="17">
        <f>VLOOKUP(Tabelle43[[#This Row],[Key]],'3. Unique Results'!A:X,13,FALSE)</f>
        <v>44887.363807870373</v>
      </c>
      <c r="N35" s="17">
        <f>VLOOKUP(Tabelle43[[#This Row],[Key]],'3. Unique Results'!A:X,14,FALSE)</f>
        <v>0</v>
      </c>
      <c r="O35" t="str">
        <f>VLOOKUP(Tabelle43[[#This Row],[Key]],'3. Unique Results'!A:X,15,FALSE)</f>
        <v>41–52</v>
      </c>
      <c r="P35" t="str">
        <f>VLOOKUP(Tabelle43[[#This Row],[Key]],'3. Unique Results'!A:X,16,FALSE)</f>
        <v/>
      </c>
      <c r="Q35" t="str">
        <f>VLOOKUP(Tabelle43[[#This Row],[Key]],'3. Unique Results'!A:X,17,FALSE)</f>
        <v/>
      </c>
      <c r="R35" t="str">
        <f>VLOOKUP(Tabelle43[[#This Row],[Key]],'3. Unique Results'!A:X,18,FALSE)</f>
        <v/>
      </c>
      <c r="S35" t="str">
        <f>VLOOKUP(Tabelle43[[#This Row],[Key]],'3. Unique Results'!A:X,19,FALSE)</f>
        <v/>
      </c>
      <c r="T35" t="str">
        <f>VLOOKUP(Tabelle43[[#This Row],[Key]],'3. Unique Results'!A:X,20,FALSE)</f>
        <v>SCITEPRESS</v>
      </c>
      <c r="U35" t="str">
        <f>VLOOKUP(Tabelle43[[#This Row],[Key]],'3. Unique Results'!A:X,21,FALSE)</f>
        <v/>
      </c>
      <c r="V35" t="str">
        <f>VLOOKUP(Tabelle43[[#This Row],[Key]],'3. Unique Results'!A:X,22,FALSE)</f>
        <v/>
      </c>
      <c r="W35" t="str">
        <f>VLOOKUP(Tabelle43[[#This Row],[Key]],'3. Unique Results'!A:X,23,FALSE)</f>
        <v/>
      </c>
    </row>
    <row r="36" spans="1:23">
      <c r="A36" t="s">
        <v>4458</v>
      </c>
      <c r="B36" t="str">
        <f>VLOOKUP(Tabelle43[[#This Row],[Key]],'3. Unique Results'!A:X,2,FALSE)</f>
        <v>journalArticle</v>
      </c>
      <c r="C36">
        <f>VLOOKUP(Tabelle43[[#This Row],[Key]],'3. Unique Results'!A:X,3,FALSE)</f>
        <v>2018</v>
      </c>
      <c r="D36" t="str">
        <f>VLOOKUP(Tabelle43[[#This Row],[Key]],'3. Unique Results'!A:X,4,FALSE)</f>
        <v>Zhao, Tian; Huang, Xiaobing</v>
      </c>
      <c r="E36" t="str">
        <f>VLOOKUP(Tabelle43[[#This Row],[Key]],'3. Unique Results'!A:X,5,FALSE)</f>
        <v>Design and implementation of DeepDSL: A DSL for deep learning</v>
      </c>
      <c r="F36" t="str">
        <f>VLOOKUP(Tabelle43[[#This Row],[Key]],'3. Unique Results'!A:X,6,FALSE)</f>
        <v>Comput. Lang. Syst. Struct.</v>
      </c>
      <c r="G36" t="str">
        <f>VLOOKUP(Tabelle43[[#This Row],[Key]],'3. Unique Results'!A:X,7,FALSE)</f>
        <v/>
      </c>
      <c r="H36" t="str">
        <f>VLOOKUP(Tabelle43[[#This Row],[Key]],'3. Unique Results'!A:X,8,FALSE)</f>
        <v/>
      </c>
      <c r="I36" t="str">
        <f>VLOOKUP(Tabelle43[[#This Row],[Key]],'3. Unique Results'!A:X,9,FALSE)</f>
        <v>10.1016/j.cl.2018.04.004</v>
      </c>
      <c r="J36" t="str">
        <f>VLOOKUP(Tabelle43[[#This Row],[Key]],'3. Unique Results'!A:X,10,FALSE)</f>
        <v>https://doi.org/10.1016/j.cl.2018.04.004</v>
      </c>
      <c r="K36" t="str">
        <f>VLOOKUP(Tabelle43[[#This Row],[Key]],'3. Unique Results'!A:X,11,FALSE)</f>
        <v>2018</v>
      </c>
      <c r="L36">
        <f>VLOOKUP(Tabelle43[[#This Row],[Key]],'3. Unique Results'!A:X,12,FALSE)</f>
        <v>44887.363807870373</v>
      </c>
      <c r="M36" s="17">
        <f>VLOOKUP(Tabelle43[[#This Row],[Key]],'3. Unique Results'!A:X,13,FALSE)</f>
        <v>44887.363807870373</v>
      </c>
      <c r="N36" s="17">
        <f>VLOOKUP(Tabelle43[[#This Row],[Key]],'3. Unique Results'!A:X,14,FALSE)</f>
        <v>0</v>
      </c>
      <c r="O36" t="str">
        <f>VLOOKUP(Tabelle43[[#This Row],[Key]],'3. Unique Results'!A:X,15,FALSE)</f>
        <v>39–70</v>
      </c>
      <c r="P36" t="str">
        <f>VLOOKUP(Tabelle43[[#This Row],[Key]],'3. Unique Results'!A:X,16,FALSE)</f>
        <v/>
      </c>
      <c r="Q36" t="str">
        <f>VLOOKUP(Tabelle43[[#This Row],[Key]],'3. Unique Results'!A:X,17,FALSE)</f>
        <v>54</v>
      </c>
      <c r="R36" t="str">
        <f>VLOOKUP(Tabelle43[[#This Row],[Key]],'3. Unique Results'!A:X,18,FALSE)</f>
        <v/>
      </c>
      <c r="S36" t="str">
        <f>VLOOKUP(Tabelle43[[#This Row],[Key]],'3. Unique Results'!A:X,19,FALSE)</f>
        <v/>
      </c>
      <c r="T36" t="str">
        <f>VLOOKUP(Tabelle43[[#This Row],[Key]],'3. Unique Results'!A:X,20,FALSE)</f>
        <v/>
      </c>
      <c r="U36" t="str">
        <f>VLOOKUP(Tabelle43[[#This Row],[Key]],'3. Unique Results'!A:X,21,FALSE)</f>
        <v/>
      </c>
      <c r="V36" t="str">
        <f>VLOOKUP(Tabelle43[[#This Row],[Key]],'3. Unique Results'!A:X,22,FALSE)</f>
        <v/>
      </c>
      <c r="W36" t="str">
        <f>VLOOKUP(Tabelle43[[#This Row],[Key]],'3. Unique Results'!A:X,23,FALSE)</f>
        <v/>
      </c>
    </row>
    <row r="37" spans="1:23">
      <c r="A37" t="s">
        <v>4435</v>
      </c>
      <c r="B37" t="str">
        <f>VLOOKUP(Tabelle43[[#This Row],[Key]],'3. Unique Results'!A:X,2,FALSE)</f>
        <v>conferencePaper</v>
      </c>
      <c r="C37">
        <f>VLOOKUP(Tabelle43[[#This Row],[Key]],'3. Unique Results'!A:X,3,FALSE)</f>
        <v>2017</v>
      </c>
      <c r="D37" t="str">
        <f>VLOOKUP(Tabelle43[[#This Row],[Key]],'3. Unique Results'!A:X,4,FALSE)</f>
        <v>Zhao, Tian; Huang, Xiaobing; Cao, Yu</v>
      </c>
      <c r="E37" t="str">
        <f>VLOOKUP(Tabelle43[[#This Row],[Key]],'3. Unique Results'!A:X,5,FALSE)</f>
        <v>DeepDSL: A Compilation-based Domain-Specific Language for Deep Learning</v>
      </c>
      <c r="F37" t="str">
        <f>VLOOKUP(Tabelle43[[#This Row],[Key]],'3. Unique Results'!A:X,6,FALSE)</f>
        <v>5th International Conference on Learning Representations, ICLR 2017, Toulon, France, April 24-26, 2017, Conference Track Proceedings</v>
      </c>
      <c r="G37" t="str">
        <f>VLOOKUP(Tabelle43[[#This Row],[Key]],'3. Unique Results'!A:X,7,FALSE)</f>
        <v/>
      </c>
      <c r="H37" t="str">
        <f>VLOOKUP(Tabelle43[[#This Row],[Key]],'3. Unique Results'!A:X,8,FALSE)</f>
        <v/>
      </c>
      <c r="I37" t="str">
        <f>VLOOKUP(Tabelle43[[#This Row],[Key]],'3. Unique Results'!A:X,9,FALSE)</f>
        <v/>
      </c>
      <c r="J37" t="str">
        <f>VLOOKUP(Tabelle43[[#This Row],[Key]],'3. Unique Results'!A:X,10,FALSE)</f>
        <v>https://openreview.net/forum?id=Bks8cPcxe</v>
      </c>
      <c r="K37" t="str">
        <f>VLOOKUP(Tabelle43[[#This Row],[Key]],'3. Unique Results'!A:X,11,FALSE)</f>
        <v>2017</v>
      </c>
      <c r="L37">
        <f>VLOOKUP(Tabelle43[[#This Row],[Key]],'3. Unique Results'!A:X,12,FALSE)</f>
        <v>44887.363807870373</v>
      </c>
      <c r="M37" s="17">
        <f>VLOOKUP(Tabelle43[[#This Row],[Key]],'3. Unique Results'!A:X,13,FALSE)</f>
        <v>44887.363807870373</v>
      </c>
      <c r="N37" s="17">
        <f>VLOOKUP(Tabelle43[[#This Row],[Key]],'3. Unique Results'!A:X,14,FALSE)</f>
        <v>0</v>
      </c>
      <c r="O37" t="str">
        <f>VLOOKUP(Tabelle43[[#This Row],[Key]],'3. Unique Results'!A:X,15,FALSE)</f>
        <v/>
      </c>
      <c r="P37" t="str">
        <f>VLOOKUP(Tabelle43[[#This Row],[Key]],'3. Unique Results'!A:X,16,FALSE)</f>
        <v/>
      </c>
      <c r="Q37" t="str">
        <f>VLOOKUP(Tabelle43[[#This Row],[Key]],'3. Unique Results'!A:X,17,FALSE)</f>
        <v/>
      </c>
      <c r="R37" t="str">
        <f>VLOOKUP(Tabelle43[[#This Row],[Key]],'3. Unique Results'!A:X,18,FALSE)</f>
        <v/>
      </c>
      <c r="S37" t="str">
        <f>VLOOKUP(Tabelle43[[#This Row],[Key]],'3. Unique Results'!A:X,19,FALSE)</f>
        <v/>
      </c>
      <c r="T37" t="str">
        <f>VLOOKUP(Tabelle43[[#This Row],[Key]],'3. Unique Results'!A:X,20,FALSE)</f>
        <v>OpenReview.net</v>
      </c>
      <c r="U37" t="str">
        <f>VLOOKUP(Tabelle43[[#This Row],[Key]],'3. Unique Results'!A:X,21,FALSE)</f>
        <v/>
      </c>
      <c r="V37" t="str">
        <f>VLOOKUP(Tabelle43[[#This Row],[Key]],'3. Unique Results'!A:X,22,FALSE)</f>
        <v/>
      </c>
      <c r="W37" t="str">
        <f>VLOOKUP(Tabelle43[[#This Row],[Key]],'3. Unique Results'!A:X,23,FALSE)</f>
        <v/>
      </c>
    </row>
    <row r="38" spans="1:23">
      <c r="A38" t="s">
        <v>4457</v>
      </c>
      <c r="B38" t="str">
        <f>VLOOKUP(Tabelle43[[#This Row],[Key]],'3. Unique Results'!A:X,2,FALSE)</f>
        <v>conferencePaper</v>
      </c>
      <c r="C38">
        <f>VLOOKUP(Tabelle43[[#This Row],[Key]],'3. Unique Results'!A:X,3,FALSE)</f>
        <v>2020</v>
      </c>
      <c r="D38" t="str">
        <f>VLOOKUP(Tabelle43[[#This Row],[Key]],'3. Unique Results'!A:X,4,FALSE)</f>
        <v>Zucker, Julian; d'Leeuwen, Myraeka</v>
      </c>
      <c r="E38" t="str">
        <f>VLOOKUP(Tabelle43[[#This Row],[Key]],'3. Unique Results'!A:X,5,FALSE)</f>
        <v>Arbiter: A Domain-Specific Language for Ethical Machine Learning</v>
      </c>
      <c r="F38" t="str">
        <f>VLOOKUP(Tabelle43[[#This Row],[Key]],'3. Unique Results'!A:X,6,FALSE)</f>
        <v>AIES '20: AAAI/ACM Conference on AI, Ethics, and Society, New York, NY, USA, February 7-8, 2020</v>
      </c>
      <c r="G38" t="str">
        <f>VLOOKUP(Tabelle43[[#This Row],[Key]],'3. Unique Results'!A:X,7,FALSE)</f>
        <v/>
      </c>
      <c r="H38" t="str">
        <f>VLOOKUP(Tabelle43[[#This Row],[Key]],'3. Unique Results'!A:X,8,FALSE)</f>
        <v/>
      </c>
      <c r="I38" t="str">
        <f>VLOOKUP(Tabelle43[[#This Row],[Key]],'3. Unique Results'!A:X,9,FALSE)</f>
        <v>10.1145/3375627.3375858</v>
      </c>
      <c r="J38" t="str">
        <f>VLOOKUP(Tabelle43[[#This Row],[Key]],'3. Unique Results'!A:X,10,FALSE)</f>
        <v>https://doi.org/10.1145/3375627.3375858</v>
      </c>
      <c r="K38" t="str">
        <f>VLOOKUP(Tabelle43[[#This Row],[Key]],'3. Unique Results'!A:X,11,FALSE)</f>
        <v>2020</v>
      </c>
      <c r="L38">
        <f>VLOOKUP(Tabelle43[[#This Row],[Key]],'3. Unique Results'!A:X,12,FALSE)</f>
        <v>44887.363807870373</v>
      </c>
      <c r="M38" s="17">
        <f>VLOOKUP(Tabelle43[[#This Row],[Key]],'3. Unique Results'!A:X,13,FALSE)</f>
        <v>44887.363807870373</v>
      </c>
      <c r="N38" s="17">
        <f>VLOOKUP(Tabelle43[[#This Row],[Key]],'3. Unique Results'!A:X,14,FALSE)</f>
        <v>0</v>
      </c>
      <c r="O38" t="str">
        <f>VLOOKUP(Tabelle43[[#This Row],[Key]],'3. Unique Results'!A:X,15,FALSE)</f>
        <v>421–425</v>
      </c>
      <c r="P38" t="str">
        <f>VLOOKUP(Tabelle43[[#This Row],[Key]],'3. Unique Results'!A:X,16,FALSE)</f>
        <v/>
      </c>
      <c r="Q38" t="str">
        <f>VLOOKUP(Tabelle43[[#This Row],[Key]],'3. Unique Results'!A:X,17,FALSE)</f>
        <v/>
      </c>
      <c r="R38" t="str">
        <f>VLOOKUP(Tabelle43[[#This Row],[Key]],'3. Unique Results'!A:X,18,FALSE)</f>
        <v/>
      </c>
      <c r="S38" t="str">
        <f>VLOOKUP(Tabelle43[[#This Row],[Key]],'3. Unique Results'!A:X,19,FALSE)</f>
        <v/>
      </c>
      <c r="T38" t="str">
        <f>VLOOKUP(Tabelle43[[#This Row],[Key]],'3. Unique Results'!A:X,20,FALSE)</f>
        <v>ACM</v>
      </c>
      <c r="U38" t="str">
        <f>VLOOKUP(Tabelle43[[#This Row],[Key]],'3. Unique Results'!A:X,21,FALSE)</f>
        <v/>
      </c>
      <c r="V38" t="str">
        <f>VLOOKUP(Tabelle43[[#This Row],[Key]],'3. Unique Results'!A:X,22,FALSE)</f>
        <v/>
      </c>
      <c r="W38" t="str">
        <f>VLOOKUP(Tabelle43[[#This Row],[Key]],'3. Unique Results'!A:X,23,FALSE)</f>
        <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9D8B-6996-49D8-93E4-28D4389E4B5C}">
  <dimension ref="A1:W12"/>
  <sheetViews>
    <sheetView workbookViewId="0">
      <selection activeCell="D2" sqref="D2:D12"/>
    </sheetView>
  </sheetViews>
  <sheetFormatPr baseColWidth="10" defaultRowHeight="14.5"/>
  <cols>
    <col min="2" max="2" width="12" customWidth="1"/>
    <col min="3" max="3" width="17.453125" customWidth="1"/>
    <col min="6" max="6" width="17.54296875" customWidth="1"/>
    <col min="11" max="11" width="15.26953125" customWidth="1"/>
    <col min="13" max="13" width="13.54296875" style="17" customWidth="1"/>
    <col min="14" max="14" width="15.81640625" style="17" customWidth="1"/>
    <col min="15" max="15" width="13.54296875" customWidth="1"/>
    <col min="17" max="17" width="13" customWidth="1"/>
    <col min="21" max="21" width="11.54296875" customWidth="1"/>
  </cols>
  <sheetData>
    <row r="1" spans="1:23">
      <c r="A1" t="s">
        <v>72</v>
      </c>
      <c r="B1" t="s">
        <v>73</v>
      </c>
      <c r="C1" t="s">
        <v>74</v>
      </c>
      <c r="D1" t="s">
        <v>75</v>
      </c>
      <c r="E1" t="s">
        <v>76</v>
      </c>
      <c r="F1" t="s">
        <v>77</v>
      </c>
      <c r="G1" t="s">
        <v>78</v>
      </c>
      <c r="H1" t="s">
        <v>79</v>
      </c>
      <c r="I1" t="s">
        <v>80</v>
      </c>
      <c r="J1" t="s">
        <v>81</v>
      </c>
      <c r="K1" t="s">
        <v>82</v>
      </c>
      <c r="L1" t="s">
        <v>83</v>
      </c>
      <c r="M1" s="17" t="s">
        <v>84</v>
      </c>
      <c r="N1" s="17" t="s">
        <v>85</v>
      </c>
      <c r="O1" t="s">
        <v>86</v>
      </c>
      <c r="P1" t="s">
        <v>87</v>
      </c>
      <c r="Q1" t="s">
        <v>88</v>
      </c>
      <c r="R1" t="s">
        <v>2</v>
      </c>
      <c r="S1" t="s">
        <v>89</v>
      </c>
      <c r="T1" t="s">
        <v>90</v>
      </c>
      <c r="U1" t="s">
        <v>91</v>
      </c>
      <c r="V1" t="s">
        <v>92</v>
      </c>
      <c r="W1" t="s">
        <v>93</v>
      </c>
    </row>
    <row r="2" spans="1:23">
      <c r="A2" t="s">
        <v>4437</v>
      </c>
      <c r="B2" t="str">
        <f>VLOOKUP(Tabelle434[[#This Row],[Key]],'3. Unique Results'!A:X,2,FALSE)</f>
        <v>conferencePaper</v>
      </c>
      <c r="C2">
        <f>VLOOKUP(Tabelle434[[#This Row],[Key]],'3. Unique Results'!A:X,3,FALSE)</f>
        <v>2020</v>
      </c>
      <c r="D2" t="str">
        <f>VLOOKUP(Tabelle434[[#This Row],[Key]],'3. Unique Results'!A:X,4,FALSE)</f>
        <v>Al-Azzoni, Issam</v>
      </c>
      <c r="E2" t="str">
        <f>VLOOKUP(Tabelle434[[#This Row],[Key]],'3. Unique Results'!A:X,5,FALSE)</f>
        <v>Model Driven Approach for Neural Networks</v>
      </c>
      <c r="F2" t="str">
        <f>VLOOKUP(Tabelle434[[#This Row],[Key]],'3. Unique Results'!A:X,6,FALSE)</f>
        <v>2020 International Conference on Intelligent Data Science Technologies and Applications (IDSTA)</v>
      </c>
      <c r="G2" t="str">
        <f>VLOOKUP(Tabelle434[[#This Row],[Key]],'3. Unique Results'!A:X,7,FALSE)</f>
        <v/>
      </c>
      <c r="H2" t="str">
        <f>VLOOKUP(Tabelle434[[#This Row],[Key]],'3. Unique Results'!A:X,8,FALSE)</f>
        <v/>
      </c>
      <c r="I2" t="str">
        <f>VLOOKUP(Tabelle434[[#This Row],[Key]],'3. Unique Results'!A:X,9,FALSE)</f>
        <v>10.1109/IDSTA50958.2020.9264067</v>
      </c>
      <c r="J2" t="str">
        <f>VLOOKUP(Tabelle434[[#This Row],[Key]],'3. Unique Results'!A:X,10,FALSE)</f>
        <v/>
      </c>
      <c r="K2" t="str">
        <f>VLOOKUP(Tabelle434[[#This Row],[Key]],'3. Unique Results'!A:X,11,FALSE)</f>
        <v>2020</v>
      </c>
      <c r="L2">
        <f>VLOOKUP(Tabelle434[[#This Row],[Key]],'3. Unique Results'!A:X,12,FALSE)</f>
        <v>44887.363807870373</v>
      </c>
      <c r="M2" s="17">
        <f>VLOOKUP(Tabelle434[[#This Row],[Key]],'3. Unique Results'!A:X,13,FALSE)</f>
        <v>44887.363807870373</v>
      </c>
      <c r="N2" s="17">
        <f>VLOOKUP(Tabelle434[[#This Row],[Key]],'3. Unique Results'!A:X,14,FALSE)</f>
        <v>0</v>
      </c>
      <c r="O2" t="str">
        <f>VLOOKUP(Tabelle434[[#This Row],[Key]],'3. Unique Results'!A:X,15,FALSE)</f>
        <v>87-94</v>
      </c>
      <c r="P2" t="str">
        <f>VLOOKUP(Tabelle434[[#This Row],[Key]],'3. Unique Results'!A:X,16,FALSE)</f>
        <v/>
      </c>
      <c r="Q2" t="str">
        <f>VLOOKUP(Tabelle434[[#This Row],[Key]],'3. Unique Results'!A:X,17,FALSE)</f>
        <v/>
      </c>
      <c r="R2" t="str">
        <f>VLOOKUP(Tabelle434[[#This Row],[Key]],'3. Unique Results'!A:X,18,FALSE)</f>
        <v/>
      </c>
      <c r="S2" t="str">
        <f>VLOOKUP(Tabelle434[[#This Row],[Key]],'3. Unique Results'!A:X,19,FALSE)</f>
        <v/>
      </c>
      <c r="T2" t="str">
        <f>VLOOKUP(Tabelle434[[#This Row],[Key]],'3. Unique Results'!A:X,20,FALSE)</f>
        <v/>
      </c>
      <c r="U2" t="str">
        <f>VLOOKUP(Tabelle434[[#This Row],[Key]],'3. Unique Results'!A:X,21,FALSE)</f>
        <v/>
      </c>
      <c r="V2" t="str">
        <f>VLOOKUP(Tabelle434[[#This Row],[Key]],'3. Unique Results'!A:X,22,FALSE)</f>
        <v/>
      </c>
      <c r="W2" t="str">
        <f>VLOOKUP(Tabelle434[[#This Row],[Key]],'3. Unique Results'!A:X,23,FALSE)</f>
        <v/>
      </c>
    </row>
    <row r="3" spans="1:23">
      <c r="A3" t="s">
        <v>4439</v>
      </c>
      <c r="B3" t="str">
        <f>VLOOKUP(Tabelle434[[#This Row],[Key]],'3. Unique Results'!A:X,2,FALSE)</f>
        <v>conferencePaper</v>
      </c>
      <c r="C3">
        <f>VLOOKUP(Tabelle434[[#This Row],[Key]],'3. Unique Results'!A:X,3,FALSE)</f>
        <v>2019</v>
      </c>
      <c r="D3" t="str">
        <f>VLOOKUP(Tabelle434[[#This Row],[Key]],'3. Unique Results'!A:X,4,FALSE)</f>
        <v>Bhattacharjee, Anirban; Barve, Yogesh; Khare, Shweta; Bao, Shunxing; Kang, Zhuangwei; Gokhale, Aniruddha; Damiano, Thomas</v>
      </c>
      <c r="E3" t="str">
        <f>VLOOKUP(Tabelle434[[#This Row],[Key]],'3. Unique Results'!A:X,5,FALSE)</f>
        <v>STRATUM: A BigData-as-a-Service for Lifecycle Management of IoT Analytics Applications</v>
      </c>
      <c r="F3" t="str">
        <f>VLOOKUP(Tabelle434[[#This Row],[Key]],'3. Unique Results'!A:X,6,FALSE)</f>
        <v>2019 IEEE International Conference on Big Data (Big Data)</v>
      </c>
      <c r="G3" t="str">
        <f>VLOOKUP(Tabelle434[[#This Row],[Key]],'3. Unique Results'!A:X,7,FALSE)</f>
        <v/>
      </c>
      <c r="H3" t="str">
        <f>VLOOKUP(Tabelle434[[#This Row],[Key]],'3. Unique Results'!A:X,8,FALSE)</f>
        <v/>
      </c>
      <c r="I3" t="str">
        <f>VLOOKUP(Tabelle434[[#This Row],[Key]],'3. Unique Results'!A:X,9,FALSE)</f>
        <v>10.1109/BigData47090.2019.9006518</v>
      </c>
      <c r="J3" t="str">
        <f>VLOOKUP(Tabelle434[[#This Row],[Key]],'3. Unique Results'!A:X,10,FALSE)</f>
        <v/>
      </c>
      <c r="K3" t="str">
        <f>VLOOKUP(Tabelle434[[#This Row],[Key]],'3. Unique Results'!A:X,11,FALSE)</f>
        <v>2019</v>
      </c>
      <c r="L3">
        <f>VLOOKUP(Tabelle434[[#This Row],[Key]],'3. Unique Results'!A:X,12,FALSE)</f>
        <v>44887.363807870373</v>
      </c>
      <c r="M3" s="17">
        <f>VLOOKUP(Tabelle434[[#This Row],[Key]],'3. Unique Results'!A:X,13,FALSE)</f>
        <v>44887.363807870373</v>
      </c>
      <c r="N3" s="17">
        <f>VLOOKUP(Tabelle434[[#This Row],[Key]],'3. Unique Results'!A:X,14,FALSE)</f>
        <v>0</v>
      </c>
      <c r="O3" t="str">
        <f>VLOOKUP(Tabelle434[[#This Row],[Key]],'3. Unique Results'!A:X,15,FALSE)</f>
        <v>1607-1612</v>
      </c>
      <c r="P3" t="str">
        <f>VLOOKUP(Tabelle434[[#This Row],[Key]],'3. Unique Results'!A:X,16,FALSE)</f>
        <v/>
      </c>
      <c r="Q3" t="str">
        <f>VLOOKUP(Tabelle434[[#This Row],[Key]],'3. Unique Results'!A:X,17,FALSE)</f>
        <v/>
      </c>
      <c r="R3" t="str">
        <f>VLOOKUP(Tabelle434[[#This Row],[Key]],'3. Unique Results'!A:X,18,FALSE)</f>
        <v/>
      </c>
      <c r="S3" t="str">
        <f>VLOOKUP(Tabelle434[[#This Row],[Key]],'3. Unique Results'!A:X,19,FALSE)</f>
        <v/>
      </c>
      <c r="T3" t="str">
        <f>VLOOKUP(Tabelle434[[#This Row],[Key]],'3. Unique Results'!A:X,20,FALSE)</f>
        <v/>
      </c>
      <c r="U3" t="str">
        <f>VLOOKUP(Tabelle434[[#This Row],[Key]],'3. Unique Results'!A:X,21,FALSE)</f>
        <v/>
      </c>
      <c r="V3" t="str">
        <f>VLOOKUP(Tabelle434[[#This Row],[Key]],'3. Unique Results'!A:X,22,FALSE)</f>
        <v/>
      </c>
      <c r="W3" t="str">
        <f>VLOOKUP(Tabelle434[[#This Row],[Key]],'3. Unique Results'!A:X,23,FALSE)</f>
        <v/>
      </c>
    </row>
    <row r="4" spans="1:23">
      <c r="A4" t="s">
        <v>4446</v>
      </c>
      <c r="B4" t="str">
        <f>VLOOKUP(Tabelle434[[#This Row],[Key]],'3. Unique Results'!A:X,2,FALSE)</f>
        <v>journalArticle</v>
      </c>
      <c r="C4">
        <f>VLOOKUP(Tabelle434[[#This Row],[Key]],'3. Unique Results'!A:X,3,FALSE)</f>
        <v>2014</v>
      </c>
      <c r="D4" t="str">
        <f>VLOOKUP(Tabelle434[[#This Row],[Key]],'3. Unique Results'!A:X,4,FALSE)</f>
        <v>Breuker, D.</v>
      </c>
      <c r="E4" t="str">
        <f>VLOOKUP(Tabelle434[[#This Row],[Key]],'3. Unique Results'!A:X,5,FALSE)</f>
        <v>Towards Model-Driven Engineering for Big Data Analytics–An Exploratory Analysis of Domain-Specific Languages for Machine Learning</v>
      </c>
      <c r="F4" t="str">
        <f>VLOOKUP(Tabelle434[[#This Row],[Key]],'3. Unique Results'!A:X,6,FALSE)</f>
        <v>2014 47th Hawaii International Conference on …</v>
      </c>
      <c r="G4" t="str">
        <f>VLOOKUP(Tabelle434[[#This Row],[Key]],'3. Unique Results'!A:X,7,FALSE)</f>
        <v/>
      </c>
      <c r="H4" t="str">
        <f>VLOOKUP(Tabelle434[[#This Row],[Key]],'3. Unique Results'!A:X,8,FALSE)</f>
        <v/>
      </c>
      <c r="I4" t="str">
        <f>VLOOKUP(Tabelle434[[#This Row],[Key]],'3. Unique Results'!A:X,9,FALSE)</f>
        <v/>
      </c>
      <c r="J4" t="str">
        <f>VLOOKUP(Tabelle434[[#This Row],[Key]],'3. Unique Results'!A:X,10,FALSE)</f>
        <v>https://ieeexplore.ieee.org/abstract/document/6758697/</v>
      </c>
      <c r="K4" t="str">
        <f>VLOOKUP(Tabelle434[[#This Row],[Key]],'3. Unique Results'!A:X,11,FALSE)</f>
        <v>2014</v>
      </c>
      <c r="L4">
        <f>VLOOKUP(Tabelle434[[#This Row],[Key]],'3. Unique Results'!A:X,12,FALSE)</f>
        <v>44887.363807870373</v>
      </c>
      <c r="M4" s="17">
        <f>VLOOKUP(Tabelle434[[#This Row],[Key]],'3. Unique Results'!A:X,13,FALSE)</f>
        <v>44887.363807870373</v>
      </c>
      <c r="N4" s="17">
        <f>VLOOKUP(Tabelle434[[#This Row],[Key]],'3. Unique Results'!A:X,14,FALSE)</f>
        <v>0</v>
      </c>
      <c r="O4" t="str">
        <f>VLOOKUP(Tabelle434[[#This Row],[Key]],'3. Unique Results'!A:X,15,FALSE)</f>
        <v/>
      </c>
      <c r="P4" t="str">
        <f>VLOOKUP(Tabelle434[[#This Row],[Key]],'3. Unique Results'!A:X,16,FALSE)</f>
        <v/>
      </c>
      <c r="Q4" t="str">
        <f>VLOOKUP(Tabelle434[[#This Row],[Key]],'3. Unique Results'!A:X,17,FALSE)</f>
        <v/>
      </c>
      <c r="R4" t="str">
        <f>VLOOKUP(Tabelle434[[#This Row],[Key]],'3. Unique Results'!A:X,18,FALSE)</f>
        <v/>
      </c>
      <c r="S4" t="str">
        <f>VLOOKUP(Tabelle434[[#This Row],[Key]],'3. Unique Results'!A:X,19,FALSE)</f>
        <v/>
      </c>
      <c r="T4" t="str">
        <f>VLOOKUP(Tabelle434[[#This Row],[Key]],'3. Unique Results'!A:X,20,FALSE)</f>
        <v/>
      </c>
      <c r="U4" t="str">
        <f>VLOOKUP(Tabelle434[[#This Row],[Key]],'3. Unique Results'!A:X,21,FALSE)</f>
        <v/>
      </c>
      <c r="V4" t="str">
        <f>VLOOKUP(Tabelle434[[#This Row],[Key]],'3. Unique Results'!A:X,22,FALSE)</f>
        <v/>
      </c>
      <c r="W4" t="str">
        <f>VLOOKUP(Tabelle434[[#This Row],[Key]],'3. Unique Results'!A:X,23,FALSE)</f>
        <v/>
      </c>
    </row>
    <row r="5" spans="1:23">
      <c r="A5" t="s">
        <v>4445</v>
      </c>
      <c r="B5" t="str">
        <f>VLOOKUP(Tabelle434[[#This Row],[Key]],'3. Unique Results'!A:X,2,FALSE)</f>
        <v>journalArticle</v>
      </c>
      <c r="C5">
        <f>VLOOKUP(Tabelle434[[#This Row],[Key]],'3. Unique Results'!A:X,3,FALSE)</f>
        <v>2022</v>
      </c>
      <c r="D5" t="str">
        <f>VLOOKUP(Tabelle434[[#This Row],[Key]],'3. Unique Results'!A:X,4,FALSE)</f>
        <v>Giner-Miguelez, J.; Gómez, A.; Cabot, J.</v>
      </c>
      <c r="E5" t="str">
        <f>VLOOKUP(Tabelle434[[#This Row],[Key]],'3. Unique Results'!A:X,5,FALSE)</f>
        <v>A domain-specific language for describing machine learning dataset</v>
      </c>
      <c r="F5" t="str">
        <f>VLOOKUP(Tabelle434[[#This Row],[Key]],'3. Unique Results'!A:X,6,FALSE)</f>
        <v>arXiv preprint arXiv:2207.02848</v>
      </c>
      <c r="G5" t="str">
        <f>VLOOKUP(Tabelle434[[#This Row],[Key]],'3. Unique Results'!A:X,7,FALSE)</f>
        <v/>
      </c>
      <c r="H5" t="str">
        <f>VLOOKUP(Tabelle434[[#This Row],[Key]],'3. Unique Results'!A:X,8,FALSE)</f>
        <v/>
      </c>
      <c r="I5" t="str">
        <f>VLOOKUP(Tabelle434[[#This Row],[Key]],'3. Unique Results'!A:X,9,FALSE)</f>
        <v/>
      </c>
      <c r="J5" t="str">
        <f>VLOOKUP(Tabelle434[[#This Row],[Key]],'3. Unique Results'!A:X,10,FALSE)</f>
        <v>https://arxiv.org/abs/2207.02848</v>
      </c>
      <c r="K5" t="str">
        <f>VLOOKUP(Tabelle434[[#This Row],[Key]],'3. Unique Results'!A:X,11,FALSE)</f>
        <v>2022</v>
      </c>
      <c r="L5">
        <f>VLOOKUP(Tabelle434[[#This Row],[Key]],'3. Unique Results'!A:X,12,FALSE)</f>
        <v>44887.363807870373</v>
      </c>
      <c r="M5" s="17">
        <f>VLOOKUP(Tabelle434[[#This Row],[Key]],'3. Unique Results'!A:X,13,FALSE)</f>
        <v>44887.363807870373</v>
      </c>
      <c r="N5" s="17">
        <f>VLOOKUP(Tabelle434[[#This Row],[Key]],'3. Unique Results'!A:X,14,FALSE)</f>
        <v>0</v>
      </c>
      <c r="O5" t="str">
        <f>VLOOKUP(Tabelle434[[#This Row],[Key]],'3. Unique Results'!A:X,15,FALSE)</f>
        <v/>
      </c>
      <c r="P5" t="str">
        <f>VLOOKUP(Tabelle434[[#This Row],[Key]],'3. Unique Results'!A:X,16,FALSE)</f>
        <v/>
      </c>
      <c r="Q5" t="str">
        <f>VLOOKUP(Tabelle434[[#This Row],[Key]],'3. Unique Results'!A:X,17,FALSE)</f>
        <v/>
      </c>
      <c r="R5" t="str">
        <f>VLOOKUP(Tabelle434[[#This Row],[Key]],'3. Unique Results'!A:X,18,FALSE)</f>
        <v/>
      </c>
      <c r="S5" t="str">
        <f>VLOOKUP(Tabelle434[[#This Row],[Key]],'3. Unique Results'!A:X,19,FALSE)</f>
        <v/>
      </c>
      <c r="T5" t="str">
        <f>VLOOKUP(Tabelle434[[#This Row],[Key]],'3. Unique Results'!A:X,20,FALSE)</f>
        <v/>
      </c>
      <c r="U5" t="str">
        <f>VLOOKUP(Tabelle434[[#This Row],[Key]],'3. Unique Results'!A:X,21,FALSE)</f>
        <v/>
      </c>
      <c r="V5" t="str">
        <f>VLOOKUP(Tabelle434[[#This Row],[Key]],'3. Unique Results'!A:X,22,FALSE)</f>
        <v/>
      </c>
      <c r="W5" t="str">
        <f>VLOOKUP(Tabelle434[[#This Row],[Key]],'3. Unique Results'!A:X,23,FALSE)</f>
        <v/>
      </c>
    </row>
    <row r="6" spans="1:23">
      <c r="A6" t="s">
        <v>4465</v>
      </c>
      <c r="B6" t="str">
        <f>VLOOKUP(Tabelle434[[#This Row],[Key]],'3. Unique Results'!A:X,2,FALSE)</f>
        <v>conferencePaper</v>
      </c>
      <c r="C6">
        <f>VLOOKUP(Tabelle434[[#This Row],[Key]],'3. Unique Results'!A:X,3,FALSE)</f>
        <v>2017</v>
      </c>
      <c r="D6" t="str">
        <f>VLOOKUP(Tabelle434[[#This Row],[Key]],'3. Unique Results'!A:X,4,FALSE)</f>
        <v>Hartmann, Thomas; Moawad, Assaad; Fouquet, Francois; Traon, Yves Le</v>
      </c>
      <c r="E6" t="str">
        <f>VLOOKUP(Tabelle434[[#This Row],[Key]],'3. Unique Results'!A:X,5,FALSE)</f>
        <v>The next Evolution of MDE: A Seamless Integration of Machine Learning into Domain Modeling</v>
      </c>
      <c r="F6" t="str">
        <f>VLOOKUP(Tabelle434[[#This Row],[Key]],'3. Unique Results'!A:X,6,FALSE)</f>
        <v>Proceedings of the ACM/IEEE 20th International Conference on Model Driven Engineering Languages and Systems</v>
      </c>
      <c r="G6" t="str">
        <f>VLOOKUP(Tabelle434[[#This Row],[Key]],'3. Unique Results'!A:X,7,FALSE)</f>
        <v>978-1-5386-3492-9</v>
      </c>
      <c r="H6" t="str">
        <f>VLOOKUP(Tabelle434[[#This Row],[Key]],'3. Unique Results'!A:X,8,FALSE)</f>
        <v/>
      </c>
      <c r="I6" t="str">
        <f>VLOOKUP(Tabelle434[[#This Row],[Key]],'3. Unique Results'!A:X,9,FALSE)</f>
        <v>10.1109/MODELS.2017.32</v>
      </c>
      <c r="J6" t="str">
        <f>VLOOKUP(Tabelle434[[#This Row],[Key]],'3. Unique Results'!A:X,10,FALSE)</f>
        <v>https://doi.org/10.1109/MODELS.2017.32</v>
      </c>
      <c r="K6" t="str">
        <f>VLOOKUP(Tabelle434[[#This Row],[Key]],'3. Unique Results'!A:X,11,FALSE)</f>
        <v>2017</v>
      </c>
      <c r="L6">
        <f>VLOOKUP(Tabelle434[[#This Row],[Key]],'3. Unique Results'!A:X,12,FALSE)</f>
        <v>44887.363807870373</v>
      </c>
      <c r="M6" s="17">
        <f>VLOOKUP(Tabelle434[[#This Row],[Key]],'3. Unique Results'!A:X,13,FALSE)</f>
        <v>44887.491666666669</v>
      </c>
      <c r="N6" s="17">
        <f>VLOOKUP(Tabelle434[[#This Row],[Key]],'3. Unique Results'!A:X,14,FALSE)</f>
        <v>0</v>
      </c>
      <c r="O6" t="str">
        <f>VLOOKUP(Tabelle434[[#This Row],[Key]],'3. Unique Results'!A:X,15,FALSE)</f>
        <v>180</v>
      </c>
      <c r="P6" t="str">
        <f>VLOOKUP(Tabelle434[[#This Row],[Key]],'3. Unique Results'!A:X,16,FALSE)</f>
        <v/>
      </c>
      <c r="Q6" t="str">
        <f>VLOOKUP(Tabelle434[[#This Row],[Key]],'3. Unique Results'!A:X,17,FALSE)</f>
        <v/>
      </c>
      <c r="R6" t="str">
        <f>VLOOKUP(Tabelle434[[#This Row],[Key]],'3. Unique Results'!A:X,18,FALSE)</f>
        <v/>
      </c>
      <c r="S6" t="str">
        <f>VLOOKUP(Tabelle434[[#This Row],[Key]],'3. Unique Results'!A:X,19,FALSE)</f>
        <v/>
      </c>
      <c r="T6" t="str">
        <f>VLOOKUP(Tabelle434[[#This Row],[Key]],'3. Unique Results'!A:X,20,FALSE)</f>
        <v>IEEE Press</v>
      </c>
      <c r="U6" t="str">
        <f>VLOOKUP(Tabelle434[[#This Row],[Key]],'3. Unique Results'!A:X,21,FALSE)</f>
        <v/>
      </c>
      <c r="V6" t="str">
        <f>VLOOKUP(Tabelle434[[#This Row],[Key]],'3. Unique Results'!A:X,22,FALSE)</f>
        <v/>
      </c>
      <c r="W6" t="str">
        <f>VLOOKUP(Tabelle434[[#This Row],[Key]],'3. Unique Results'!A:X,23,FALSE)</f>
        <v/>
      </c>
    </row>
    <row r="7" spans="1:23">
      <c r="A7" t="s">
        <v>4441</v>
      </c>
      <c r="B7" t="str">
        <f>VLOOKUP(Tabelle434[[#This Row],[Key]],'3. Unique Results'!A:X,2,FALSE)</f>
        <v>conferencePaper</v>
      </c>
      <c r="C7">
        <f>VLOOKUP(Tabelle434[[#This Row],[Key]],'3. Unique Results'!A:X,3,FALSE)</f>
        <v>2019</v>
      </c>
      <c r="D7" t="str">
        <f>VLOOKUP(Tabelle434[[#This Row],[Key]],'3. Unique Results'!A:X,4,FALSE)</f>
        <v>Hartmann, Thomas; Moawad, Assaad; Schockaert, Cedric; Fouquet, Francois; Le Traon, Yves</v>
      </c>
      <c r="E7" t="str">
        <f>VLOOKUP(Tabelle434[[#This Row],[Key]],'3. Unique Results'!A:X,5,FALSE)</f>
        <v>Meta-Modelling Meta-Learning</v>
      </c>
      <c r="F7" t="str">
        <f>VLOOKUP(Tabelle434[[#This Row],[Key]],'3. Unique Results'!A:X,6,FALSE)</f>
        <v>2019 ACM/IEEE 22nd International Conference on Model Driven Engineering Languages and Systems (MODELS)</v>
      </c>
      <c r="G7" t="str">
        <f>VLOOKUP(Tabelle434[[#This Row],[Key]],'3. Unique Results'!A:X,7,FALSE)</f>
        <v/>
      </c>
      <c r="H7" t="str">
        <f>VLOOKUP(Tabelle434[[#This Row],[Key]],'3. Unique Results'!A:X,8,FALSE)</f>
        <v/>
      </c>
      <c r="I7" t="str">
        <f>VLOOKUP(Tabelle434[[#This Row],[Key]],'3. Unique Results'!A:X,9,FALSE)</f>
        <v>10.1109/MODELS.2019.00014</v>
      </c>
      <c r="J7" t="str">
        <f>VLOOKUP(Tabelle434[[#This Row],[Key]],'3. Unique Results'!A:X,10,FALSE)</f>
        <v/>
      </c>
      <c r="K7" t="str">
        <f>VLOOKUP(Tabelle434[[#This Row],[Key]],'3. Unique Results'!A:X,11,FALSE)</f>
        <v>2019</v>
      </c>
      <c r="L7">
        <f>VLOOKUP(Tabelle434[[#This Row],[Key]],'3. Unique Results'!A:X,12,FALSE)</f>
        <v>44887.363807870373</v>
      </c>
      <c r="M7" s="17">
        <f>VLOOKUP(Tabelle434[[#This Row],[Key]],'3. Unique Results'!A:X,13,FALSE)</f>
        <v>44887.363807870373</v>
      </c>
      <c r="N7" s="17">
        <f>VLOOKUP(Tabelle434[[#This Row],[Key]],'3. Unique Results'!A:X,14,FALSE)</f>
        <v>0</v>
      </c>
      <c r="O7" t="str">
        <f>VLOOKUP(Tabelle434[[#This Row],[Key]],'3. Unique Results'!A:X,15,FALSE)</f>
        <v>300-305</v>
      </c>
      <c r="P7" t="str">
        <f>VLOOKUP(Tabelle434[[#This Row],[Key]],'3. Unique Results'!A:X,16,FALSE)</f>
        <v/>
      </c>
      <c r="Q7" t="str">
        <f>VLOOKUP(Tabelle434[[#This Row],[Key]],'3. Unique Results'!A:X,17,FALSE)</f>
        <v/>
      </c>
      <c r="R7" t="str">
        <f>VLOOKUP(Tabelle434[[#This Row],[Key]],'3. Unique Results'!A:X,18,FALSE)</f>
        <v/>
      </c>
      <c r="S7" t="str">
        <f>VLOOKUP(Tabelle434[[#This Row],[Key]],'3. Unique Results'!A:X,19,FALSE)</f>
        <v/>
      </c>
      <c r="T7" t="str">
        <f>VLOOKUP(Tabelle434[[#This Row],[Key]],'3. Unique Results'!A:X,20,FALSE)</f>
        <v/>
      </c>
      <c r="U7" t="str">
        <f>VLOOKUP(Tabelle434[[#This Row],[Key]],'3. Unique Results'!A:X,21,FALSE)</f>
        <v/>
      </c>
      <c r="V7" t="str">
        <f>VLOOKUP(Tabelle434[[#This Row],[Key]],'3. Unique Results'!A:X,22,FALSE)</f>
        <v/>
      </c>
      <c r="W7" t="str">
        <f>VLOOKUP(Tabelle434[[#This Row],[Key]],'3. Unique Results'!A:X,23,FALSE)</f>
        <v/>
      </c>
    </row>
    <row r="8" spans="1:23">
      <c r="A8" t="s">
        <v>4461</v>
      </c>
      <c r="B8" t="str">
        <f>VLOOKUP(Tabelle434[[#This Row],[Key]],'3. Unique Results'!A:X,2,FALSE)</f>
        <v>conferencePaper</v>
      </c>
      <c r="C8">
        <f>VLOOKUP(Tabelle434[[#This Row],[Key]],'3. Unique Results'!A:X,3,FALSE)</f>
        <v>2019</v>
      </c>
      <c r="D8" t="str">
        <f>VLOOKUP(Tabelle434[[#This Row],[Key]],'3. Unique Results'!A:X,4,FALSE)</f>
        <v>Koseler, Kaan; McGraw, Kelsea; Stephan, Matthew</v>
      </c>
      <c r="E8" t="str">
        <f>VLOOKUP(Tabelle434[[#This Row],[Key]],'3. Unique Results'!A:X,5,FALSE)</f>
        <v>Realization of a Machine Learning Domain Specific Modeling Language: A Baseball Analytics Case Study</v>
      </c>
      <c r="F8" t="str">
        <f>VLOOKUP(Tabelle434[[#This Row],[Key]],'3. Unique Results'!A:X,6,FALSE)</f>
        <v>Proceedings of the 7th International Conference on Model-Driven Engineering and Software Development, MODELSWARD 2019, Prague, Czech Republic, February 20-22, 2019</v>
      </c>
      <c r="G8" t="str">
        <f>VLOOKUP(Tabelle434[[#This Row],[Key]],'3. Unique Results'!A:X,7,FALSE)</f>
        <v/>
      </c>
      <c r="H8" t="str">
        <f>VLOOKUP(Tabelle434[[#This Row],[Key]],'3. Unique Results'!A:X,8,FALSE)</f>
        <v/>
      </c>
      <c r="I8" t="str">
        <f>VLOOKUP(Tabelle434[[#This Row],[Key]],'3. Unique Results'!A:X,9,FALSE)</f>
        <v>10.5220/0007245800150026</v>
      </c>
      <c r="J8" t="str">
        <f>VLOOKUP(Tabelle434[[#This Row],[Key]],'3. Unique Results'!A:X,10,FALSE)</f>
        <v>https://doi.org/10.5220/0007245800150026</v>
      </c>
      <c r="K8" t="str">
        <f>VLOOKUP(Tabelle434[[#This Row],[Key]],'3. Unique Results'!A:X,11,FALSE)</f>
        <v>2019</v>
      </c>
      <c r="L8">
        <f>VLOOKUP(Tabelle434[[#This Row],[Key]],'3. Unique Results'!A:X,12,FALSE)</f>
        <v>44887.363807870373</v>
      </c>
      <c r="M8" s="17">
        <f>VLOOKUP(Tabelle434[[#This Row],[Key]],'3. Unique Results'!A:X,13,FALSE)</f>
        <v>44887.363807870373</v>
      </c>
      <c r="N8" s="17">
        <f>VLOOKUP(Tabelle434[[#This Row],[Key]],'3. Unique Results'!A:X,14,FALSE)</f>
        <v>0</v>
      </c>
      <c r="O8" t="str">
        <f>VLOOKUP(Tabelle434[[#This Row],[Key]],'3. Unique Results'!A:X,15,FALSE)</f>
        <v>13–24</v>
      </c>
      <c r="P8" t="str">
        <f>VLOOKUP(Tabelle434[[#This Row],[Key]],'3. Unique Results'!A:X,16,FALSE)</f>
        <v/>
      </c>
      <c r="Q8" t="str">
        <f>VLOOKUP(Tabelle434[[#This Row],[Key]],'3. Unique Results'!A:X,17,FALSE)</f>
        <v/>
      </c>
      <c r="R8" t="str">
        <f>VLOOKUP(Tabelle434[[#This Row],[Key]],'3. Unique Results'!A:X,18,FALSE)</f>
        <v/>
      </c>
      <c r="S8" t="str">
        <f>VLOOKUP(Tabelle434[[#This Row],[Key]],'3. Unique Results'!A:X,19,FALSE)</f>
        <v/>
      </c>
      <c r="T8" t="str">
        <f>VLOOKUP(Tabelle434[[#This Row],[Key]],'3. Unique Results'!A:X,20,FALSE)</f>
        <v>SciTePress</v>
      </c>
      <c r="U8" t="str">
        <f>VLOOKUP(Tabelle434[[#This Row],[Key]],'3. Unique Results'!A:X,21,FALSE)</f>
        <v/>
      </c>
      <c r="V8" t="str">
        <f>VLOOKUP(Tabelle434[[#This Row],[Key]],'3. Unique Results'!A:X,22,FALSE)</f>
        <v/>
      </c>
      <c r="W8" t="str">
        <f>VLOOKUP(Tabelle434[[#This Row],[Key]],'3. Unique Results'!A:X,23,FALSE)</f>
        <v/>
      </c>
    </row>
    <row r="9" spans="1:23">
      <c r="A9" t="s">
        <v>4440</v>
      </c>
      <c r="B9" t="str">
        <f>VLOOKUP(Tabelle434[[#This Row],[Key]],'3. Unique Results'!A:X,2,FALSE)</f>
        <v>journalArticle</v>
      </c>
      <c r="C9">
        <f>VLOOKUP(Tabelle434[[#This Row],[Key]],'3. Unique Results'!A:X,3,FALSE)</f>
        <v>2021</v>
      </c>
      <c r="D9" t="str">
        <f>VLOOKUP(Tabelle434[[#This Row],[Key]],'3. Unique Results'!A:X,4,FALSE)</f>
        <v>Meacham, Sofia; Pech, Vaclav; Nauck, Detlef</v>
      </c>
      <c r="E9" t="str">
        <f>VLOOKUP(Tabelle434[[#This Row],[Key]],'3. Unique Results'!A:X,5,FALSE)</f>
        <v>AdaptiveSystems: An Integrated Framework for Adaptive Systems Design and Development Using MPS JetBrains Domain-Specific Modeling Environment</v>
      </c>
      <c r="F9" t="str">
        <f>VLOOKUP(Tabelle434[[#This Row],[Key]],'3. Unique Results'!A:X,6,FALSE)</f>
        <v>IEEE Access</v>
      </c>
      <c r="G9" t="str">
        <f>VLOOKUP(Tabelle434[[#This Row],[Key]],'3. Unique Results'!A:X,7,FALSE)</f>
        <v/>
      </c>
      <c r="H9" t="str">
        <f>VLOOKUP(Tabelle434[[#This Row],[Key]],'3. Unique Results'!A:X,8,FALSE)</f>
        <v/>
      </c>
      <c r="I9" t="str">
        <f>VLOOKUP(Tabelle434[[#This Row],[Key]],'3. Unique Results'!A:X,9,FALSE)</f>
        <v>10.1109/ACCESS.2021.3111229</v>
      </c>
      <c r="J9" t="str">
        <f>VLOOKUP(Tabelle434[[#This Row],[Key]],'3. Unique Results'!A:X,10,FALSE)</f>
        <v/>
      </c>
      <c r="K9" t="str">
        <f>VLOOKUP(Tabelle434[[#This Row],[Key]],'3. Unique Results'!A:X,11,FALSE)</f>
        <v>2021</v>
      </c>
      <c r="L9">
        <f>VLOOKUP(Tabelle434[[#This Row],[Key]],'3. Unique Results'!A:X,12,FALSE)</f>
        <v>44887.363807870373</v>
      </c>
      <c r="M9" s="17">
        <f>VLOOKUP(Tabelle434[[#This Row],[Key]],'3. Unique Results'!A:X,13,FALSE)</f>
        <v>44887.363807870373</v>
      </c>
      <c r="N9" s="17">
        <f>VLOOKUP(Tabelle434[[#This Row],[Key]],'3. Unique Results'!A:X,14,FALSE)</f>
        <v>0</v>
      </c>
      <c r="O9" t="str">
        <f>VLOOKUP(Tabelle434[[#This Row],[Key]],'3. Unique Results'!A:X,15,FALSE)</f>
        <v>127973-127984</v>
      </c>
      <c r="P9" t="str">
        <f>VLOOKUP(Tabelle434[[#This Row],[Key]],'3. Unique Results'!A:X,16,FALSE)</f>
        <v/>
      </c>
      <c r="Q9" t="str">
        <f>VLOOKUP(Tabelle434[[#This Row],[Key]],'3. Unique Results'!A:X,17,FALSE)</f>
        <v>9</v>
      </c>
      <c r="R9" t="str">
        <f>VLOOKUP(Tabelle434[[#This Row],[Key]],'3. Unique Results'!A:X,18,FALSE)</f>
        <v/>
      </c>
      <c r="S9" t="str">
        <f>VLOOKUP(Tabelle434[[#This Row],[Key]],'3. Unique Results'!A:X,19,FALSE)</f>
        <v/>
      </c>
      <c r="T9" t="str">
        <f>VLOOKUP(Tabelle434[[#This Row],[Key]],'3. Unique Results'!A:X,20,FALSE)</f>
        <v/>
      </c>
      <c r="U9" t="str">
        <f>VLOOKUP(Tabelle434[[#This Row],[Key]],'3. Unique Results'!A:X,21,FALSE)</f>
        <v/>
      </c>
      <c r="V9" t="str">
        <f>VLOOKUP(Tabelle434[[#This Row],[Key]],'3. Unique Results'!A:X,22,FALSE)</f>
        <v/>
      </c>
      <c r="W9" t="str">
        <f>VLOOKUP(Tabelle434[[#This Row],[Key]],'3. Unique Results'!A:X,23,FALSE)</f>
        <v/>
      </c>
    </row>
    <row r="10" spans="1:23">
      <c r="A10" t="s">
        <v>4453</v>
      </c>
      <c r="B10" t="str">
        <f>VLOOKUP(Tabelle434[[#This Row],[Key]],'3. Unique Results'!A:X,2,FALSE)</f>
        <v>journalArticle</v>
      </c>
      <c r="C10">
        <f>VLOOKUP(Tabelle434[[#This Row],[Key]],'3. Unique Results'!A:X,3,FALSE)</f>
        <v>2021</v>
      </c>
      <c r="D10" t="str">
        <f>VLOOKUP(Tabelle434[[#This Row],[Key]],'3. Unique Results'!A:X,4,FALSE)</f>
        <v>Moin, Armin; Badii, Atta; Günnemann, Stephan</v>
      </c>
      <c r="E10" t="str">
        <f>VLOOKUP(Tabelle434[[#This Row],[Key]],'3. Unique Results'!A:X,5,FALSE)</f>
        <v>A Model-Driven Engineering Approach to Machine Learning and Software Modeling</v>
      </c>
      <c r="F10" t="str">
        <f>VLOOKUP(Tabelle434[[#This Row],[Key]],'3. Unique Results'!A:X,6,FALSE)</f>
        <v>CoRR</v>
      </c>
      <c r="G10" t="str">
        <f>VLOOKUP(Tabelle434[[#This Row],[Key]],'3. Unique Results'!A:X,7,FALSE)</f>
        <v/>
      </c>
      <c r="H10" t="str">
        <f>VLOOKUP(Tabelle434[[#This Row],[Key]],'3. Unique Results'!A:X,8,FALSE)</f>
        <v/>
      </c>
      <c r="I10" t="str">
        <f>VLOOKUP(Tabelle434[[#This Row],[Key]],'3. Unique Results'!A:X,9,FALSE)</f>
        <v/>
      </c>
      <c r="J10" t="str">
        <f>VLOOKUP(Tabelle434[[#This Row],[Key]],'3. Unique Results'!A:X,10,FALSE)</f>
        <v>https://arxiv.org/abs/2107.02689</v>
      </c>
      <c r="K10" t="str">
        <f>VLOOKUP(Tabelle434[[#This Row],[Key]],'3. Unique Results'!A:X,11,FALSE)</f>
        <v>2021</v>
      </c>
      <c r="L10">
        <f>VLOOKUP(Tabelle434[[#This Row],[Key]],'3. Unique Results'!A:X,12,FALSE)</f>
        <v>44887.363807870373</v>
      </c>
      <c r="M10" s="17">
        <f>VLOOKUP(Tabelle434[[#This Row],[Key]],'3. Unique Results'!A:X,13,FALSE)</f>
        <v>44887.363807870373</v>
      </c>
      <c r="N10" s="17">
        <f>VLOOKUP(Tabelle434[[#This Row],[Key]],'3. Unique Results'!A:X,14,FALSE)</f>
        <v>0</v>
      </c>
      <c r="O10" t="str">
        <f>VLOOKUP(Tabelle434[[#This Row],[Key]],'3. Unique Results'!A:X,15,FALSE)</f>
        <v/>
      </c>
      <c r="P10" t="str">
        <f>VLOOKUP(Tabelle434[[#This Row],[Key]],'3. Unique Results'!A:X,16,FALSE)</f>
        <v/>
      </c>
      <c r="Q10" t="str">
        <f>VLOOKUP(Tabelle434[[#This Row],[Key]],'3. Unique Results'!A:X,17,FALSE)</f>
        <v>abs/2107.02689</v>
      </c>
      <c r="R10" t="str">
        <f>VLOOKUP(Tabelle434[[#This Row],[Key]],'3. Unique Results'!A:X,18,FALSE)</f>
        <v/>
      </c>
      <c r="S10" t="str">
        <f>VLOOKUP(Tabelle434[[#This Row],[Key]],'3. Unique Results'!A:X,19,FALSE)</f>
        <v/>
      </c>
      <c r="T10" t="str">
        <f>VLOOKUP(Tabelle434[[#This Row],[Key]],'3. Unique Results'!A:X,20,FALSE)</f>
        <v/>
      </c>
      <c r="U10" t="str">
        <f>VLOOKUP(Tabelle434[[#This Row],[Key]],'3. Unique Results'!A:X,21,FALSE)</f>
        <v/>
      </c>
      <c r="V10" t="str">
        <f>VLOOKUP(Tabelle434[[#This Row],[Key]],'3. Unique Results'!A:X,22,FALSE)</f>
        <v/>
      </c>
      <c r="W10" t="str">
        <f>VLOOKUP(Tabelle434[[#This Row],[Key]],'3. Unique Results'!A:X,23,FALSE)</f>
        <v/>
      </c>
    </row>
    <row r="11" spans="1:23">
      <c r="A11" t="s">
        <v>4434</v>
      </c>
      <c r="B11" t="str">
        <f>VLOOKUP(Tabelle434[[#This Row],[Key]],'3. Unique Results'!A:X,2,FALSE)</f>
        <v>conferencePaper</v>
      </c>
      <c r="C11">
        <f>VLOOKUP(Tabelle434[[#This Row],[Key]],'3. Unique Results'!A:X,3,FALSE)</f>
        <v>2021</v>
      </c>
      <c r="D11" t="str">
        <f>VLOOKUP(Tabelle434[[#This Row],[Key]],'3. Unique Results'!A:X,4,FALSE)</f>
        <v>Ries, Benoît; Guelfi, Nicolas; Jahic, Benjamin</v>
      </c>
      <c r="E11" t="str">
        <f>VLOOKUP(Tabelle434[[#This Row],[Key]],'3. Unique Results'!A:X,5,FALSE)</f>
        <v>An MDE Method for Improving Deep Learning Dataset Requirements Engineering using Alloy and UML</v>
      </c>
      <c r="F11" t="str">
        <f>VLOOKUP(Tabelle434[[#This Row],[Key]],'3. Unique Results'!A:X,6,FALSE)</f>
        <v>Proceedings of the 9th International Conference on Model-Driven Engineering and Software Development, MODELSWARD 2021, Online Streaming, February 8-10, 2021</v>
      </c>
      <c r="G11" t="str">
        <f>VLOOKUP(Tabelle434[[#This Row],[Key]],'3. Unique Results'!A:X,7,FALSE)</f>
        <v/>
      </c>
      <c r="H11" t="str">
        <f>VLOOKUP(Tabelle434[[#This Row],[Key]],'3. Unique Results'!A:X,8,FALSE)</f>
        <v/>
      </c>
      <c r="I11" t="str">
        <f>VLOOKUP(Tabelle434[[#This Row],[Key]],'3. Unique Results'!A:X,9,FALSE)</f>
        <v>10.5220/0010216600410052</v>
      </c>
      <c r="J11" t="str">
        <f>VLOOKUP(Tabelle434[[#This Row],[Key]],'3. Unique Results'!A:X,10,FALSE)</f>
        <v>https://doi.org/10.5220/0010216600410052</v>
      </c>
      <c r="K11" t="str">
        <f>VLOOKUP(Tabelle434[[#This Row],[Key]],'3. Unique Results'!A:X,11,FALSE)</f>
        <v>2021</v>
      </c>
      <c r="L11">
        <f>VLOOKUP(Tabelle434[[#This Row],[Key]],'3. Unique Results'!A:X,12,FALSE)</f>
        <v>44887.363807870373</v>
      </c>
      <c r="M11" s="17">
        <f>VLOOKUP(Tabelle434[[#This Row],[Key]],'3. Unique Results'!A:X,13,FALSE)</f>
        <v>44887.363807870373</v>
      </c>
      <c r="N11" s="17">
        <f>VLOOKUP(Tabelle434[[#This Row],[Key]],'3. Unique Results'!A:X,14,FALSE)</f>
        <v>0</v>
      </c>
      <c r="O11" t="str">
        <f>VLOOKUP(Tabelle434[[#This Row],[Key]],'3. Unique Results'!A:X,15,FALSE)</f>
        <v>41–52</v>
      </c>
      <c r="P11" t="str">
        <f>VLOOKUP(Tabelle434[[#This Row],[Key]],'3. Unique Results'!A:X,16,FALSE)</f>
        <v/>
      </c>
      <c r="Q11" t="str">
        <f>VLOOKUP(Tabelle434[[#This Row],[Key]],'3. Unique Results'!A:X,17,FALSE)</f>
        <v/>
      </c>
      <c r="R11" t="str">
        <f>VLOOKUP(Tabelle434[[#This Row],[Key]],'3. Unique Results'!A:X,18,FALSE)</f>
        <v/>
      </c>
      <c r="S11" t="str">
        <f>VLOOKUP(Tabelle434[[#This Row],[Key]],'3. Unique Results'!A:X,19,FALSE)</f>
        <v/>
      </c>
      <c r="T11" t="str">
        <f>VLOOKUP(Tabelle434[[#This Row],[Key]],'3. Unique Results'!A:X,20,FALSE)</f>
        <v>SCITEPRESS</v>
      </c>
      <c r="U11" t="str">
        <f>VLOOKUP(Tabelle434[[#This Row],[Key]],'3. Unique Results'!A:X,21,FALSE)</f>
        <v/>
      </c>
      <c r="V11" t="str">
        <f>VLOOKUP(Tabelle434[[#This Row],[Key]],'3. Unique Results'!A:X,22,FALSE)</f>
        <v/>
      </c>
      <c r="W11" t="str">
        <f>VLOOKUP(Tabelle434[[#This Row],[Key]],'3. Unique Results'!A:X,23,FALSE)</f>
        <v/>
      </c>
    </row>
    <row r="12" spans="1:23">
      <c r="A12" t="s">
        <v>4457</v>
      </c>
      <c r="B12" t="str">
        <f>VLOOKUP(Tabelle434[[#This Row],[Key]],'3. Unique Results'!A:X,2,FALSE)</f>
        <v>conferencePaper</v>
      </c>
      <c r="C12">
        <f>VLOOKUP(Tabelle434[[#This Row],[Key]],'3. Unique Results'!A:X,3,FALSE)</f>
        <v>2020</v>
      </c>
      <c r="D12" t="str">
        <f>VLOOKUP(Tabelle434[[#This Row],[Key]],'3. Unique Results'!A:X,4,FALSE)</f>
        <v>Zucker, Julian; d'Leeuwen, Myraeka</v>
      </c>
      <c r="E12" t="str">
        <f>VLOOKUP(Tabelle434[[#This Row],[Key]],'3. Unique Results'!A:X,5,FALSE)</f>
        <v>Arbiter: A Domain-Specific Language for Ethical Machine Learning</v>
      </c>
      <c r="F12" t="str">
        <f>VLOOKUP(Tabelle434[[#This Row],[Key]],'3. Unique Results'!A:X,6,FALSE)</f>
        <v>AIES '20: AAAI/ACM Conference on AI, Ethics, and Society, New York, NY, USA, February 7-8, 2020</v>
      </c>
      <c r="G12" t="str">
        <f>VLOOKUP(Tabelle434[[#This Row],[Key]],'3. Unique Results'!A:X,7,FALSE)</f>
        <v/>
      </c>
      <c r="H12" t="str">
        <f>VLOOKUP(Tabelle434[[#This Row],[Key]],'3. Unique Results'!A:X,8,FALSE)</f>
        <v/>
      </c>
      <c r="I12" t="str">
        <f>VLOOKUP(Tabelle434[[#This Row],[Key]],'3. Unique Results'!A:X,9,FALSE)</f>
        <v>10.1145/3375627.3375858</v>
      </c>
      <c r="J12" t="str">
        <f>VLOOKUP(Tabelle434[[#This Row],[Key]],'3. Unique Results'!A:X,10,FALSE)</f>
        <v>https://doi.org/10.1145/3375627.3375858</v>
      </c>
      <c r="K12" t="str">
        <f>VLOOKUP(Tabelle434[[#This Row],[Key]],'3. Unique Results'!A:X,11,FALSE)</f>
        <v>2020</v>
      </c>
      <c r="L12">
        <f>VLOOKUP(Tabelle434[[#This Row],[Key]],'3. Unique Results'!A:X,12,FALSE)</f>
        <v>44887.363807870373</v>
      </c>
      <c r="M12" s="17">
        <f>VLOOKUP(Tabelle434[[#This Row],[Key]],'3. Unique Results'!A:X,13,FALSE)</f>
        <v>44887.363807870373</v>
      </c>
      <c r="N12" s="17">
        <f>VLOOKUP(Tabelle434[[#This Row],[Key]],'3. Unique Results'!A:X,14,FALSE)</f>
        <v>0</v>
      </c>
      <c r="O12" t="str">
        <f>VLOOKUP(Tabelle434[[#This Row],[Key]],'3. Unique Results'!A:X,15,FALSE)</f>
        <v>421–425</v>
      </c>
      <c r="P12" t="str">
        <f>VLOOKUP(Tabelle434[[#This Row],[Key]],'3. Unique Results'!A:X,16,FALSE)</f>
        <v/>
      </c>
      <c r="Q12" t="str">
        <f>VLOOKUP(Tabelle434[[#This Row],[Key]],'3. Unique Results'!A:X,17,FALSE)</f>
        <v/>
      </c>
      <c r="R12" t="str">
        <f>VLOOKUP(Tabelle434[[#This Row],[Key]],'3. Unique Results'!A:X,18,FALSE)</f>
        <v/>
      </c>
      <c r="S12" t="str">
        <f>VLOOKUP(Tabelle434[[#This Row],[Key]],'3. Unique Results'!A:X,19,FALSE)</f>
        <v/>
      </c>
      <c r="T12" t="str">
        <f>VLOOKUP(Tabelle434[[#This Row],[Key]],'3. Unique Results'!A:X,20,FALSE)</f>
        <v>ACM</v>
      </c>
      <c r="U12" t="str">
        <f>VLOOKUP(Tabelle434[[#This Row],[Key]],'3. Unique Results'!A:X,21,FALSE)</f>
        <v/>
      </c>
      <c r="V12" t="str">
        <f>VLOOKUP(Tabelle434[[#This Row],[Key]],'3. Unique Results'!A:X,22,FALSE)</f>
        <v/>
      </c>
      <c r="W12" t="str">
        <f>VLOOKUP(Tabelle434[[#This Row],[Key]],'3. Unique Results'!A:X,23,FALSE)</f>
        <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6B48-9F8A-4D4D-BA25-7C12F8CB1FAB}">
  <dimension ref="A1:W15"/>
  <sheetViews>
    <sheetView workbookViewId="0">
      <selection activeCell="X1" sqref="X1:X1048576"/>
    </sheetView>
  </sheetViews>
  <sheetFormatPr baseColWidth="10" defaultRowHeight="14.5"/>
  <cols>
    <col min="2" max="2" width="11.81640625" customWidth="1"/>
    <col min="3" max="3" width="17.26953125" customWidth="1"/>
    <col min="6" max="6" width="17.1796875" customWidth="1"/>
    <col min="11" max="11" width="15.26953125" customWidth="1"/>
    <col min="13" max="13" width="13.453125" customWidth="1"/>
    <col min="14" max="14" width="15.54296875" customWidth="1"/>
    <col min="15" max="15" width="13.453125" customWidth="1"/>
    <col min="17" max="17" width="12.7265625" customWidth="1"/>
  </cols>
  <sheetData>
    <row r="1" spans="1:23">
      <c r="A1" s="22" t="s">
        <v>72</v>
      </c>
      <c r="B1" s="23" t="s">
        <v>73</v>
      </c>
      <c r="C1" s="23" t="s">
        <v>74</v>
      </c>
      <c r="D1" s="23" t="s">
        <v>75</v>
      </c>
      <c r="E1" s="23" t="s">
        <v>76</v>
      </c>
      <c r="F1" s="23" t="s">
        <v>77</v>
      </c>
      <c r="G1" s="23" t="s">
        <v>78</v>
      </c>
      <c r="H1" s="23" t="s">
        <v>79</v>
      </c>
      <c r="I1" s="23" t="s">
        <v>80</v>
      </c>
      <c r="J1" s="23" t="s">
        <v>81</v>
      </c>
      <c r="K1" s="23" t="s">
        <v>82</v>
      </c>
      <c r="L1" s="23" t="s">
        <v>83</v>
      </c>
      <c r="M1" s="24" t="s">
        <v>84</v>
      </c>
      <c r="N1" s="24" t="s">
        <v>85</v>
      </c>
      <c r="O1" s="23" t="s">
        <v>86</v>
      </c>
      <c r="P1" s="23" t="s">
        <v>87</v>
      </c>
      <c r="Q1" s="23" t="s">
        <v>88</v>
      </c>
      <c r="R1" s="23" t="s">
        <v>2</v>
      </c>
      <c r="S1" s="23" t="s">
        <v>89</v>
      </c>
      <c r="T1" s="23" t="s">
        <v>90</v>
      </c>
      <c r="U1" s="23" t="s">
        <v>91</v>
      </c>
      <c r="V1" s="23" t="s">
        <v>92</v>
      </c>
      <c r="W1" s="23" t="s">
        <v>93</v>
      </c>
    </row>
    <row r="2" spans="1:23">
      <c r="A2" s="14" t="s">
        <v>5997</v>
      </c>
      <c r="B2" s="18" t="s">
        <v>94</v>
      </c>
      <c r="C2" s="18">
        <v>2019</v>
      </c>
      <c r="D2" s="18" t="s">
        <v>5998</v>
      </c>
      <c r="E2" s="18" t="s">
        <v>5999</v>
      </c>
      <c r="F2" s="18" t="s">
        <v>892</v>
      </c>
      <c r="G2" s="18" t="s">
        <v>6000</v>
      </c>
      <c r="H2" s="18" t="s">
        <v>99</v>
      </c>
      <c r="I2" s="18" t="s">
        <v>6001</v>
      </c>
      <c r="J2" s="18" t="s">
        <v>6002</v>
      </c>
      <c r="K2" s="18" t="s">
        <v>6003</v>
      </c>
      <c r="L2" s="18" t="s">
        <v>370</v>
      </c>
      <c r="M2" s="19">
        <v>44889.801898148151</v>
      </c>
      <c r="N2" s="19">
        <v>44889.801898148151</v>
      </c>
      <c r="O2" s="18" t="s">
        <v>6004</v>
      </c>
      <c r="P2" s="18" t="s">
        <v>6005</v>
      </c>
      <c r="Q2" s="18" t="s">
        <v>99</v>
      </c>
      <c r="R2" s="18"/>
      <c r="S2" s="18"/>
      <c r="T2" s="18" t="s">
        <v>99</v>
      </c>
      <c r="U2" s="18" t="s">
        <v>4072</v>
      </c>
      <c r="V2" s="18" t="s">
        <v>6006</v>
      </c>
      <c r="W2" s="18" t="s">
        <v>557</v>
      </c>
    </row>
    <row r="3" spans="1:23">
      <c r="A3" s="15" t="s">
        <v>6007</v>
      </c>
      <c r="B3" s="20" t="s">
        <v>94</v>
      </c>
      <c r="C3" s="20">
        <v>2019</v>
      </c>
      <c r="D3" s="20" t="s">
        <v>6008</v>
      </c>
      <c r="E3" s="20" t="s">
        <v>6009</v>
      </c>
      <c r="F3" s="20" t="s">
        <v>720</v>
      </c>
      <c r="G3" s="20" t="s">
        <v>99</v>
      </c>
      <c r="H3" s="20" t="s">
        <v>99</v>
      </c>
      <c r="I3" s="20" t="s">
        <v>6010</v>
      </c>
      <c r="J3" s="20" t="s">
        <v>99</v>
      </c>
      <c r="K3" s="20" t="s">
        <v>6011</v>
      </c>
      <c r="L3" s="20" t="s">
        <v>6012</v>
      </c>
      <c r="M3" s="21">
        <v>44889.822870370372</v>
      </c>
      <c r="N3" s="21">
        <v>44889.822870370372</v>
      </c>
      <c r="O3" s="20" t="s">
        <v>99</v>
      </c>
      <c r="P3" s="20" t="s">
        <v>6013</v>
      </c>
      <c r="Q3" s="20" t="s">
        <v>99</v>
      </c>
      <c r="R3" s="20"/>
      <c r="S3" s="20"/>
      <c r="T3" s="20" t="s">
        <v>99</v>
      </c>
      <c r="U3" s="20" t="s">
        <v>99</v>
      </c>
      <c r="V3" s="20" t="s">
        <v>99</v>
      </c>
      <c r="W3" s="20" t="s">
        <v>99</v>
      </c>
    </row>
    <row r="4" spans="1:23">
      <c r="A4" s="14" t="s">
        <v>6014</v>
      </c>
      <c r="B4" s="18" t="s">
        <v>94</v>
      </c>
      <c r="C4" s="18">
        <v>2019</v>
      </c>
      <c r="D4" s="18" t="s">
        <v>6015</v>
      </c>
      <c r="E4" s="18" t="s">
        <v>6016</v>
      </c>
      <c r="F4" s="18" t="s">
        <v>649</v>
      </c>
      <c r="G4" s="18" t="s">
        <v>99</v>
      </c>
      <c r="H4" s="18" t="s">
        <v>99</v>
      </c>
      <c r="I4" s="18" t="s">
        <v>6017</v>
      </c>
      <c r="J4" s="18" t="s">
        <v>99</v>
      </c>
      <c r="K4" s="18" t="s">
        <v>6018</v>
      </c>
      <c r="L4" s="18" t="s">
        <v>6012</v>
      </c>
      <c r="M4" s="19">
        <v>44889.824212962965</v>
      </c>
      <c r="N4" s="19">
        <v>44889.824212962965</v>
      </c>
      <c r="O4" s="18" t="s">
        <v>99</v>
      </c>
      <c r="P4" s="18" t="s">
        <v>6019</v>
      </c>
      <c r="Q4" s="18" t="s">
        <v>99</v>
      </c>
      <c r="R4" s="18"/>
      <c r="S4" s="18"/>
      <c r="T4" s="18" t="s">
        <v>99</v>
      </c>
      <c r="U4" s="18" t="s">
        <v>99</v>
      </c>
      <c r="V4" s="18" t="s">
        <v>99</v>
      </c>
      <c r="W4" s="18" t="s">
        <v>99</v>
      </c>
    </row>
    <row r="5" spans="1:23">
      <c r="A5" s="15" t="s">
        <v>6020</v>
      </c>
      <c r="B5" s="20" t="s">
        <v>135</v>
      </c>
      <c r="C5" s="20">
        <v>2016</v>
      </c>
      <c r="D5" s="20" t="s">
        <v>6021</v>
      </c>
      <c r="E5" s="20" t="s">
        <v>6022</v>
      </c>
      <c r="F5" s="20" t="s">
        <v>99</v>
      </c>
      <c r="G5" s="20" t="s">
        <v>99</v>
      </c>
      <c r="H5" s="20" t="s">
        <v>99</v>
      </c>
      <c r="I5" s="20" t="s">
        <v>6023</v>
      </c>
      <c r="J5" s="20" t="s">
        <v>6024</v>
      </c>
      <c r="K5" s="20" t="s">
        <v>6025</v>
      </c>
      <c r="L5" s="20" t="s">
        <v>331</v>
      </c>
      <c r="M5" s="21">
        <v>44889.837118055555</v>
      </c>
      <c r="N5" s="21">
        <v>44889.837118055555</v>
      </c>
      <c r="O5" s="20" t="s">
        <v>6026</v>
      </c>
      <c r="P5" s="20" t="s">
        <v>99</v>
      </c>
      <c r="Q5" s="20" t="s">
        <v>99</v>
      </c>
      <c r="R5" s="20"/>
      <c r="S5" s="20"/>
      <c r="T5" s="20" t="s">
        <v>99</v>
      </c>
      <c r="U5" s="20" t="s">
        <v>99</v>
      </c>
      <c r="V5" s="20" t="s">
        <v>99</v>
      </c>
      <c r="W5" s="20" t="s">
        <v>6027</v>
      </c>
    </row>
    <row r="6" spans="1:23">
      <c r="A6" s="14" t="s">
        <v>6028</v>
      </c>
      <c r="B6" s="18" t="s">
        <v>135</v>
      </c>
      <c r="C6" s="18">
        <v>2020</v>
      </c>
      <c r="D6" s="18" t="s">
        <v>673</v>
      </c>
      <c r="E6" s="18" t="s">
        <v>6029</v>
      </c>
      <c r="F6" s="18" t="s">
        <v>675</v>
      </c>
      <c r="G6" s="18" t="s">
        <v>99</v>
      </c>
      <c r="H6" s="18" t="s">
        <v>6030</v>
      </c>
      <c r="I6" s="18" t="s">
        <v>6031</v>
      </c>
      <c r="J6" s="18" t="s">
        <v>6032</v>
      </c>
      <c r="K6" s="18" t="s">
        <v>99</v>
      </c>
      <c r="L6" s="18" t="s">
        <v>176</v>
      </c>
      <c r="M6" s="19">
        <v>44889.839178240742</v>
      </c>
      <c r="N6" s="19">
        <v>44889.839178240742</v>
      </c>
      <c r="O6" s="18" t="s">
        <v>6033</v>
      </c>
      <c r="P6" s="18" t="s">
        <v>6034</v>
      </c>
      <c r="Q6" s="18" t="s">
        <v>99</v>
      </c>
      <c r="R6" s="18"/>
      <c r="S6" s="18">
        <v>8</v>
      </c>
      <c r="T6" s="18" t="s">
        <v>99</v>
      </c>
      <c r="U6" s="18" t="s">
        <v>99</v>
      </c>
      <c r="V6" s="18" t="s">
        <v>99</v>
      </c>
      <c r="W6" s="18" t="s">
        <v>99</v>
      </c>
    </row>
    <row r="7" spans="1:23">
      <c r="A7" s="15" t="s">
        <v>6035</v>
      </c>
      <c r="B7" s="20" t="s">
        <v>135</v>
      </c>
      <c r="C7" s="20">
        <v>2013</v>
      </c>
      <c r="D7" s="20" t="s">
        <v>6036</v>
      </c>
      <c r="E7" s="20" t="s">
        <v>6037</v>
      </c>
      <c r="F7" s="20" t="s">
        <v>6038</v>
      </c>
      <c r="G7" s="20" t="s">
        <v>99</v>
      </c>
      <c r="H7" s="20" t="s">
        <v>99</v>
      </c>
      <c r="I7" s="20" t="s">
        <v>6039</v>
      </c>
      <c r="J7" s="20" t="s">
        <v>6040</v>
      </c>
      <c r="K7" s="20" t="s">
        <v>6041</v>
      </c>
      <c r="L7" s="20" t="s">
        <v>6042</v>
      </c>
      <c r="M7" s="21">
        <v>44889.841192129628</v>
      </c>
      <c r="N7" s="21">
        <v>44889.841192129628</v>
      </c>
      <c r="O7" s="20" t="s">
        <v>6043</v>
      </c>
      <c r="P7" s="20" t="s">
        <v>6044</v>
      </c>
      <c r="Q7" s="20" t="s">
        <v>99</v>
      </c>
      <c r="R7" s="20">
        <v>1984</v>
      </c>
      <c r="S7" s="20">
        <v>371</v>
      </c>
      <c r="T7" s="20" t="s">
        <v>99</v>
      </c>
      <c r="U7" s="20" t="s">
        <v>99</v>
      </c>
      <c r="V7" s="20" t="s">
        <v>99</v>
      </c>
      <c r="W7" s="20" t="s">
        <v>6045</v>
      </c>
    </row>
    <row r="8" spans="1:23">
      <c r="A8" s="14" t="s">
        <v>6046</v>
      </c>
      <c r="B8" s="18" t="s">
        <v>94</v>
      </c>
      <c r="C8" s="18">
        <v>2022</v>
      </c>
      <c r="D8" s="18" t="s">
        <v>6047</v>
      </c>
      <c r="E8" s="18" t="s">
        <v>6048</v>
      </c>
      <c r="F8" s="18" t="s">
        <v>1848</v>
      </c>
      <c r="G8" s="18" t="s">
        <v>6049</v>
      </c>
      <c r="H8" s="18" t="s">
        <v>99</v>
      </c>
      <c r="I8" s="18" t="s">
        <v>6050</v>
      </c>
      <c r="J8" s="18" t="s">
        <v>99</v>
      </c>
      <c r="K8" s="18" t="s">
        <v>6051</v>
      </c>
      <c r="L8" s="18" t="s">
        <v>123</v>
      </c>
      <c r="M8" s="19">
        <v>44889.842974537038</v>
      </c>
      <c r="N8" s="19">
        <v>44889.842974537038</v>
      </c>
      <c r="O8" s="18" t="s">
        <v>99</v>
      </c>
      <c r="P8" s="18" t="s">
        <v>6052</v>
      </c>
      <c r="Q8" s="18" t="s">
        <v>99</v>
      </c>
      <c r="R8" s="18"/>
      <c r="S8" s="18"/>
      <c r="T8" s="18" t="s">
        <v>99</v>
      </c>
      <c r="U8" s="18" t="s">
        <v>1226</v>
      </c>
      <c r="V8" s="18" t="s">
        <v>1227</v>
      </c>
      <c r="W8" s="18" t="s">
        <v>99</v>
      </c>
    </row>
    <row r="9" spans="1:23">
      <c r="A9" s="15" t="s">
        <v>6053</v>
      </c>
      <c r="B9" s="20" t="s">
        <v>94</v>
      </c>
      <c r="C9" s="20">
        <v>2019</v>
      </c>
      <c r="D9" s="20" t="s">
        <v>6054</v>
      </c>
      <c r="E9" s="20" t="s">
        <v>6055</v>
      </c>
      <c r="F9" s="20" t="s">
        <v>6056</v>
      </c>
      <c r="G9" s="20" t="s">
        <v>6057</v>
      </c>
      <c r="H9" s="20" t="s">
        <v>99</v>
      </c>
      <c r="I9" s="20" t="s">
        <v>6058</v>
      </c>
      <c r="J9" s="20" t="s">
        <v>6059</v>
      </c>
      <c r="K9" s="20" t="s">
        <v>6060</v>
      </c>
      <c r="L9" s="20" t="s">
        <v>6061</v>
      </c>
      <c r="M9" s="21">
        <v>44889.853703703702</v>
      </c>
      <c r="N9" s="21">
        <v>44889.853703703702</v>
      </c>
      <c r="O9" s="20" t="s">
        <v>6062</v>
      </c>
      <c r="P9" s="20" t="s">
        <v>6063</v>
      </c>
      <c r="Q9" s="20" t="s">
        <v>99</v>
      </c>
      <c r="R9" s="20"/>
      <c r="S9" s="20"/>
      <c r="T9" s="20" t="s">
        <v>99</v>
      </c>
      <c r="U9" s="20" t="s">
        <v>104</v>
      </c>
      <c r="V9" s="20" t="s">
        <v>105</v>
      </c>
      <c r="W9" s="20" t="s">
        <v>99</v>
      </c>
    </row>
    <row r="10" spans="1:23">
      <c r="A10" s="14" t="s">
        <v>6064</v>
      </c>
      <c r="B10" s="18" t="s">
        <v>135</v>
      </c>
      <c r="C10" s="18">
        <v>2020</v>
      </c>
      <c r="D10" s="18" t="s">
        <v>3090</v>
      </c>
      <c r="E10" s="18" t="s">
        <v>6065</v>
      </c>
      <c r="F10" s="18" t="s">
        <v>6066</v>
      </c>
      <c r="G10" s="18" t="s">
        <v>99</v>
      </c>
      <c r="H10" s="18" t="s">
        <v>6067</v>
      </c>
      <c r="I10" s="18" t="s">
        <v>6068</v>
      </c>
      <c r="J10" s="18" t="s">
        <v>6069</v>
      </c>
      <c r="K10" s="18" t="s">
        <v>99</v>
      </c>
      <c r="L10" s="18" t="s">
        <v>3687</v>
      </c>
      <c r="M10" s="19">
        <v>44889.854479166665</v>
      </c>
      <c r="N10" s="19">
        <v>44889.854479166665</v>
      </c>
      <c r="O10" s="18" t="s">
        <v>6070</v>
      </c>
      <c r="P10" s="18" t="s">
        <v>6071</v>
      </c>
      <c r="Q10" s="18" t="s">
        <v>99</v>
      </c>
      <c r="R10" s="18"/>
      <c r="S10" s="18">
        <v>60</v>
      </c>
      <c r="T10" s="18" t="s">
        <v>99</v>
      </c>
      <c r="U10" s="18" t="s">
        <v>99</v>
      </c>
      <c r="V10" s="18" t="s">
        <v>99</v>
      </c>
      <c r="W10" s="18" t="s">
        <v>99</v>
      </c>
    </row>
    <row r="11" spans="1:23">
      <c r="A11" s="15" t="s">
        <v>6072</v>
      </c>
      <c r="B11" s="20" t="s">
        <v>94</v>
      </c>
      <c r="C11" s="20">
        <v>2021</v>
      </c>
      <c r="D11" s="20" t="s">
        <v>6073</v>
      </c>
      <c r="E11" s="20" t="s">
        <v>6074</v>
      </c>
      <c r="F11" s="20" t="s">
        <v>6075</v>
      </c>
      <c r="G11" s="20" t="s">
        <v>6076</v>
      </c>
      <c r="H11" s="20" t="s">
        <v>99</v>
      </c>
      <c r="I11" s="20" t="s">
        <v>6077</v>
      </c>
      <c r="J11" s="20" t="s">
        <v>6078</v>
      </c>
      <c r="K11" s="20" t="s">
        <v>6079</v>
      </c>
      <c r="L11" s="20" t="s">
        <v>6080</v>
      </c>
      <c r="M11" s="21">
        <v>44889.855138888888</v>
      </c>
      <c r="N11" s="21">
        <v>44889.855138888888</v>
      </c>
      <c r="O11" s="20" t="s">
        <v>6062</v>
      </c>
      <c r="P11" s="20" t="s">
        <v>6081</v>
      </c>
      <c r="Q11" s="20" t="s">
        <v>99</v>
      </c>
      <c r="R11" s="20"/>
      <c r="S11" s="20"/>
      <c r="T11" s="20" t="s">
        <v>99</v>
      </c>
      <c r="U11" s="20" t="s">
        <v>104</v>
      </c>
      <c r="V11" s="20" t="s">
        <v>105</v>
      </c>
      <c r="W11" s="20" t="s">
        <v>99</v>
      </c>
    </row>
    <row r="12" spans="1:23">
      <c r="A12" s="14" t="s">
        <v>6082</v>
      </c>
      <c r="B12" s="18" t="s">
        <v>94</v>
      </c>
      <c r="C12" s="18">
        <v>2017</v>
      </c>
      <c r="D12" s="18" t="s">
        <v>6083</v>
      </c>
      <c r="E12" s="18" t="s">
        <v>6084</v>
      </c>
      <c r="F12" s="18" t="s">
        <v>6085</v>
      </c>
      <c r="G12" s="18" t="s">
        <v>6086</v>
      </c>
      <c r="H12" s="18" t="s">
        <v>99</v>
      </c>
      <c r="I12" s="18" t="s">
        <v>6087</v>
      </c>
      <c r="J12" s="18" t="s">
        <v>6088</v>
      </c>
      <c r="K12" s="18" t="s">
        <v>99</v>
      </c>
      <c r="L12" s="18" t="s">
        <v>156</v>
      </c>
      <c r="M12" s="19">
        <v>44889.858356481483</v>
      </c>
      <c r="N12" s="19">
        <v>44889.858356481483</v>
      </c>
      <c r="O12" s="18" t="s">
        <v>6089</v>
      </c>
      <c r="P12" s="18" t="s">
        <v>1073</v>
      </c>
      <c r="Q12" s="18" t="s">
        <v>99</v>
      </c>
      <c r="R12" s="18"/>
      <c r="S12" s="18"/>
      <c r="T12" s="18" t="s">
        <v>99</v>
      </c>
      <c r="U12" s="18" t="s">
        <v>6090</v>
      </c>
      <c r="V12" s="18" t="s">
        <v>6091</v>
      </c>
      <c r="W12" s="18" t="s">
        <v>99</v>
      </c>
    </row>
    <row r="13" spans="1:23">
      <c r="A13" s="15" t="s">
        <v>6092</v>
      </c>
      <c r="B13" s="20" t="s">
        <v>135</v>
      </c>
      <c r="C13" s="20">
        <v>2009</v>
      </c>
      <c r="D13" s="20" t="s">
        <v>6093</v>
      </c>
      <c r="E13" s="20" t="s">
        <v>6094</v>
      </c>
      <c r="F13" s="20" t="s">
        <v>6095</v>
      </c>
      <c r="G13" s="20" t="s">
        <v>99</v>
      </c>
      <c r="H13" s="20" t="s">
        <v>6096</v>
      </c>
      <c r="I13" s="20" t="s">
        <v>6097</v>
      </c>
      <c r="J13" s="20" t="s">
        <v>6098</v>
      </c>
      <c r="K13" s="20" t="s">
        <v>6099</v>
      </c>
      <c r="L13" s="20" t="s">
        <v>6100</v>
      </c>
      <c r="M13" s="21">
        <v>44890.340902777774</v>
      </c>
      <c r="N13" s="21">
        <v>44890.340902777774</v>
      </c>
      <c r="O13" s="20" t="s">
        <v>6101</v>
      </c>
      <c r="P13" s="20" t="s">
        <v>6102</v>
      </c>
      <c r="Q13" s="20" t="s">
        <v>99</v>
      </c>
      <c r="R13" s="20">
        <v>1</v>
      </c>
      <c r="S13" s="20">
        <v>11</v>
      </c>
      <c r="T13" s="20" t="s">
        <v>99</v>
      </c>
      <c r="U13" s="20" t="s">
        <v>99</v>
      </c>
      <c r="V13" s="20" t="s">
        <v>99</v>
      </c>
      <c r="W13" s="20" t="s">
        <v>99</v>
      </c>
    </row>
    <row r="14" spans="1:23">
      <c r="A14" s="14" t="s">
        <v>6103</v>
      </c>
      <c r="B14" s="18" t="s">
        <v>94</v>
      </c>
      <c r="C14" s="18">
        <v>2014</v>
      </c>
      <c r="D14" s="18" t="s">
        <v>6104</v>
      </c>
      <c r="E14" s="18" t="s">
        <v>6105</v>
      </c>
      <c r="F14" s="18" t="s">
        <v>6106</v>
      </c>
      <c r="G14" s="18" t="s">
        <v>6107</v>
      </c>
      <c r="H14" s="18" t="s">
        <v>99</v>
      </c>
      <c r="I14" s="18" t="s">
        <v>6108</v>
      </c>
      <c r="J14" s="18" t="s">
        <v>6109</v>
      </c>
      <c r="K14" s="18" t="s">
        <v>99</v>
      </c>
      <c r="L14" s="18" t="s">
        <v>6110</v>
      </c>
      <c r="M14" s="19">
        <v>44890.498576388891</v>
      </c>
      <c r="N14" s="19">
        <v>44892.311736111114</v>
      </c>
      <c r="O14" s="18" t="s">
        <v>6111</v>
      </c>
      <c r="P14" s="18" t="s">
        <v>6112</v>
      </c>
      <c r="Q14" s="18" t="s">
        <v>99</v>
      </c>
      <c r="R14" s="18"/>
      <c r="S14" s="18"/>
      <c r="T14" s="18" t="s">
        <v>99</v>
      </c>
      <c r="U14" s="18" t="s">
        <v>4072</v>
      </c>
      <c r="V14" s="18" t="s">
        <v>6113</v>
      </c>
      <c r="W14" s="18" t="s">
        <v>6114</v>
      </c>
    </row>
    <row r="15" spans="1:23">
      <c r="A15" s="25" t="s">
        <v>6115</v>
      </c>
      <c r="B15" s="26" t="s">
        <v>94</v>
      </c>
      <c r="C15" s="26">
        <v>2016</v>
      </c>
      <c r="D15" s="26" t="s">
        <v>6116</v>
      </c>
      <c r="E15" s="26" t="s">
        <v>6117</v>
      </c>
      <c r="F15" s="26" t="s">
        <v>6118</v>
      </c>
      <c r="G15" s="26" t="s">
        <v>6119</v>
      </c>
      <c r="H15" s="26" t="s">
        <v>99</v>
      </c>
      <c r="I15" s="26" t="s">
        <v>6120</v>
      </c>
      <c r="J15" s="26" t="s">
        <v>6121</v>
      </c>
      <c r="K15" s="26" t="s">
        <v>99</v>
      </c>
      <c r="L15" s="26" t="s">
        <v>331</v>
      </c>
      <c r="M15" s="27">
        <v>44890.4997337963</v>
      </c>
      <c r="N15" s="27">
        <v>44892.311701388891</v>
      </c>
      <c r="O15" s="26" t="s">
        <v>6122</v>
      </c>
      <c r="P15" s="26" t="s">
        <v>6123</v>
      </c>
      <c r="Q15" s="26" t="s">
        <v>99</v>
      </c>
      <c r="R15" s="26"/>
      <c r="S15" s="26"/>
      <c r="T15" s="26" t="s">
        <v>99</v>
      </c>
      <c r="U15" s="26" t="s">
        <v>6090</v>
      </c>
      <c r="V15" s="26" t="s">
        <v>6124</v>
      </c>
      <c r="W15" s="26" t="s">
        <v>6125</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252F-8322-4AA1-96FC-E2A89F64FEAE}">
  <dimension ref="A1:W11"/>
  <sheetViews>
    <sheetView workbookViewId="0">
      <selection activeCell="D7" sqref="D7"/>
    </sheetView>
  </sheetViews>
  <sheetFormatPr baseColWidth="10" defaultRowHeight="14.5"/>
  <cols>
    <col min="2" max="2" width="11.81640625" customWidth="1"/>
    <col min="3" max="3" width="17.26953125" customWidth="1"/>
    <col min="6" max="6" width="17.1796875" customWidth="1"/>
    <col min="11" max="11" width="15.26953125" customWidth="1"/>
    <col min="13" max="13" width="14.90625" bestFit="1" customWidth="1"/>
    <col min="14" max="14" width="15.54296875" customWidth="1"/>
    <col min="15" max="15" width="13.453125" customWidth="1"/>
    <col min="17" max="17" width="12.7265625" customWidth="1"/>
  </cols>
  <sheetData>
    <row r="1" spans="1:23">
      <c r="A1" s="28" t="s">
        <v>72</v>
      </c>
      <c r="B1" s="29" t="s">
        <v>73</v>
      </c>
      <c r="C1" s="29" t="s">
        <v>74</v>
      </c>
      <c r="D1" s="29" t="s">
        <v>75</v>
      </c>
      <c r="E1" s="29" t="s">
        <v>76</v>
      </c>
      <c r="F1" s="29" t="s">
        <v>77</v>
      </c>
      <c r="G1" s="29" t="s">
        <v>78</v>
      </c>
      <c r="H1" s="29" t="s">
        <v>79</v>
      </c>
      <c r="I1" s="29" t="s">
        <v>80</v>
      </c>
      <c r="J1" s="29" t="s">
        <v>81</v>
      </c>
      <c r="K1" s="29" t="s">
        <v>82</v>
      </c>
      <c r="L1" s="29" t="s">
        <v>83</v>
      </c>
      <c r="M1" s="30" t="s">
        <v>84</v>
      </c>
      <c r="N1" s="30" t="s">
        <v>85</v>
      </c>
      <c r="O1" s="29" t="s">
        <v>86</v>
      </c>
      <c r="P1" s="29" t="s">
        <v>87</v>
      </c>
      <c r="Q1" s="29" t="s">
        <v>88</v>
      </c>
      <c r="R1" s="29" t="s">
        <v>2</v>
      </c>
      <c r="S1" s="29" t="s">
        <v>89</v>
      </c>
      <c r="T1" s="29" t="s">
        <v>90</v>
      </c>
      <c r="U1" s="29" t="s">
        <v>91</v>
      </c>
      <c r="V1" s="29" t="s">
        <v>92</v>
      </c>
      <c r="W1" s="29" t="s">
        <v>93</v>
      </c>
    </row>
    <row r="2" spans="1:23">
      <c r="A2" s="15" t="s">
        <v>5997</v>
      </c>
      <c r="B2" s="20" t="s">
        <v>94</v>
      </c>
      <c r="C2" s="20">
        <v>2019</v>
      </c>
      <c r="D2" s="20" t="s">
        <v>5998</v>
      </c>
      <c r="E2" s="20" t="s">
        <v>5999</v>
      </c>
      <c r="F2" s="20" t="s">
        <v>892</v>
      </c>
      <c r="G2" s="20" t="s">
        <v>6000</v>
      </c>
      <c r="H2" s="20" t="s">
        <v>99</v>
      </c>
      <c r="I2" s="20" t="s">
        <v>6001</v>
      </c>
      <c r="J2" s="20" t="s">
        <v>6002</v>
      </c>
      <c r="K2" s="20" t="s">
        <v>6003</v>
      </c>
      <c r="L2" s="20" t="s">
        <v>370</v>
      </c>
      <c r="M2" s="21">
        <v>44889.801898148151</v>
      </c>
      <c r="N2" s="21">
        <v>44889.801898148151</v>
      </c>
      <c r="O2" s="20" t="s">
        <v>6004</v>
      </c>
      <c r="P2" s="20" t="s">
        <v>6005</v>
      </c>
      <c r="Q2" s="20" t="s">
        <v>99</v>
      </c>
      <c r="R2" s="20"/>
      <c r="S2" s="20"/>
      <c r="T2" s="20" t="s">
        <v>99</v>
      </c>
      <c r="U2" s="20" t="s">
        <v>4072</v>
      </c>
      <c r="V2" s="20" t="s">
        <v>6006</v>
      </c>
      <c r="W2" s="20" t="s">
        <v>557</v>
      </c>
    </row>
    <row r="3" spans="1:23">
      <c r="A3" s="31" t="s">
        <v>6007</v>
      </c>
      <c r="B3" s="32" t="s">
        <v>94</v>
      </c>
      <c r="C3" s="32">
        <v>2019</v>
      </c>
      <c r="D3" s="32" t="s">
        <v>6008</v>
      </c>
      <c r="E3" s="32" t="s">
        <v>6009</v>
      </c>
      <c r="F3" s="32" t="s">
        <v>720</v>
      </c>
      <c r="G3" s="32" t="s">
        <v>99</v>
      </c>
      <c r="H3" s="32" t="s">
        <v>99</v>
      </c>
      <c r="I3" s="32" t="s">
        <v>6010</v>
      </c>
      <c r="J3" s="32" t="s">
        <v>99</v>
      </c>
      <c r="K3" s="32" t="s">
        <v>6011</v>
      </c>
      <c r="L3" s="32" t="s">
        <v>6012</v>
      </c>
      <c r="M3" s="33">
        <v>44889.822870370372</v>
      </c>
      <c r="N3" s="33">
        <v>44889.822870370372</v>
      </c>
      <c r="O3" s="32" t="s">
        <v>99</v>
      </c>
      <c r="P3" s="32" t="s">
        <v>6013</v>
      </c>
      <c r="Q3" s="32" t="s">
        <v>99</v>
      </c>
      <c r="R3" s="32"/>
      <c r="S3" s="32"/>
      <c r="T3" s="32" t="s">
        <v>99</v>
      </c>
      <c r="U3" s="32" t="s">
        <v>99</v>
      </c>
      <c r="V3" s="32" t="s">
        <v>99</v>
      </c>
      <c r="W3" s="32" t="s">
        <v>99</v>
      </c>
    </row>
    <row r="4" spans="1:23">
      <c r="A4" s="31" t="s">
        <v>6014</v>
      </c>
      <c r="B4" s="32" t="s">
        <v>94</v>
      </c>
      <c r="C4" s="32">
        <v>2019</v>
      </c>
      <c r="D4" s="32" t="s">
        <v>6015</v>
      </c>
      <c r="E4" s="32" t="s">
        <v>6016</v>
      </c>
      <c r="F4" s="32" t="s">
        <v>649</v>
      </c>
      <c r="G4" s="32" t="s">
        <v>99</v>
      </c>
      <c r="H4" s="32" t="s">
        <v>99</v>
      </c>
      <c r="I4" s="32" t="s">
        <v>6017</v>
      </c>
      <c r="J4" s="32" t="s">
        <v>99</v>
      </c>
      <c r="K4" s="32" t="s">
        <v>6018</v>
      </c>
      <c r="L4" s="32" t="s">
        <v>6012</v>
      </c>
      <c r="M4" s="33">
        <v>44889.824212962965</v>
      </c>
      <c r="N4" s="33">
        <v>44889.824212962965</v>
      </c>
      <c r="O4" s="32" t="s">
        <v>99</v>
      </c>
      <c r="P4" s="32" t="s">
        <v>6019</v>
      </c>
      <c r="Q4" s="32" t="s">
        <v>99</v>
      </c>
      <c r="R4" s="32"/>
      <c r="S4" s="32"/>
      <c r="T4" s="32" t="s">
        <v>99</v>
      </c>
      <c r="U4" s="32" t="s">
        <v>99</v>
      </c>
      <c r="V4" s="32" t="s">
        <v>99</v>
      </c>
      <c r="W4" s="32" t="s">
        <v>99</v>
      </c>
    </row>
    <row r="5" spans="1:23">
      <c r="A5" s="15" t="s">
        <v>6046</v>
      </c>
      <c r="B5" s="20" t="s">
        <v>94</v>
      </c>
      <c r="C5" s="20">
        <v>2022</v>
      </c>
      <c r="D5" s="20" t="s">
        <v>6047</v>
      </c>
      <c r="E5" s="20" t="s">
        <v>6048</v>
      </c>
      <c r="F5" s="20" t="s">
        <v>1848</v>
      </c>
      <c r="G5" s="20" t="s">
        <v>6049</v>
      </c>
      <c r="H5" s="20" t="s">
        <v>99</v>
      </c>
      <c r="I5" s="20" t="s">
        <v>6050</v>
      </c>
      <c r="J5" s="20" t="s">
        <v>99</v>
      </c>
      <c r="K5" s="20" t="s">
        <v>6051</v>
      </c>
      <c r="L5" s="20" t="s">
        <v>123</v>
      </c>
      <c r="M5" s="21">
        <v>44889.842974537038</v>
      </c>
      <c r="N5" s="21">
        <v>44889.842974537038</v>
      </c>
      <c r="O5" s="20" t="s">
        <v>99</v>
      </c>
      <c r="P5" s="20" t="s">
        <v>6052</v>
      </c>
      <c r="Q5" s="20" t="s">
        <v>99</v>
      </c>
      <c r="R5" s="20"/>
      <c r="S5" s="20"/>
      <c r="T5" s="20" t="s">
        <v>99</v>
      </c>
      <c r="U5" s="20" t="s">
        <v>1226</v>
      </c>
      <c r="V5" s="20" t="s">
        <v>1227</v>
      </c>
      <c r="W5" s="20" t="s">
        <v>99</v>
      </c>
    </row>
    <row r="6" spans="1:23">
      <c r="A6" s="15" t="s">
        <v>6053</v>
      </c>
      <c r="B6" s="20" t="s">
        <v>94</v>
      </c>
      <c r="C6" s="20">
        <v>2019</v>
      </c>
      <c r="D6" s="20" t="s">
        <v>6054</v>
      </c>
      <c r="E6" s="20" t="s">
        <v>6055</v>
      </c>
      <c r="F6" s="20" t="s">
        <v>6056</v>
      </c>
      <c r="G6" s="20" t="s">
        <v>6057</v>
      </c>
      <c r="H6" s="20" t="s">
        <v>99</v>
      </c>
      <c r="I6" s="20" t="s">
        <v>6058</v>
      </c>
      <c r="J6" s="20" t="s">
        <v>6059</v>
      </c>
      <c r="K6" s="20" t="s">
        <v>6060</v>
      </c>
      <c r="L6" s="20" t="s">
        <v>6061</v>
      </c>
      <c r="M6" s="21">
        <v>44889.853703703702</v>
      </c>
      <c r="N6" s="21">
        <v>44889.853703703702</v>
      </c>
      <c r="O6" s="20" t="s">
        <v>6062</v>
      </c>
      <c r="P6" s="20" t="s">
        <v>6063</v>
      </c>
      <c r="Q6" s="20" t="s">
        <v>99</v>
      </c>
      <c r="R6" s="20"/>
      <c r="S6" s="20"/>
      <c r="T6" s="20" t="s">
        <v>99</v>
      </c>
      <c r="U6" s="20" t="s">
        <v>104</v>
      </c>
      <c r="V6" s="20" t="s">
        <v>105</v>
      </c>
      <c r="W6" s="20" t="s">
        <v>99</v>
      </c>
    </row>
    <row r="7" spans="1:23">
      <c r="A7" s="15" t="s">
        <v>6064</v>
      </c>
      <c r="B7" s="20" t="s">
        <v>135</v>
      </c>
      <c r="C7" s="20">
        <v>2020</v>
      </c>
      <c r="D7" s="20" t="s">
        <v>3090</v>
      </c>
      <c r="E7" s="20" t="s">
        <v>6065</v>
      </c>
      <c r="F7" s="20" t="s">
        <v>6066</v>
      </c>
      <c r="G7" s="20" t="s">
        <v>99</v>
      </c>
      <c r="H7" s="20" t="s">
        <v>6067</v>
      </c>
      <c r="I7" s="20" t="s">
        <v>6068</v>
      </c>
      <c r="J7" s="20" t="s">
        <v>6069</v>
      </c>
      <c r="K7" s="20" t="s">
        <v>99</v>
      </c>
      <c r="L7" s="20" t="s">
        <v>3687</v>
      </c>
      <c r="M7" s="21">
        <v>44889.854479166665</v>
      </c>
      <c r="N7" s="21">
        <v>44889.854479166665</v>
      </c>
      <c r="O7" s="20" t="s">
        <v>6070</v>
      </c>
      <c r="P7" s="20" t="s">
        <v>6071</v>
      </c>
      <c r="Q7" s="20" t="s">
        <v>99</v>
      </c>
      <c r="R7" s="20"/>
      <c r="S7" s="20">
        <v>60</v>
      </c>
      <c r="T7" s="20" t="s">
        <v>99</v>
      </c>
      <c r="U7" s="20" t="s">
        <v>99</v>
      </c>
      <c r="V7" s="20" t="s">
        <v>99</v>
      </c>
      <c r="W7" s="20" t="s">
        <v>99</v>
      </c>
    </row>
    <row r="8" spans="1:23">
      <c r="A8" s="25"/>
      <c r="B8" s="26"/>
      <c r="C8" s="26"/>
      <c r="D8" s="26"/>
      <c r="E8" s="26"/>
      <c r="F8" s="26"/>
      <c r="G8" s="26"/>
      <c r="H8" s="26"/>
      <c r="I8" s="26"/>
      <c r="J8" s="26"/>
      <c r="K8" s="26"/>
      <c r="L8" s="26"/>
      <c r="M8" s="27"/>
      <c r="N8" s="27"/>
      <c r="O8" s="26"/>
      <c r="P8" s="26"/>
      <c r="Q8" s="26"/>
      <c r="R8" s="26"/>
      <c r="S8" s="26"/>
      <c r="T8" s="26"/>
      <c r="U8" s="26"/>
      <c r="V8" s="26"/>
      <c r="W8" s="26"/>
    </row>
    <row r="11" spans="1:23">
      <c r="C11" s="34" t="s">
        <v>6127</v>
      </c>
    </row>
  </sheetData>
  <pageMargins left="0.7" right="0.7" top="0.78740157499999996" bottom="0.78740157499999996" header="0.3" footer="0.3"/>
  <pageSetup paperSize="0" orientation="portrait" horizontalDpi="203" verticalDpi="203"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3B0C-01A4-415E-906D-4B6614E769E1}">
  <dimension ref="A1:R19"/>
  <sheetViews>
    <sheetView zoomScaleNormal="100" workbookViewId="0">
      <pane xSplit="3" ySplit="4" topLeftCell="D5" activePane="bottomRight" state="frozen"/>
      <selection pane="topRight" activeCell="D1" sqref="D1"/>
      <selection pane="bottomLeft" activeCell="A5" sqref="A5"/>
      <selection pane="bottomRight" activeCell="U4" sqref="U4"/>
    </sheetView>
  </sheetViews>
  <sheetFormatPr baseColWidth="10" defaultRowHeight="14.5"/>
  <cols>
    <col min="3" max="3" width="30.453125" customWidth="1"/>
    <col min="4" max="4" width="14.7265625" bestFit="1" customWidth="1"/>
    <col min="5" max="18" width="36" customWidth="1"/>
  </cols>
  <sheetData>
    <row r="1" spans="1:18">
      <c r="D1">
        <v>1</v>
      </c>
      <c r="E1">
        <v>2</v>
      </c>
      <c r="F1">
        <v>3</v>
      </c>
      <c r="G1">
        <v>4</v>
      </c>
      <c r="H1">
        <v>5</v>
      </c>
      <c r="I1">
        <v>6</v>
      </c>
      <c r="J1">
        <v>7</v>
      </c>
      <c r="K1">
        <v>8</v>
      </c>
      <c r="L1">
        <v>9</v>
      </c>
      <c r="M1">
        <v>10</v>
      </c>
      <c r="N1">
        <v>11</v>
      </c>
      <c r="O1">
        <v>12</v>
      </c>
      <c r="P1">
        <v>13</v>
      </c>
      <c r="Q1">
        <v>14</v>
      </c>
      <c r="R1">
        <v>15</v>
      </c>
    </row>
    <row r="2" spans="1:18">
      <c r="D2" t="s">
        <v>4437</v>
      </c>
      <c r="E2" t="s">
        <v>4439</v>
      </c>
      <c r="F2" t="s">
        <v>4446</v>
      </c>
      <c r="G2" t="s">
        <v>6064</v>
      </c>
      <c r="H2" t="s">
        <v>4445</v>
      </c>
      <c r="I2" t="s">
        <v>4465</v>
      </c>
      <c r="J2" t="s">
        <v>4441</v>
      </c>
      <c r="K2" t="s">
        <v>6053</v>
      </c>
      <c r="L2" t="s">
        <v>4461</v>
      </c>
      <c r="M2" t="s">
        <v>5997</v>
      </c>
      <c r="N2" t="s">
        <v>4440</v>
      </c>
      <c r="O2" t="s">
        <v>6046</v>
      </c>
      <c r="P2" t="s">
        <v>4453</v>
      </c>
      <c r="Q2" t="s">
        <v>4434</v>
      </c>
      <c r="R2" t="s">
        <v>4457</v>
      </c>
    </row>
    <row r="3" spans="1:18" s="74" customFormat="1" ht="56.5" customHeight="1">
      <c r="A3" s="70"/>
      <c r="B3" s="71"/>
      <c r="C3" s="72"/>
      <c r="D3" s="73" t="str">
        <f>VLOOKUP(D2,'3. Unique Results'!$A:$X,4,FALSE)</f>
        <v>Al-Azzoni, Issam</v>
      </c>
      <c r="E3" s="68" t="str">
        <f>VLOOKUP(E2,'3. Unique Results'!$A:$X,4,FALSE)</f>
        <v>Bhattacharjee, Anirban; Barve, Yogesh; Khare, Shweta; Bao, Shunxing; Kang, Zhuangwei; Gokhale, Aniruddha; Damiano, Thomas</v>
      </c>
      <c r="F3" s="68" t="str">
        <f>VLOOKUP(F2,'3. Unique Results'!$A:$X,4,FALSE)</f>
        <v>Breuker, D.</v>
      </c>
      <c r="G3" s="68" t="s">
        <v>3090</v>
      </c>
      <c r="H3" s="68" t="str">
        <f>VLOOKUP(H2,'3. Unique Results'!$A:$X,4,FALSE)</f>
        <v>Giner-Miguelez, J.; Gómez, A.; Cabot, J.</v>
      </c>
      <c r="I3" s="68" t="str">
        <f>VLOOKUP(I2,'3. Unique Results'!$A:$X,4,FALSE)</f>
        <v>Hartmann, Thomas; Moawad, Assaad; Fouquet, Francois; Traon, Yves Le</v>
      </c>
      <c r="J3" s="68" t="str">
        <f>VLOOKUP(J2,'3. Unique Results'!$A:$X,4,FALSE)</f>
        <v>Hartmann, Thomas; Moawad, Assaad; Schockaert, Cedric; Fouquet, Francois; Le Traon, Yves</v>
      </c>
      <c r="K3" s="69" t="s">
        <v>6054</v>
      </c>
      <c r="L3" s="68" t="str">
        <f>VLOOKUP(L2,'3. Unique Results'!$A:$X,4,FALSE)</f>
        <v>Koseler, Kaan; McGraw, Kelsea; Stephan, Matthew</v>
      </c>
      <c r="M3" s="68" t="s">
        <v>5998</v>
      </c>
      <c r="N3" s="68" t="str">
        <f>VLOOKUP(N2,'3. Unique Results'!$A:$X,4,FALSE)</f>
        <v>Meacham, Sofia; Pech, Vaclav; Nauck, Detlef</v>
      </c>
      <c r="O3" s="69" t="s">
        <v>6047</v>
      </c>
      <c r="P3" s="68" t="str">
        <f>VLOOKUP(P2,'3. Unique Results'!$A:$X,4,FALSE)</f>
        <v>Moin, Armin; Badii, Atta; Günnemann, Stephan</v>
      </c>
      <c r="Q3" s="68" t="str">
        <f>VLOOKUP(Q2,'3. Unique Results'!$A:$X,4,FALSE)</f>
        <v>Ries, Benoît; Guelfi, Nicolas; Jahic, Benjamin</v>
      </c>
      <c r="R3" s="68" t="str">
        <f>VLOOKUP(R2,'3. Unique Results'!$A:$X,4,FALSE)</f>
        <v>Zucker, Julian; d'Leeuwen, Myraeka</v>
      </c>
    </row>
    <row r="4" spans="1:18" ht="89.25" customHeight="1" thickBot="1">
      <c r="A4" s="36" t="s">
        <v>4470</v>
      </c>
      <c r="B4" s="37" t="s">
        <v>4471</v>
      </c>
      <c r="C4" s="38"/>
      <c r="D4" s="39" t="str">
        <f>VLOOKUP(D2,'3. Unique Results'!$A:$X,5,FALSE)</f>
        <v>Model Driven Approach for Neural Networks</v>
      </c>
      <c r="E4" s="40" t="str">
        <f>VLOOKUP(E2,'3. Unique Results'!$A:$X,5,FALSE)</f>
        <v>STRATUM: A BigData-as-a-Service for Lifecycle Management of IoT Analytics Applications</v>
      </c>
      <c r="F4" s="39" t="str">
        <f>VLOOKUP(F2,'3. Unique Results'!$A:$X,5,FALSE)</f>
        <v>Towards Model-Driven Engineering for Big Data Analytics–An Exploratory Analysis of Domain-Specific Languages for Machine Learning</v>
      </c>
      <c r="G4" s="39" t="s">
        <v>6065</v>
      </c>
      <c r="H4" s="39" t="str">
        <f>VLOOKUP(H2,'3. Unique Results'!$A:$X,5,FALSE)</f>
        <v>A domain-specific language for describing machine learning dataset</v>
      </c>
      <c r="I4" s="40" t="str">
        <f>VLOOKUP(I2,'3. Unique Results'!$A:$X,5,FALSE)</f>
        <v>The next Evolution of MDE: A Seamless Integration of Machine Learning into Domain Modeling</v>
      </c>
      <c r="J4" s="39" t="str">
        <f>VLOOKUP(J2,'3. Unique Results'!$A:$X,5,FALSE)</f>
        <v>Meta-Modelling Meta-Learning</v>
      </c>
      <c r="K4" s="41" t="s">
        <v>6055</v>
      </c>
      <c r="L4" s="39" t="str">
        <f>VLOOKUP(L2,'3. Unique Results'!$A:$X,5,FALSE)</f>
        <v>Realization of a Machine Learning Domain Specific Modeling Language: A Baseball Analytics Case Study</v>
      </c>
      <c r="M4" s="40" t="s">
        <v>5999</v>
      </c>
      <c r="N4" s="39" t="str">
        <f>VLOOKUP(N2,'3. Unique Results'!$A:$X,5,FALSE)</f>
        <v>AdaptiveSystems: An Integrated Framework for Adaptive Systems Design and Development Using MPS JetBrains Domain-Specific Modeling Environment</v>
      </c>
      <c r="O4" s="41" t="s">
        <v>6048</v>
      </c>
      <c r="P4" s="39" t="str">
        <f>VLOOKUP(P2,'3. Unique Results'!$A:$X,5,FALSE)</f>
        <v>A Model-Driven Engineering Approach to Machine Learning and Software Modeling</v>
      </c>
      <c r="Q4" s="39" t="str">
        <f>VLOOKUP(Q2,'3. Unique Results'!$A:$X,5,FALSE)</f>
        <v>An MDE Method for Improving Deep Learning Dataset Requirements Engineering using Alloy and UML</v>
      </c>
      <c r="R4" s="40" t="str">
        <f>VLOOKUP(R2,'3. Unique Results'!$A:$X,5,FALSE)</f>
        <v>Arbiter: A Domain-Specific Language for Ethical Machine Learning</v>
      </c>
    </row>
    <row r="5" spans="1:18" ht="15" thickBot="1">
      <c r="A5" s="42"/>
      <c r="B5" s="43"/>
      <c r="C5" s="44" t="s">
        <v>5981</v>
      </c>
      <c r="D5" s="45" t="s">
        <v>5982</v>
      </c>
      <c r="E5" s="45" t="s">
        <v>5982</v>
      </c>
      <c r="F5" s="35" t="s">
        <v>5991</v>
      </c>
      <c r="G5" s="35" t="s">
        <v>5982</v>
      </c>
      <c r="H5" s="35" t="s">
        <v>5982</v>
      </c>
      <c r="I5" s="38" t="s">
        <v>5982</v>
      </c>
      <c r="J5" s="35" t="s">
        <v>5985</v>
      </c>
      <c r="K5" s="38" t="s">
        <v>5982</v>
      </c>
      <c r="L5" s="46" t="s">
        <v>5989</v>
      </c>
      <c r="M5" s="38" t="s">
        <v>5982</v>
      </c>
      <c r="N5" s="35" t="s">
        <v>5982</v>
      </c>
      <c r="O5" s="38" t="s">
        <v>5982</v>
      </c>
      <c r="P5" s="46" t="s">
        <v>5982</v>
      </c>
      <c r="Q5" s="35" t="s">
        <v>5982</v>
      </c>
      <c r="R5" s="38" t="s">
        <v>5983</v>
      </c>
    </row>
    <row r="6" spans="1:18" ht="15" thickBot="1">
      <c r="A6" s="58" t="s">
        <v>8</v>
      </c>
      <c r="B6" s="59" t="s">
        <v>33</v>
      </c>
      <c r="C6" s="43" t="s">
        <v>4472</v>
      </c>
      <c r="D6" s="47" t="s">
        <v>5979</v>
      </c>
      <c r="E6" s="45" t="s">
        <v>5979</v>
      </c>
      <c r="F6" s="35" t="s">
        <v>5979</v>
      </c>
      <c r="G6" s="35" t="s">
        <v>5979</v>
      </c>
      <c r="H6" s="35" t="s">
        <v>5979</v>
      </c>
      <c r="I6" s="38" t="s">
        <v>5979</v>
      </c>
      <c r="J6" s="35" t="s">
        <v>5979</v>
      </c>
      <c r="K6" s="38" t="s">
        <v>5979</v>
      </c>
      <c r="L6" s="35" t="s">
        <v>5979</v>
      </c>
      <c r="M6" s="38" t="s">
        <v>5979</v>
      </c>
      <c r="N6" s="35" t="s">
        <v>5979</v>
      </c>
      <c r="O6" s="38" t="s">
        <v>5979</v>
      </c>
      <c r="P6" s="35" t="s">
        <v>5979</v>
      </c>
      <c r="Q6" s="35" t="s">
        <v>5979</v>
      </c>
      <c r="R6" s="38" t="s">
        <v>5978</v>
      </c>
    </row>
    <row r="7" spans="1:18" ht="15" thickBot="1">
      <c r="A7" s="60"/>
      <c r="B7" s="61"/>
      <c r="C7" s="49" t="s">
        <v>4473</v>
      </c>
      <c r="D7" s="50" t="s">
        <v>5979</v>
      </c>
      <c r="E7" s="45" t="s">
        <v>5979</v>
      </c>
      <c r="F7" s="35" t="s">
        <v>5978</v>
      </c>
      <c r="G7" s="35" t="s">
        <v>5979</v>
      </c>
      <c r="H7" s="35" t="s">
        <v>5979</v>
      </c>
      <c r="I7" s="38" t="s">
        <v>5979</v>
      </c>
      <c r="J7" s="35" t="s">
        <v>5979</v>
      </c>
      <c r="K7" s="38" t="s">
        <v>5979</v>
      </c>
      <c r="L7" s="35" t="s">
        <v>5979</v>
      </c>
      <c r="M7" s="38" t="s">
        <v>5979</v>
      </c>
      <c r="N7" s="35" t="s">
        <v>5979</v>
      </c>
      <c r="O7" s="38" t="s">
        <v>5978</v>
      </c>
      <c r="P7" s="35" t="s">
        <v>5979</v>
      </c>
      <c r="Q7" s="35" t="s">
        <v>5979</v>
      </c>
      <c r="R7" s="38" t="s">
        <v>5979</v>
      </c>
    </row>
    <row r="8" spans="1:18" ht="15" thickBot="1">
      <c r="A8" s="60"/>
      <c r="B8" s="61"/>
      <c r="C8" s="49" t="s">
        <v>4474</v>
      </c>
      <c r="D8" s="50" t="s">
        <v>5979</v>
      </c>
      <c r="E8" s="45" t="s">
        <v>5979</v>
      </c>
      <c r="F8" s="35" t="s">
        <v>5978</v>
      </c>
      <c r="G8" s="35" t="s">
        <v>5978</v>
      </c>
      <c r="H8" s="35" t="s">
        <v>5978</v>
      </c>
      <c r="I8" s="38" t="s">
        <v>5978</v>
      </c>
      <c r="J8" s="35" t="s">
        <v>5978</v>
      </c>
      <c r="K8" s="38" t="s">
        <v>5979</v>
      </c>
      <c r="L8" s="35" t="s">
        <v>5979</v>
      </c>
      <c r="M8" s="38" t="s">
        <v>5978</v>
      </c>
      <c r="N8" s="35" t="s">
        <v>5978</v>
      </c>
      <c r="O8" s="38" t="s">
        <v>5979</v>
      </c>
      <c r="P8" s="35" t="s">
        <v>5978</v>
      </c>
      <c r="Q8" s="35" t="s">
        <v>5979</v>
      </c>
      <c r="R8" s="38" t="s">
        <v>5979</v>
      </c>
    </row>
    <row r="9" spans="1:18" ht="15" thickBot="1">
      <c r="A9" s="60"/>
      <c r="B9" s="61"/>
      <c r="C9" s="43" t="s">
        <v>4475</v>
      </c>
      <c r="D9" s="47" t="s">
        <v>5979</v>
      </c>
      <c r="E9" s="45" t="s">
        <v>5979</v>
      </c>
      <c r="F9" s="35" t="s">
        <v>5978</v>
      </c>
      <c r="G9" s="35" t="s">
        <v>5979</v>
      </c>
      <c r="H9" s="35" t="s">
        <v>5978</v>
      </c>
      <c r="I9" s="38" t="s">
        <v>5979</v>
      </c>
      <c r="J9" s="35" t="s">
        <v>5979</v>
      </c>
      <c r="K9" s="38" t="s">
        <v>5979</v>
      </c>
      <c r="L9" s="35" t="s">
        <v>5979</v>
      </c>
      <c r="M9" s="38" t="s">
        <v>5979</v>
      </c>
      <c r="N9" s="35" t="s">
        <v>5979</v>
      </c>
      <c r="O9" s="38" t="s">
        <v>5978</v>
      </c>
      <c r="P9" s="35" t="s">
        <v>5979</v>
      </c>
      <c r="Q9" s="35" t="s">
        <v>5979</v>
      </c>
      <c r="R9" s="38" t="s">
        <v>5978</v>
      </c>
    </row>
    <row r="10" spans="1:18" ht="15" thickBot="1">
      <c r="A10" s="62" t="s">
        <v>4476</v>
      </c>
      <c r="B10" s="63" t="s">
        <v>30</v>
      </c>
      <c r="C10" s="48" t="s">
        <v>4477</v>
      </c>
      <c r="D10" s="53" t="s">
        <v>5978</v>
      </c>
      <c r="E10" s="45" t="s">
        <v>5978</v>
      </c>
      <c r="F10" s="35" t="s">
        <v>5978</v>
      </c>
      <c r="G10" s="35" t="s">
        <v>5978</v>
      </c>
      <c r="H10" s="35" t="s">
        <v>5978</v>
      </c>
      <c r="I10" s="38" t="s">
        <v>5978</v>
      </c>
      <c r="J10" s="35" t="s">
        <v>5978</v>
      </c>
      <c r="K10" s="38" t="s">
        <v>5979</v>
      </c>
      <c r="L10" s="35" t="s">
        <v>5978</v>
      </c>
      <c r="M10" s="38" t="s">
        <v>5978</v>
      </c>
      <c r="N10" s="35" t="s">
        <v>5978</v>
      </c>
      <c r="O10" s="38" t="s">
        <v>5978</v>
      </c>
      <c r="P10" s="35" t="s">
        <v>5978</v>
      </c>
      <c r="Q10" s="35" t="s">
        <v>5979</v>
      </c>
      <c r="R10" s="38" t="s">
        <v>5979</v>
      </c>
    </row>
    <row r="11" spans="1:18" ht="15" thickBot="1">
      <c r="A11" s="64"/>
      <c r="B11" s="65"/>
      <c r="C11" s="49" t="s">
        <v>4478</v>
      </c>
      <c r="D11" s="50" t="s">
        <v>5978</v>
      </c>
      <c r="E11" s="45" t="s">
        <v>5978</v>
      </c>
      <c r="F11" s="35" t="s">
        <v>5978</v>
      </c>
      <c r="G11" s="35" t="s">
        <v>5978</v>
      </c>
      <c r="H11" s="35" t="s">
        <v>5978</v>
      </c>
      <c r="I11" s="38" t="s">
        <v>5978</v>
      </c>
      <c r="J11" s="35" t="s">
        <v>5978</v>
      </c>
      <c r="K11" s="38" t="s">
        <v>5979</v>
      </c>
      <c r="L11" s="35" t="s">
        <v>5978</v>
      </c>
      <c r="M11" s="38" t="s">
        <v>5978</v>
      </c>
      <c r="N11" s="35" t="s">
        <v>5978</v>
      </c>
      <c r="O11" s="38" t="s">
        <v>5978</v>
      </c>
      <c r="P11" s="35" t="s">
        <v>5978</v>
      </c>
      <c r="Q11" s="35" t="s">
        <v>5978</v>
      </c>
      <c r="R11" s="38" t="s">
        <v>5978</v>
      </c>
    </row>
    <row r="12" spans="1:18" ht="15" thickBot="1">
      <c r="A12" s="64"/>
      <c r="B12" s="65"/>
      <c r="C12" s="43" t="s">
        <v>4479</v>
      </c>
      <c r="D12" s="47" t="s">
        <v>5978</v>
      </c>
      <c r="E12" s="45" t="s">
        <v>5978</v>
      </c>
      <c r="F12" s="35" t="s">
        <v>5979</v>
      </c>
      <c r="G12" s="35" t="s">
        <v>5979</v>
      </c>
      <c r="H12" s="35" t="s">
        <v>5979</v>
      </c>
      <c r="I12" s="38" t="s">
        <v>5979</v>
      </c>
      <c r="J12" s="35" t="s">
        <v>5979</v>
      </c>
      <c r="K12" s="38" t="s">
        <v>5978</v>
      </c>
      <c r="L12" s="35" t="s">
        <v>5979</v>
      </c>
      <c r="M12" s="38" t="s">
        <v>5978</v>
      </c>
      <c r="N12" s="35" t="s">
        <v>5978</v>
      </c>
      <c r="O12" s="38" t="s">
        <v>5979</v>
      </c>
      <c r="P12" s="35" t="s">
        <v>5978</v>
      </c>
      <c r="Q12" s="35" t="s">
        <v>5979</v>
      </c>
      <c r="R12" s="38" t="s">
        <v>5978</v>
      </c>
    </row>
    <row r="13" spans="1:18" ht="15" thickBot="1">
      <c r="A13" s="64"/>
      <c r="B13" s="65"/>
      <c r="C13" s="49" t="s">
        <v>4480</v>
      </c>
      <c r="D13" s="50" t="s">
        <v>5979</v>
      </c>
      <c r="E13" s="45" t="s">
        <v>5979</v>
      </c>
      <c r="F13" s="35" t="s">
        <v>5978</v>
      </c>
      <c r="G13" s="35" t="s">
        <v>5979</v>
      </c>
      <c r="H13" s="35" t="s">
        <v>5978</v>
      </c>
      <c r="I13" s="38" t="s">
        <v>5978</v>
      </c>
      <c r="J13" s="35" t="s">
        <v>5978</v>
      </c>
      <c r="K13" s="38" t="s">
        <v>5979</v>
      </c>
      <c r="L13" s="35" t="s">
        <v>5978</v>
      </c>
      <c r="M13" s="38" t="s">
        <v>5979</v>
      </c>
      <c r="N13" s="35" t="s">
        <v>5979</v>
      </c>
      <c r="O13" s="38" t="s">
        <v>5979</v>
      </c>
      <c r="P13" s="35" t="s">
        <v>5979</v>
      </c>
      <c r="Q13" s="35" t="s">
        <v>5978</v>
      </c>
      <c r="R13" s="38" t="s">
        <v>5979</v>
      </c>
    </row>
    <row r="14" spans="1:18" ht="15" thickBot="1">
      <c r="A14" s="64"/>
      <c r="B14" s="65"/>
      <c r="C14" s="43" t="s">
        <v>4481</v>
      </c>
      <c r="D14" s="47" t="s">
        <v>5979</v>
      </c>
      <c r="E14" s="45" t="s">
        <v>5979</v>
      </c>
      <c r="F14" s="35" t="s">
        <v>5978</v>
      </c>
      <c r="G14" s="35" t="s">
        <v>5978</v>
      </c>
      <c r="H14" s="35" t="s">
        <v>5978</v>
      </c>
      <c r="I14" s="38" t="s">
        <v>5978</v>
      </c>
      <c r="J14" s="35" t="s">
        <v>5978</v>
      </c>
      <c r="K14" s="38" t="s">
        <v>5978</v>
      </c>
      <c r="L14" s="35" t="s">
        <v>5978</v>
      </c>
      <c r="M14" s="38" t="s">
        <v>5978</v>
      </c>
      <c r="N14" s="35" t="s">
        <v>5978</v>
      </c>
      <c r="O14" s="38" t="s">
        <v>5979</v>
      </c>
      <c r="P14" s="35" t="s">
        <v>5979</v>
      </c>
      <c r="Q14" s="35" t="s">
        <v>5978</v>
      </c>
      <c r="R14" s="38" t="s">
        <v>5978</v>
      </c>
    </row>
    <row r="15" spans="1:18" ht="15" thickBot="1">
      <c r="A15" s="64"/>
      <c r="B15" s="65"/>
      <c r="C15" s="49" t="s">
        <v>4482</v>
      </c>
      <c r="D15" s="50" t="s">
        <v>5979</v>
      </c>
      <c r="E15" s="45" t="s">
        <v>5979</v>
      </c>
      <c r="F15" s="35" t="s">
        <v>5979</v>
      </c>
      <c r="G15" s="35" t="s">
        <v>5978</v>
      </c>
      <c r="H15" s="35" t="s">
        <v>5978</v>
      </c>
      <c r="I15" s="38" t="s">
        <v>5979</v>
      </c>
      <c r="J15" s="35" t="s">
        <v>5979</v>
      </c>
      <c r="K15" s="38" t="s">
        <v>5979</v>
      </c>
      <c r="L15" s="35" t="s">
        <v>5979</v>
      </c>
      <c r="M15" s="38" t="s">
        <v>5979</v>
      </c>
      <c r="N15" s="35" t="s">
        <v>5979</v>
      </c>
      <c r="O15" s="38" t="s">
        <v>5979</v>
      </c>
      <c r="P15" s="35" t="s">
        <v>5979</v>
      </c>
      <c r="Q15" s="35" t="s">
        <v>5978</v>
      </c>
      <c r="R15" s="38" t="s">
        <v>5978</v>
      </c>
    </row>
    <row r="16" spans="1:18" ht="15" thickBot="1">
      <c r="A16" s="66"/>
      <c r="B16" s="67"/>
      <c r="C16" s="43" t="s">
        <v>4483</v>
      </c>
      <c r="D16" s="47" t="s">
        <v>5978</v>
      </c>
      <c r="E16" s="45" t="s">
        <v>5979</v>
      </c>
      <c r="F16" s="35" t="s">
        <v>5978</v>
      </c>
      <c r="G16" s="35" t="s">
        <v>5978</v>
      </c>
      <c r="H16" s="35" t="s">
        <v>5978</v>
      </c>
      <c r="I16" s="38" t="s">
        <v>5978</v>
      </c>
      <c r="J16" s="35" t="s">
        <v>5978</v>
      </c>
      <c r="K16" s="38" t="s">
        <v>5979</v>
      </c>
      <c r="L16" s="35" t="s">
        <v>5978</v>
      </c>
      <c r="M16" s="38" t="s">
        <v>5979</v>
      </c>
      <c r="N16" s="35" t="s">
        <v>5978</v>
      </c>
      <c r="O16" s="38" t="s">
        <v>5978</v>
      </c>
      <c r="P16" s="35" t="s">
        <v>5979</v>
      </c>
      <c r="Q16" s="35" t="s">
        <v>5978</v>
      </c>
      <c r="R16" s="38" t="s">
        <v>5978</v>
      </c>
    </row>
    <row r="17" spans="1:18" ht="29">
      <c r="A17" s="36" t="s">
        <v>10</v>
      </c>
      <c r="B17" s="50" t="s">
        <v>4484</v>
      </c>
      <c r="C17" s="49" t="s">
        <v>6139</v>
      </c>
      <c r="D17" s="50" t="s">
        <v>6128</v>
      </c>
      <c r="E17" s="45" t="s">
        <v>5993</v>
      </c>
      <c r="F17" s="35" t="s">
        <v>6140</v>
      </c>
      <c r="G17" s="54" t="s">
        <v>6141</v>
      </c>
      <c r="H17" s="35" t="s">
        <v>6142</v>
      </c>
      <c r="I17" s="55" t="s">
        <v>5996</v>
      </c>
      <c r="J17" s="56" t="s">
        <v>6140</v>
      </c>
      <c r="K17" s="38" t="s">
        <v>5996</v>
      </c>
      <c r="L17" s="35" t="s">
        <v>5990</v>
      </c>
      <c r="M17" s="38" t="s">
        <v>6143</v>
      </c>
      <c r="N17" s="35" t="s">
        <v>6144</v>
      </c>
      <c r="O17" s="39" t="s">
        <v>6141</v>
      </c>
      <c r="P17" s="35" t="s">
        <v>5996</v>
      </c>
      <c r="Q17" s="54" t="s">
        <v>6141</v>
      </c>
      <c r="R17" s="75" t="s">
        <v>5984</v>
      </c>
    </row>
    <row r="18" spans="1:18" ht="44" thickBot="1">
      <c r="A18" s="36" t="s">
        <v>11</v>
      </c>
      <c r="B18" s="48"/>
      <c r="C18" s="44" t="s">
        <v>5980</v>
      </c>
      <c r="D18" s="57" t="s">
        <v>5988</v>
      </c>
      <c r="E18" s="45" t="s">
        <v>5992</v>
      </c>
      <c r="F18" s="35" t="s">
        <v>5986</v>
      </c>
      <c r="G18" s="35" t="s">
        <v>6130</v>
      </c>
      <c r="H18" s="35" t="s">
        <v>6131</v>
      </c>
      <c r="I18" s="38" t="s">
        <v>5994</v>
      </c>
      <c r="J18" s="35" t="s">
        <v>6132</v>
      </c>
      <c r="K18" s="38" t="s">
        <v>6133</v>
      </c>
      <c r="L18" s="40" t="s">
        <v>6134</v>
      </c>
      <c r="M18" s="38" t="s">
        <v>6135</v>
      </c>
      <c r="N18" s="35" t="s">
        <v>5987</v>
      </c>
      <c r="O18" s="38" t="s">
        <v>6136</v>
      </c>
      <c r="P18" s="35" t="s">
        <v>5995</v>
      </c>
      <c r="Q18" s="35" t="s">
        <v>6137</v>
      </c>
      <c r="R18" s="38" t="s">
        <v>6138</v>
      </c>
    </row>
    <row r="19" spans="1:18">
      <c r="A19" s="36"/>
      <c r="B19" s="43"/>
      <c r="C19" s="49" t="s">
        <v>6126</v>
      </c>
      <c r="D19" s="50" t="s">
        <v>5979</v>
      </c>
      <c r="E19" s="45" t="s">
        <v>5979</v>
      </c>
      <c r="F19" s="35" t="s">
        <v>5978</v>
      </c>
      <c r="G19" s="52" t="s">
        <v>5979</v>
      </c>
      <c r="H19" s="35" t="s">
        <v>5979</v>
      </c>
      <c r="I19" s="51" t="s">
        <v>5979</v>
      </c>
      <c r="J19" s="35" t="s">
        <v>5978</v>
      </c>
      <c r="K19" s="38" t="s">
        <v>6129</v>
      </c>
      <c r="L19" s="35" t="s">
        <v>6129</v>
      </c>
      <c r="M19" s="38" t="s">
        <v>5979</v>
      </c>
      <c r="N19" s="35"/>
      <c r="O19" s="38" t="s">
        <v>5979</v>
      </c>
      <c r="P19" s="35" t="s">
        <v>5979</v>
      </c>
      <c r="Q19" s="52" t="s">
        <v>5979</v>
      </c>
      <c r="R19" s="38" t="s">
        <v>5979</v>
      </c>
    </row>
  </sheetData>
  <pageMargins left="0.7" right="0.7" top="0.78740157499999996" bottom="0.78740157499999996" header="0.3" footer="0.3"/>
  <pageSetup paperSize="9" orientation="portrait" horizontalDpi="300" verticalDpi="20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G A A B Q S w M E F A A C A A g A E n d 3 V Z J + n 6 2 k A A A A 9 g A A A B I A H A B D b 2 5 m a W c v U G F j a 2 F n Z S 5 4 b W w g o h g A K K A U A A A A A A A A A A A A A A A A A A A A A A A A A A A A h Y 9 N C s I w G E S v U r J v / g S R 8 j V d q D s L g i B u Q x r b Y J t K k 5 r e z Y V H 8 g p W t O r O 5 b x 5 i 5 n 7 9 Q b Z 0 N T R R X f O t D Z F D F M U a a v a w t g y R b 0 / x g u U C d h K d Z K l j k b Z u m R w R Y o q 7 8 8 J I S E E H G a 4 7 U r C K W X k k G 9 2 q t K N R B / Z / J d j Y 5 2 X V m k k Y P 8 a I z h m j O E 5 5 Z g C m S D k x n 4 F P u 5 9 t j 8 Q l n 3 t + 0 6 L Q s e r N Z A p A n l / E A 9 Q S w M E F A A C A A g A E n d 3 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3 d 1 V R z M q U 5 g M A A M 4 q A A A T A B w A R m 9 y b X V s Y X M v U 2 V j d G l v b j E u b S C i G A A o o B Q A A A A A A A A A A A A A A A A A A A A A A A A A A A D t m s 1 u G z c Q g O 8 G / A 6 E c p E B Q U j 6 k x Y t d F j L a q x W U l S t k i C I e 6 C 4 o x U R L q n w R 7 Z q 5 G 3 y D H 0 B v 1 h n t W 6 c m L N B U A R t g d I X W z P D E e e H M 9 / B D o S X R r O 8 + f 3 o x + O j 4 y O 3 4 R Y K 9 q A z u t o a 6 y V Y D 2 w k t b c 3 7 0 r o s A F T 4 I + P G P 7 8 G k A p Q M n Q 7 f p n R o Q K t O / + J B X 0 h 0 Z 7 / O C 6 n e E P F 8 8 c W H e R y 8 r o i z N z q Z X h h b s g / f e F 2 3 V O e q / O Q M l K e r C D T q / T Y 0 O j Q q X d 4 P v v e m y k h S m k L g e P v 3 3 4 8 F E P b 2 E 8 5 H 6 v Y H D 3 Z 3 9 m N P x 2 0 m s u + q B z f v P H B i w r w f m w x i 8 8 B 1 6 A r a N Z 8 h W a z 6 2 p 8 G w j d t 0 m s h 5 7 d S v P l M o F V 9 y 6 g b f h Q 8 d P 4 O a d L u o g L F v u t 3 c e l 5 Z r t z a 2 a u 6 O O n D d 1 o v 0 r q 8 7 v 8 A e Q / V o y D x c + b c 9 d t 0 Z e 6 h q v x B p 5 m G l p O C H A r 4 E j i 7 Y W P v H 3 / R r 6 4 N F F v z G 2 O j g U n r 1 a X e 0 x T g / n R H C P B a e P R 1 H s m d W R b J s 5 b z l w r M Z p j j 2 w l u E L C s K K P 5 S F S j x s o I 7 9 R T b Y y 1 b L D I h w D l G O p 9 z L E s k n Y W K 0 Z q x c y H 2 8 r y u N 8 T l Q D 8 r r P z T N W s s Y n 8 / m 2 A 1 V y x b r S z s 5 K E Y k V G O N f U t J c r B S s J v I 2 b N B d q 0 S / z c q m t v G b c h X M 4 V F 7 H 9 h O s y Y C I j x U K W G x 9 f m 2 z 7 z I q N 3 L X K 2 c Q I O m 8 T u b L c 7 t m Q e 6 5 M G e m H X K m 2 F I 2 u s E / j x s C u j W 9 d j z + W e c / F p h 6 H s c F E 6 t e f N J h y H b A L l r y M d f i m T Y U B C l o 9 K q Q n n v x t G V u 0 h 0 m l O K W q x 7 i V q 0 D p M A R j N e x Z V m I Y k f r U G A y T H k F D 7 j y b A p n r o a n q t N C a r X G k w m 2 N d u T 9 g 3 Y Q T 5 5 x / Q U 7 C Z d U 8 1 p T B E E o F i D k V l K x L u D g q 2 i L N x d W b v 2 l l V R Y L 4 w t H D u N Z / + T g E u C G k d k i 2 J t m 7 a / N 3 Y W Q W v c l v i G K 2 J g 4 F K L p V M o Z K i I J + Y v j X 3 N c v l 7 f A b b v v 4 W c q 5 m 2 + 3 7 3 d J y / c w 5 W W o g t g 7 O 2 N p x k 1 n p 4 z T V N f Y 2 l k 8 B p z 6 e n H E i c G z s N V j Q A t r 0 w V J 1 v j 0 U v 7 w F 1 D R D R D a B E h 9 z 7 r k P 8 a m 5 l Y e g b t N C G Z j S 8 q q q A 2 m d n 8 / x J L k q 9 g 7 x g Y i t o A I u o H 1 D C H o V 4 S a l 5 P U T l t 4 T 1 T y X D o d G X C t M k q x H U D 3 B T 0 3 x s c H b k + M j q d u A 6 z O g l X W / O k n g m s A 1 g e s 9 c L 2 X 9 0 S u i V w T u S Z y / b f I 9 d 7 V E r g m c P 2 / g + v X C V w T u C Z w T e C a w D W B a w L X B K 4 J X B O 4 / o f A N W j 5 J s D f R 9 S s w E R / g K i N v 8 S k i U n / a S b 9 S P + F / x O A W i e J S h O V J i p N V J q o N F F p o t I v Q K V / A l B L A Q I t A B Q A A g A I A B J 3 d 1 W S f p + t p A A A A P Y A A A A S A A A A A A A A A A A A A A A A A A A A A A B D b 2 5 m a W c v U G F j a 2 F n Z S 5 4 b W x Q S w E C L Q A U A A I A C A A S d 3 d V D 8 r p q 6 Q A A A D p A A A A E w A A A A A A A A A A A A A A A A D w A A A A W 0 N v b n R l b n R f V H l w Z X N d L n h t b F B L A Q I t A B Q A A g A I A B J 3 d 1 V R z M q U 5 g M A A M 4 q A A A T A A A A A A A A A A A A A A A A A O E B A A B G b 3 J t d W x h c y 9 T Z W N 0 a W 9 u M S 5 t U E s F B g A A A A A D A A M A w g A A A B 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H A Q A A A A A A u Q c 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e H B v c n R p Z X J 0 Z S U y M E V p b n R y J U M z J U E 0 Z 2 U 8 L 0 l 0 Z W 1 Q Y X R o P j w v S X R l b U x v Y 2 F 0 a W 9 u P j x T d G F i b G V F b n R y a W V z P j x F b n R y e S B U e X B l P S J J c 1 B y a X Z h d G U i I F Z h b H V l P S J s M C I g L z 4 8 R W 5 0 c n k g V H l w Z T 0 i R m l s b E V y c m 9 y Q 2 9 1 b n Q i I F Z h b H V l P S J s O C I g L z 4 8 R W 5 0 c n k g V H l w Z T 0 i R m l s b E V y c m 9 y Q 2 9 k Z S I g V m F s d W U 9 I n N V b m t u b 3 d u I i A v P j x F b n R y e S B U e X B l P S J O Y W 1 l V X B k Y X R l Z E F m d G V y R m l s b C I g V m F s d W U 9 I m w w I i A v P j x F b n R y e S B U e X B l P S J S Z X N 1 b H R U e X B l I i B W Y W x 1 Z T 0 i c 1 R h Y m x l I i A v P j x F b n R y e S B U e X B l P S J C d W Z m Z X J O Z X h 0 U m V m c m V z a C I g V m F s d W U 9 I m w x I i A v P j x F b n R y e S B U e X B l P S J G a W x s Q 2 9 1 b n Q i I F Z h b H V l P S J s N z E 0 I i A v 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F k Z G V k V G 9 E Y X R h T W 9 k Z W w i I F Z h b H V l P S J s M C I g L z 4 8 R W 5 0 c n k g V H l w Z T 0 i R m l s b E x h c 3 R V c G R h d G V k I i B W Y W x 1 Z T 0 i Z D I w M j I t M T E t M j J U M D c 6 N T c 6 M j U u O D k 1 O T k 4 M V o i I C 8 + P E V u d H J 5 I F R 5 c G U 9 I k Z p b G x D b 2 x 1 b W 5 U e X B l c y I g V m F s d W U 9 I n N C Z 1 l E Q m d Z R 0 J n W U d C Z 1 l H Q n d j R 0 J n W U d B d 1 l H Q m d Z R 0 J n W U d C Z 1 l H Q m d Z R 0 J n W U d C Z 1 l H Q m d Z R 0 J n W U d C Z 1 l H Q m d Z R 0 J n W U d C Z 1 l H Q m d Z R 0 F 3 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U m V s Y X R p b 2 5 z a G l w S W 5 m b 0 N v b n R h a W 5 l c i I g V m F s d W U 9 I n N 7 J n F 1 b 3 Q 7 Y 2 9 s d W 1 u Q 2 9 1 b n Q m c X V v d D s 6 O D c s J n F 1 b 3 Q 7 a 2 V 5 Q 2 9 s d W 1 u T m F t Z X M m c X V v d D s 6 W 1 0 s J n F 1 b 3 Q 7 c X V l c n l S Z W x h d G l v b n N o a X B z J n F 1 b 3 Q 7 O l t d L C Z x d W 9 0 O 2 N v b H V t b k l k Z W 5 0 a X R p Z X M m c X V v d D s 6 W y Z x d W 9 0 O 1 N l Y 3 R p b 2 4 x L 0 V 4 c G 9 y d G l l c n R l I E V p b n R y w 6 R n Z S 9 B d X R v U m V t b 3 Z l Z E N v b H V t b n M x L n t L Z X k s M H 0 m c X V v d D s s J n F 1 b 3 Q 7 U 2 V j d G l v b j E v R X h w b 3 J 0 a W V y d G U g R W l u d H L D p G d l L 0 F 1 d G 9 S Z W 1 v d m V k Q 2 9 s d W 1 u c z E u e 0 l 0 Z W 0 g V H l w Z S w x f S Z x d W 9 0 O y w m c X V v d D t T Z W N 0 a W 9 u M S 9 F e H B v c n R p Z X J 0 Z S B F a W 5 0 c s O k Z 2 U v Q X V 0 b 1 J l b W 9 2 Z W R D b 2 x 1 b W 5 z M S 5 7 U H V i b G l j Y X R p b 2 4 g W W V h c i w y f S Z x d W 9 0 O y w m c X V v d D t T Z W N 0 a W 9 u M S 9 F e H B v c n R p Z X J 0 Z S B F a W 5 0 c s O k Z 2 U v Q X V 0 b 1 J l b W 9 2 Z W R D b 2 x 1 b W 5 z M S 5 7 Q X V 0 a G 9 y L D N 9 J n F 1 b 3 Q 7 L C Z x d W 9 0 O 1 N l Y 3 R p b 2 4 x L 0 V 4 c G 9 y d G l l c n R l I E V p b n R y w 6 R n Z S 9 B d X R v U m V t b 3 Z l Z E N v b H V t b n M x L n t U a X R s Z S w 0 f S Z x d W 9 0 O y w m c X V v d D t T Z W N 0 a W 9 u M S 9 F e H B v c n R p Z X J 0 Z S B F a W 5 0 c s O k Z 2 U v Q X V 0 b 1 J l b W 9 2 Z W R D b 2 x 1 b W 5 z M S 5 7 U H V i b G l j Y X R p b 2 4 g V G l 0 b G U s N X 0 m c X V v d D s s J n F 1 b 3 Q 7 U 2 V j d G l v b j E v R X h w b 3 J 0 a W V y d G U g R W l u d H L D p G d l L 0 F 1 d G 9 S Z W 1 v d m V k Q 2 9 s d W 1 u c z E u e 0 l T Q k 4 s N n 0 m c X V v d D s s J n F 1 b 3 Q 7 U 2 V j d G l v b j E v R X h w b 3 J 0 a W V y d G U g R W l u d H L D p G d l L 0 F 1 d G 9 S Z W 1 v d m V k Q 2 9 s d W 1 u c z E u e 0 l T U 0 4 s N 3 0 m c X V v d D s s J n F 1 b 3 Q 7 U 2 V j d G l v b j E v R X h w b 3 J 0 a W V y d G U g R W l u d H L D p G d l L 0 F 1 d G 9 S Z W 1 v d m V k Q 2 9 s d W 1 u c z E u e 0 R P S S w 4 f S Z x d W 9 0 O y w m c X V v d D t T Z W N 0 a W 9 u M S 9 F e H B v c n R p Z X J 0 Z S B F a W 5 0 c s O k Z 2 U v Q X V 0 b 1 J l b W 9 2 Z W R D b 2 x 1 b W 5 z M S 5 7 V X J s L D l 9 J n F 1 b 3 Q 7 L C Z x d W 9 0 O 1 N l Y 3 R p b 2 4 x L 0 V 4 c G 9 y d G l l c n R l I E V p b n R y w 6 R n Z S 9 B d X R v U m V t b 3 Z l Z E N v b H V t b n M x L n t B Y n N 0 c m F j d C B O b 3 R l L D E w f S Z x d W 9 0 O y w m c X V v d D t T Z W N 0 a W 9 u M S 9 F e H B v c n R p Z X J 0 Z S B F a W 5 0 c s O k Z 2 U v Q X V 0 b 1 J l b W 9 2 Z W R D b 2 x 1 b W 5 z M S 5 7 R G F 0 Z S w x M X 0 m c X V v d D s s J n F 1 b 3 Q 7 U 2 V j d G l v b j E v R X h w b 3 J 0 a W V y d G U g R W l u d H L D p G d l L 0 F 1 d G 9 S Z W 1 v d m V k Q 2 9 s d W 1 u c z E u e 0 R h d G U g Q W R k Z W Q s M T J 9 J n F 1 b 3 Q 7 L C Z x d W 9 0 O 1 N l Y 3 R p b 2 4 x L 0 V 4 c G 9 y d G l l c n R l I E V p b n R y w 6 R n Z S 9 B d X R v U m V t b 3 Z l Z E N v b H V t b n M x L n t E Y X R l I E 1 v Z G l m a W V k L D E z f S Z x d W 9 0 O y w m c X V v d D t T Z W N 0 a W 9 u M S 9 F e H B v c n R p Z X J 0 Z S B F a W 5 0 c s O k Z 2 U v Q X V 0 b 1 J l b W 9 2 Z W R D b 2 x 1 b W 5 z M S 5 7 Q W N j Z X N z I E R h d G U s M T R 9 J n F 1 b 3 Q 7 L C Z x d W 9 0 O 1 N l Y 3 R p b 2 4 x L 0 V 4 c G 9 y d G l l c n R l I E V p b n R y w 6 R n Z S 9 B d X R v U m V t b 3 Z l Z E N v b H V t b n M x L n t Q Y W d l c y w x N X 0 m c X V v d D s s J n F 1 b 3 Q 7 U 2 V j d G l v b j E v R X h w b 3 J 0 a W V y d G U g R W l u d H L D p G d l L 0 F 1 d G 9 S Z W 1 v d m V k Q 2 9 s d W 1 u c z E u e 0 5 1 b S B Q Y W d l c y w x N n 0 m c X V v d D s s J n F 1 b 3 Q 7 U 2 V j d G l v b j E v R X h w b 3 J 0 a W V y d G U g R W l u d H L D p G d l L 0 F 1 d G 9 S Z W 1 v d m V k Q 2 9 s d W 1 u c z E u e 0 l z c 3 V l L D E 3 f S Z x d W 9 0 O y w m c X V v d D t T Z W N 0 a W 9 u M S 9 F e H B v c n R p Z X J 0 Z S B F a W 5 0 c s O k Z 2 U v Q X V 0 b 1 J l b W 9 2 Z W R D b 2 x 1 b W 5 z M S 5 7 V m 9 s d W 1 l L D E 4 f S Z x d W 9 0 O y w m c X V v d D t T Z W N 0 a W 9 u M S 9 F e H B v c n R p Z X J 0 Z S B F a W 5 0 c s O k Z 2 U v Q X V 0 b 1 J l b W 9 2 Z W R D b 2 x 1 b W 5 z M S 5 7 T n V t Y m V y I E 9 m I F Z v b H V t Z X M s M T l 9 J n F 1 b 3 Q 7 L C Z x d W 9 0 O 1 N l Y 3 R p b 2 4 x L 0 V 4 c G 9 y d G l l c n R l I E V p b n R y w 6 R n Z S 9 B d X R v U m V t b 3 Z l Z E N v b H V t b n M x L n t K b 3 V y b m F s I E F i Y n J l d m l h d G l v b i w y M H 0 m c X V v d D s s J n F 1 b 3 Q 7 U 2 V j d G l v b j E v R X h w b 3 J 0 a W V y d G U g R W l u d H L D p G d l L 0 F 1 d G 9 S Z W 1 v d m V k Q 2 9 s d W 1 u c z E u e 1 N o b 3 J 0 I F R p d G x l L D I x f S Z x d W 9 0 O y w m c X V v d D t T Z W N 0 a W 9 u M S 9 F e H B v c n R p Z X J 0 Z S B F a W 5 0 c s O k Z 2 U v Q X V 0 b 1 J l b W 9 2 Z W R D b 2 x 1 b W 5 z M S 5 7 U 2 V y a W V z L D I y f S Z x d W 9 0 O y w m c X V v d D t T Z W N 0 a W 9 u M S 9 F e H B v c n R p Z X J 0 Z S B F a W 5 0 c s O k Z 2 U v Q X V 0 b 1 J l b W 9 2 Z W R D b 2 x 1 b W 5 z M S 5 7 U 2 V y a W V z I E 5 1 b W J l c i w y M 3 0 m c X V v d D s s J n F 1 b 3 Q 7 U 2 V j d G l v b j E v R X h w b 3 J 0 a W V y d G U g R W l u d H L D p G d l L 0 F 1 d G 9 S Z W 1 v d m V k Q 2 9 s d W 1 u c z E u e 1 N l c m l l c y B U Z X h 0 L D I 0 f S Z x d W 9 0 O y w m c X V v d D t T Z W N 0 a W 9 u M S 9 F e H B v c n R p Z X J 0 Z S B F a W 5 0 c s O k Z 2 U v Q X V 0 b 1 J l b W 9 2 Z W R D b 2 x 1 b W 5 z M S 5 7 U 2 V y a W V z I F R p d G x l L D I 1 f S Z x d W 9 0 O y w m c X V v d D t T Z W N 0 a W 9 u M S 9 F e H B v c n R p Z X J 0 Z S B F a W 5 0 c s O k Z 2 U v Q X V 0 b 1 J l b W 9 2 Z W R D b 2 x 1 b W 5 z M S 5 7 U H V i b G l z a G V y L D I 2 f S Z x d W 9 0 O y w m c X V v d D t T Z W N 0 a W 9 u M S 9 F e H B v c n R p Z X J 0 Z S B F a W 5 0 c s O k Z 2 U v Q X V 0 b 1 J l b W 9 2 Z W R D b 2 x 1 b W 5 z M S 5 7 U G x h Y 2 U s M j d 9 J n F 1 b 3 Q 7 L C Z x d W 9 0 O 1 N l Y 3 R p b 2 4 x L 0 V 4 c G 9 y d G l l c n R l I E V p b n R y w 6 R n Z S 9 B d X R v U m V t b 3 Z l Z E N v b H V t b n M x L n t M Y W 5 n d W F n Z S w y O H 0 m c X V v d D s s J n F 1 b 3 Q 7 U 2 V j d G l v b j E v R X h w b 3 J 0 a W V y d G U g R W l u d H L D p G d l L 0 F 1 d G 9 S Z W 1 v d m V k Q 2 9 s d W 1 u c z E u e 1 J p Z 2 h 0 c y w y O X 0 m c X V v d D s s J n F 1 b 3 Q 7 U 2 V j d G l v b j E v R X h w b 3 J 0 a W V y d G U g R W l u d H L D p G d l L 0 F 1 d G 9 S Z W 1 v d m V k Q 2 9 s d W 1 u c z E u e 1 R 5 c G U s M z B 9 J n F 1 b 3 Q 7 L C Z x d W 9 0 O 1 N l Y 3 R p b 2 4 x L 0 V 4 c G 9 y d G l l c n R l I E V p b n R y w 6 R n Z S 9 B d X R v U m V t b 3 Z l Z E N v b H V t b n M x L n t B c m N o a X Z l L D M x f S Z x d W 9 0 O y w m c X V v d D t T Z W N 0 a W 9 u M S 9 F e H B v c n R p Z X J 0 Z S B F a W 5 0 c s O k Z 2 U v Q X V 0 b 1 J l b W 9 2 Z W R D b 2 x 1 b W 5 z M S 5 7 Q X J j a G l 2 Z S B M b 2 N h d G l v b i w z M n 0 m c X V v d D s s J n F 1 b 3 Q 7 U 2 V j d G l v b j E v R X h w b 3 J 0 a W V y d G U g R W l u d H L D p G d l L 0 F 1 d G 9 S Z W 1 v d m V k Q 2 9 s d W 1 u c z E u e 0 x p Y n J h c n k g Q 2 F 0 Y W x v Z y w z M 3 0 m c X V v d D s s J n F 1 b 3 Q 7 U 2 V j d G l v b j E v R X h w b 3 J 0 a W V y d G U g R W l u d H L D p G d l L 0 F 1 d G 9 S Z W 1 v d m V k Q 2 9 s d W 1 u c z E u e 0 N h b G w g T n V t Y m V y L D M 0 f S Z x d W 9 0 O y w m c X V v d D t T Z W N 0 a W 9 u M S 9 F e H B v c n R p Z X J 0 Z S B F a W 5 0 c s O k Z 2 U v Q X V 0 b 1 J l b W 9 2 Z W R D b 2 x 1 b W 5 z M S 5 7 R X h 0 c m E s M z V 9 J n F 1 b 3 Q 7 L C Z x d W 9 0 O 1 N l Y 3 R p b 2 4 x L 0 V 4 c G 9 y d G l l c n R l I E V p b n R y w 6 R n Z S 9 B d X R v U m V t b 3 Z l Z E N v b H V t b n M x L n t O b 3 R l c y w z N n 0 m c X V v d D s s J n F 1 b 3 Q 7 U 2 V j d G l v b j E v R X h w b 3 J 0 a W V y d G U g R W l u d H L D p G d l L 0 F 1 d G 9 S Z W 1 v d m V k Q 2 9 s d W 1 u c z E u e 0 Z p b G U g Q X R 0 Y W N o b W V u d H M s M z d 9 J n F 1 b 3 Q 7 L C Z x d W 9 0 O 1 N l Y 3 R p b 2 4 x L 0 V 4 c G 9 y d G l l c n R l I E V p b n R y w 6 R n Z S 9 B d X R v U m V t b 3 Z l Z E N v b H V t b n M x L n t M a W 5 r I E F 0 d G F j a G 1 l b n R z L D M 4 f S Z x d W 9 0 O y w m c X V v d D t T Z W N 0 a W 9 u M S 9 F e H B v c n R p Z X J 0 Z S B F a W 5 0 c s O k Z 2 U v Q X V 0 b 1 J l b W 9 2 Z W R D b 2 x 1 b W 5 z M S 5 7 T W F u d W F s I F R h Z 3 M s M z l 9 J n F 1 b 3 Q 7 L C Z x d W 9 0 O 1 N l Y 3 R p b 2 4 x L 0 V 4 c G 9 y d G l l c n R l I E V p b n R y w 6 R n Z S 9 B d X R v U m V t b 3 Z l Z E N v b H V t b n M x L n t B d X R v b W F 0 a W M g V G F n c y w 0 M H 0 m c X V v d D s s J n F 1 b 3 Q 7 U 2 V j d G l v b j E v R X h w b 3 J 0 a W V y d G U g R W l u d H L D p G d l L 0 F 1 d G 9 S Z W 1 v d m V k Q 2 9 s d W 1 u c z E u e 0 V k a X R v c i w 0 M X 0 m c X V v d D s s J n F 1 b 3 Q 7 U 2 V j d G l v b j E v R X h w b 3 J 0 a W V y d G U g R W l u d H L D p G d l L 0 F 1 d G 9 S Z W 1 v d m V k Q 2 9 s d W 1 u c z E u e 1 N l c m l l c y B F Z G l 0 b 3 I s N D J 9 J n F 1 b 3 Q 7 L C Z x d W 9 0 O 1 N l Y 3 R p b 2 4 x L 0 V 4 c G 9 y d G l l c n R l I E V p b n R y w 6 R n Z S 9 B d X R v U m V t b 3 Z l Z E N v b H V t b n M x L n t U c m F u c 2 x h d G 9 y L D Q z f S Z x d W 9 0 O y w m c X V v d D t T Z W N 0 a W 9 u M S 9 F e H B v c n R p Z X J 0 Z S B F a W 5 0 c s O k Z 2 U v Q X V 0 b 1 J l b W 9 2 Z W R D b 2 x 1 b W 5 z M S 5 7 Q 2 9 u d H J p Y n V 0 b 3 I s N D R 9 J n F 1 b 3 Q 7 L C Z x d W 9 0 O 1 N l Y 3 R p b 2 4 x L 0 V 4 c G 9 y d G l l c n R l I E V p b n R y w 6 R n Z S 9 B d X R v U m V t b 3 Z l Z E N v b H V t b n M x L n t B d H R v c m 5 l e S B B Z 2 V u d C w 0 N X 0 m c X V v d D s s J n F 1 b 3 Q 7 U 2 V j d G l v b j E v R X h w b 3 J 0 a W V y d G U g R W l u d H L D p G d l L 0 F 1 d G 9 S Z W 1 v d m V k Q 2 9 s d W 1 u c z E u e 0 J v b 2 s g Q X V 0 a G 9 y L D Q 2 f S Z x d W 9 0 O y w m c X V v d D t T Z W N 0 a W 9 u M S 9 F e H B v c n R p Z X J 0 Z S B F a W 5 0 c s O k Z 2 U v Q X V 0 b 1 J l b W 9 2 Z W R D b 2 x 1 b W 5 z M S 5 7 Q 2 F z d C B N Z W 1 i Z X I s N D d 9 J n F 1 b 3 Q 7 L C Z x d W 9 0 O 1 N l Y 3 R p b 2 4 x L 0 V 4 c G 9 y d G l l c n R l I E V p b n R y w 6 R n Z S 9 B d X R v U m V t b 3 Z l Z E N v b H V t b n M x L n t D b 2 1 t Z W 5 0 Z X I s N D h 9 J n F 1 b 3 Q 7 L C Z x d W 9 0 O 1 N l Y 3 R p b 2 4 x L 0 V 4 c G 9 y d G l l c n R l I E V p b n R y w 6 R n Z S 9 B d X R v U m V t b 3 Z l Z E N v b H V t b n M x L n t D b 2 1 w b 3 N l c i w 0 O X 0 m c X V v d D s s J n F 1 b 3 Q 7 U 2 V j d G l v b j E v R X h w b 3 J 0 a W V y d G U g R W l u d H L D p G d l L 0 F 1 d G 9 S Z W 1 v d m V k Q 2 9 s d W 1 u c z E u e 0 N v c 3 B v b n N v c i w 1 M H 0 m c X V v d D s s J n F 1 b 3 Q 7 U 2 V j d G l v b j E v R X h w b 3 J 0 a W V y d G U g R W l u d H L D p G d l L 0 F 1 d G 9 S Z W 1 v d m V k Q 2 9 s d W 1 u c z E u e 0 N v d W 5 z Z W w s N T F 9 J n F 1 b 3 Q 7 L C Z x d W 9 0 O 1 N l Y 3 R p b 2 4 x L 0 V 4 c G 9 y d G l l c n R l I E V p b n R y w 6 R n Z S 9 B d X R v U m V t b 3 Z l Z E N v b H V t b n M x L n t J b n R l c n Z p Z X d l c i w 1 M n 0 m c X V v d D s s J n F 1 b 3 Q 7 U 2 V j d G l v b j E v R X h w b 3 J 0 a W V y d G U g R W l u d H L D p G d l L 0 F 1 d G 9 S Z W 1 v d m V k Q 2 9 s d W 1 u c z E u e 1 B y b 2 R 1 Y 2 V y L D U z f S Z x d W 9 0 O y w m c X V v d D t T Z W N 0 a W 9 u M S 9 F e H B v c n R p Z X J 0 Z S B F a W 5 0 c s O k Z 2 U v Q X V 0 b 1 J l b W 9 2 Z W R D b 2 x 1 b W 5 z M S 5 7 U m V j a X B p Z W 5 0 L D U 0 f S Z x d W 9 0 O y w m c X V v d D t T Z W N 0 a W 9 u M S 9 F e H B v c n R p Z X J 0 Z S B F a W 5 0 c s O k Z 2 U v Q X V 0 b 1 J l b W 9 2 Z W R D b 2 x 1 b W 5 z M S 5 7 U m V 2 a W V 3 Z W Q g Q X V 0 a G 9 y L D U 1 f S Z x d W 9 0 O y w m c X V v d D t T Z W N 0 a W 9 u M S 9 F e H B v c n R p Z X J 0 Z S B F a W 5 0 c s O k Z 2 U v Q X V 0 b 1 J l b W 9 2 Z W R D b 2 x 1 b W 5 z M S 5 7 U 2 N y a X B 0 d 3 J p d G V y L D U 2 f S Z x d W 9 0 O y w m c X V v d D t T Z W N 0 a W 9 u M S 9 F e H B v c n R p Z X J 0 Z S B F a W 5 0 c s O k Z 2 U v Q X V 0 b 1 J l b W 9 2 Z W R D b 2 x 1 b W 5 z M S 5 7 V 2 9 y Z H M g Q n k s N T d 9 J n F 1 b 3 Q 7 L C Z x d W 9 0 O 1 N l Y 3 R p b 2 4 x L 0 V 4 c G 9 y d G l l c n R l I E V p b n R y w 6 R n Z S 9 B d X R v U m V t b 3 Z l Z E N v b H V t b n M x L n t H d W V z d C w 1 O H 0 m c X V v d D s s J n F 1 b 3 Q 7 U 2 V j d G l v b j E v R X h w b 3 J 0 a W V y d G U g R W l u d H L D p G d l L 0 F 1 d G 9 S Z W 1 v d m V k Q 2 9 s d W 1 u c z E u e 0 5 1 b W J l c i w 1 O X 0 m c X V v d D s s J n F 1 b 3 Q 7 U 2 V j d G l v b j E v R X h w b 3 J 0 a W V y d G U g R W l u d H L D p G d l L 0 F 1 d G 9 S Z W 1 v d m V k Q 2 9 s d W 1 u c z E u e 0 V k a X R p b 2 4 s N j B 9 J n F 1 b 3 Q 7 L C Z x d W 9 0 O 1 N l Y 3 R p b 2 4 x L 0 V 4 c G 9 y d G l l c n R l I E V p b n R y w 6 R n Z S 9 B d X R v U m V t b 3 Z l Z E N v b H V t b n M x L n t S d W 5 u a W 5 n I F R p b W U s N j F 9 J n F 1 b 3 Q 7 L C Z x d W 9 0 O 1 N l Y 3 R p b 2 4 x L 0 V 4 c G 9 y d G l l c n R l I E V p b n R y w 6 R n Z S 9 B d X R v U m V t b 3 Z l Z E N v b H V t b n M x L n t T Y 2 F s Z S w 2 M n 0 m c X V v d D s s J n F 1 b 3 Q 7 U 2 V j d G l v b j E v R X h w b 3 J 0 a W V y d G U g R W l u d H L D p G d l L 0 F 1 d G 9 S Z W 1 v d m V k Q 2 9 s d W 1 u c z E u e 0 1 l Z G l 1 b S w 2 M 3 0 m c X V v d D s s J n F 1 b 3 Q 7 U 2 V j d G l v b j E v R X h w b 3 J 0 a W V y d G U g R W l u d H L D p G d l L 0 F 1 d G 9 S Z W 1 v d m V k Q 2 9 s d W 1 u c z E u e 0 F y d H d v c m s g U 2 l 6 Z S w 2 N H 0 m c X V v d D s s J n F 1 b 3 Q 7 U 2 V j d G l v b j E v R X h w b 3 J 0 a W V y d G U g R W l u d H L D p G d l L 0 F 1 d G 9 S Z W 1 v d m V k Q 2 9 s d W 1 u c z E u e 0 Z p b G l u Z y B E Y X R l L D Y 1 f S Z x d W 9 0 O y w m c X V v d D t T Z W N 0 a W 9 u M S 9 F e H B v c n R p Z X J 0 Z S B F a W 5 0 c s O k Z 2 U v Q X V 0 b 1 J l b W 9 2 Z W R D b 2 x 1 b W 5 z M S 5 7 Q X B w b G l j Y X R p b 2 4 g T n V t Y m V y L D Y 2 f S Z x d W 9 0 O y w m c X V v d D t T Z W N 0 a W 9 u M S 9 F e H B v c n R p Z X J 0 Z S B F a W 5 0 c s O k Z 2 U v Q X V 0 b 1 J l b W 9 2 Z W R D b 2 x 1 b W 5 z M S 5 7 Q X N z a W d u Z W U s N j d 9 J n F 1 b 3 Q 7 L C Z x d W 9 0 O 1 N l Y 3 R p b 2 4 x L 0 V 4 c G 9 y d G l l c n R l I E V p b n R y w 6 R n Z S 9 B d X R v U m V t b 3 Z l Z E N v b H V t b n M x L n t J c 3 N 1 a W 5 n I E F 1 d G h v c m l 0 e S w 2 O H 0 m c X V v d D s s J n F 1 b 3 Q 7 U 2 V j d G l v b j E v R X h w b 3 J 0 a W V y d G U g R W l u d H L D p G d l L 0 F 1 d G 9 S Z W 1 v d m V k Q 2 9 s d W 1 u c z E u e 0 N v d W 5 0 c n k s N j l 9 J n F 1 b 3 Q 7 L C Z x d W 9 0 O 1 N l Y 3 R p b 2 4 x L 0 V 4 c G 9 y d G l l c n R l I E V p b n R y w 6 R n Z S 9 B d X R v U m V t b 3 Z l Z E N v b H V t b n M x L n t N Z W V 0 a W 5 n I E 5 h b W U s N z B 9 J n F 1 b 3 Q 7 L C Z x d W 9 0 O 1 N l Y 3 R p b 2 4 x L 0 V 4 c G 9 y d G l l c n R l I E V p b n R y w 6 R n Z S 9 B d X R v U m V t b 3 Z l Z E N v b H V t b n M x L n t D b 2 5 m Z X J l b m N l I E 5 h b W U s N z F 9 J n F 1 b 3 Q 7 L C Z x d W 9 0 O 1 N l Y 3 R p b 2 4 x L 0 V 4 c G 9 y d G l l c n R l I E V p b n R y w 6 R n Z S 9 B d X R v U m V t b 3 Z l Z E N v b H V t b n M x L n t D b 3 V y d C w 3 M n 0 m c X V v d D s s J n F 1 b 3 Q 7 U 2 V j d G l v b j E v R X h w b 3 J 0 a W V y d G U g R W l u d H L D p G d l L 0 F 1 d G 9 S Z W 1 v d m V k Q 2 9 s d W 1 u c z E u e 1 J l Z m V y Z W 5 j Z X M s N z N 9 J n F 1 b 3 Q 7 L C Z x d W 9 0 O 1 N l Y 3 R p b 2 4 x L 0 V 4 c G 9 y d G l l c n R l I E V p b n R y w 6 R n Z S 9 B d X R v U m V t b 3 Z l Z E N v b H V t b n M x L n t S Z X B v c n R l c i w 3 N H 0 m c X V v d D s s J n F 1 b 3 Q 7 U 2 V j d G l v b j E v R X h w b 3 J 0 a W V y d G U g R W l u d H L D p G d l L 0 F 1 d G 9 S Z W 1 v d m V k Q 2 9 s d W 1 u c z E u e 0 x l Z 2 F s I F N 0 Y X R 1 c y w 3 N X 0 m c X V v d D s s J n F 1 b 3 Q 7 U 2 V j d G l v b j E v R X h w b 3 J 0 a W V y d G U g R W l u d H L D p G d l L 0 F 1 d G 9 S Z W 1 v d m V k Q 2 9 s d W 1 u c z E u e 1 B y a W 9 y a X R 5 I E 5 1 b W J l c n M s N z Z 9 J n F 1 b 3 Q 7 L C Z x d W 9 0 O 1 N l Y 3 R p b 2 4 x L 0 V 4 c G 9 y d G l l c n R l I E V p b n R y w 6 R n Z S 9 B d X R v U m V t b 3 Z l Z E N v b H V t b n M x L n t Q c m 9 n c m F t b W l u Z y B M Y W 5 n d W F n Z S w 3 N 3 0 m c X V v d D s s J n F 1 b 3 Q 7 U 2 V j d G l v b j E v R X h w b 3 J 0 a W V y d G U g R W l u d H L D p G d l L 0 F 1 d G 9 S Z W 1 v d m V k Q 2 9 s d W 1 u c z E u e 1 Z l c n N p b 2 4 s N z h 9 J n F 1 b 3 Q 7 L C Z x d W 9 0 O 1 N l Y 3 R p b 2 4 x L 0 V 4 c G 9 y d G l l c n R l I E V p b n R y w 6 R n Z S 9 B d X R v U m V t b 3 Z l Z E N v b H V t b n M x L n t T e X N 0 Z W 0 s N z l 9 J n F 1 b 3 Q 7 L C Z x d W 9 0 O 1 N l Y 3 R p b 2 4 x L 0 V 4 c G 9 y d G l l c n R l I E V p b n R y w 6 R n Z S 9 B d X R v U m V t b 3 Z l Z E N v b H V t b n M x L n t D b 2 R l L D g w f S Z x d W 9 0 O y w m c X V v d D t T Z W N 0 a W 9 u M S 9 F e H B v c n R p Z X J 0 Z S B F a W 5 0 c s O k Z 2 U v Q X V 0 b 1 J l b W 9 2 Z W R D b 2 x 1 b W 5 z M S 5 7 Q 2 9 k Z S B O d W 1 i Z X I s O D F 9 J n F 1 b 3 Q 7 L C Z x d W 9 0 O 1 N l Y 3 R p b 2 4 x L 0 V 4 c G 9 y d G l l c n R l I E V p b n R y w 6 R n Z S 9 B d X R v U m V t b 3 Z l Z E N v b H V t b n M x L n t T Z W N 0 a W 9 u L D g y f S Z x d W 9 0 O y w m c X V v d D t T Z W N 0 a W 9 u M S 9 F e H B v c n R p Z X J 0 Z S B F a W 5 0 c s O k Z 2 U v Q X V 0 b 1 J l b W 9 2 Z W R D b 2 x 1 b W 5 z M S 5 7 U 2 V z c 2 l v b i w 4 M 3 0 m c X V v d D s s J n F 1 b 3 Q 7 U 2 V j d G l v b j E v R X h w b 3 J 0 a W V y d G U g R W l u d H L D p G d l L 0 F 1 d G 9 S Z W 1 v d m V k Q 2 9 s d W 1 u c z E u e 0 N v b W 1 p d H R l Z S w 4 N H 0 m c X V v d D s s J n F 1 b 3 Q 7 U 2 V j d G l v b j E v R X h w b 3 J 0 a W V y d G U g R W l u d H L D p G d l L 0 F 1 d G 9 S Z W 1 v d m V k Q 2 9 s d W 1 u c z E u e 0 h p c 3 R v c n k s O D V 9 J n F 1 b 3 Q 7 L C Z x d W 9 0 O 1 N l Y 3 R p b 2 4 x L 0 V 4 c G 9 y d G l l c n R l I E V p b n R y w 6 R n Z S 9 B d X R v U m V t b 3 Z l Z E N v b H V t b n M x L n t M Z W d p c 2 x h d G l 2 Z S B C b 2 R 5 L D g 2 f S Z x d W 9 0 O 1 0 s J n F 1 b 3 Q 7 Q 2 9 s d W 1 u Q 2 9 1 b n Q m c X V v d D s 6 O D c s J n F 1 b 3 Q 7 S 2 V 5 Q 2 9 s d W 1 u T m F t Z X M m c X V v d D s 6 W 1 0 s J n F 1 b 3 Q 7 Q 2 9 s d W 1 u S W R l b n R p d G l l c y Z x d W 9 0 O z p b J n F 1 b 3 Q 7 U 2 V j d G l v b j E v R X h w b 3 J 0 a W V y d G U g R W l u d H L D p G d l L 0 F 1 d G 9 S Z W 1 v d m V k Q 2 9 s d W 1 u c z E u e 0 t l e S w w f S Z x d W 9 0 O y w m c X V v d D t T Z W N 0 a W 9 u M S 9 F e H B v c n R p Z X J 0 Z S B F a W 5 0 c s O k Z 2 U v Q X V 0 b 1 J l b W 9 2 Z W R D b 2 x 1 b W 5 z M S 5 7 S X R l b S B U e X B l L D F 9 J n F 1 b 3 Q 7 L C Z x d W 9 0 O 1 N l Y 3 R p b 2 4 x L 0 V 4 c G 9 y d G l l c n R l I E V p b n R y w 6 R n Z S 9 B d X R v U m V t b 3 Z l Z E N v b H V t b n M x L n t Q d W J s a W N h d G l v b i B Z Z W F y L D J 9 J n F 1 b 3 Q 7 L C Z x d W 9 0 O 1 N l Y 3 R p b 2 4 x L 0 V 4 c G 9 y d G l l c n R l I E V p b n R y w 6 R n Z S 9 B d X R v U m V t b 3 Z l Z E N v b H V t b n M x L n t B d X R o b 3 I s M 3 0 m c X V v d D s s J n F 1 b 3 Q 7 U 2 V j d G l v b j E v R X h w b 3 J 0 a W V y d G U g R W l u d H L D p G d l L 0 F 1 d G 9 S Z W 1 v d m V k Q 2 9 s d W 1 u c z E u e 1 R p d G x l L D R 9 J n F 1 b 3 Q 7 L C Z x d W 9 0 O 1 N l Y 3 R p b 2 4 x L 0 V 4 c G 9 y d G l l c n R l I E V p b n R y w 6 R n Z S 9 B d X R v U m V t b 3 Z l Z E N v b H V t b n M x L n t Q d W J s a W N h d G l v b i B U a X R s Z S w 1 f S Z x d W 9 0 O y w m c X V v d D t T Z W N 0 a W 9 u M S 9 F e H B v c n R p Z X J 0 Z S B F a W 5 0 c s O k Z 2 U v Q X V 0 b 1 J l b W 9 2 Z W R D b 2 x 1 b W 5 z M S 5 7 S V N C T i w 2 f S Z x d W 9 0 O y w m c X V v d D t T Z W N 0 a W 9 u M S 9 F e H B v c n R p Z X J 0 Z S B F a W 5 0 c s O k Z 2 U v Q X V 0 b 1 J l b W 9 2 Z W R D b 2 x 1 b W 5 z M S 5 7 S V N T T i w 3 f S Z x d W 9 0 O y w m c X V v d D t T Z W N 0 a W 9 u M S 9 F e H B v c n R p Z X J 0 Z S B F a W 5 0 c s O k Z 2 U v Q X V 0 b 1 J l b W 9 2 Z W R D b 2 x 1 b W 5 z M S 5 7 R E 9 J L D h 9 J n F 1 b 3 Q 7 L C Z x d W 9 0 O 1 N l Y 3 R p b 2 4 x L 0 V 4 c G 9 y d G l l c n R l I E V p b n R y w 6 R n Z S 9 B d X R v U m V t b 3 Z l Z E N v b H V t b n M x L n t V c m w s O X 0 m c X V v d D s s J n F 1 b 3 Q 7 U 2 V j d G l v b j E v R X h w b 3 J 0 a W V y d G U g R W l u d H L D p G d l L 0 F 1 d G 9 S Z W 1 v d m V k Q 2 9 s d W 1 u c z E u e 0 F i c 3 R y Y W N 0 I E 5 v d G U s M T B 9 J n F 1 b 3 Q 7 L C Z x d W 9 0 O 1 N l Y 3 R p b 2 4 x L 0 V 4 c G 9 y d G l l c n R l I E V p b n R y w 6 R n Z S 9 B d X R v U m V t b 3 Z l Z E N v b H V t b n M x L n t E Y X R l L D E x f S Z x d W 9 0 O y w m c X V v d D t T Z W N 0 a W 9 u M S 9 F e H B v c n R p Z X J 0 Z S B F a W 5 0 c s O k Z 2 U v Q X V 0 b 1 J l b W 9 2 Z W R D b 2 x 1 b W 5 z M S 5 7 R G F 0 Z S B B Z G R l Z C w x M n 0 m c X V v d D s s J n F 1 b 3 Q 7 U 2 V j d G l v b j E v R X h w b 3 J 0 a W V y d G U g R W l u d H L D p G d l L 0 F 1 d G 9 S Z W 1 v d m V k Q 2 9 s d W 1 u c z E u e 0 R h d G U g T W 9 k a W Z p Z W Q s M T N 9 J n F 1 b 3 Q 7 L C Z x d W 9 0 O 1 N l Y 3 R p b 2 4 x L 0 V 4 c G 9 y d G l l c n R l I E V p b n R y w 6 R n Z S 9 B d X R v U m V t b 3 Z l Z E N v b H V t b n M x L n t B Y 2 N l c 3 M g R G F 0 Z S w x N H 0 m c X V v d D s s J n F 1 b 3 Q 7 U 2 V j d G l v b j E v R X h w b 3 J 0 a W V y d G U g R W l u d H L D p G d l L 0 F 1 d G 9 S Z W 1 v d m V k Q 2 9 s d W 1 u c z E u e 1 B h Z 2 V z L D E 1 f S Z x d W 9 0 O y w m c X V v d D t T Z W N 0 a W 9 u M S 9 F e H B v c n R p Z X J 0 Z S B F a W 5 0 c s O k Z 2 U v Q X V 0 b 1 J l b W 9 2 Z W R D b 2 x 1 b W 5 z M S 5 7 T n V t I F B h Z 2 V z L D E 2 f S Z x d W 9 0 O y w m c X V v d D t T Z W N 0 a W 9 u M S 9 F e H B v c n R p Z X J 0 Z S B F a W 5 0 c s O k Z 2 U v Q X V 0 b 1 J l b W 9 2 Z W R D b 2 x 1 b W 5 z M S 5 7 S X N z d W U s M T d 9 J n F 1 b 3 Q 7 L C Z x d W 9 0 O 1 N l Y 3 R p b 2 4 x L 0 V 4 c G 9 y d G l l c n R l I E V p b n R y w 6 R n Z S 9 B d X R v U m V t b 3 Z l Z E N v b H V t b n M x L n t W b 2 x 1 b W U s M T h 9 J n F 1 b 3 Q 7 L C Z x d W 9 0 O 1 N l Y 3 R p b 2 4 x L 0 V 4 c G 9 y d G l l c n R l I E V p b n R y w 6 R n Z S 9 B d X R v U m V t b 3 Z l Z E N v b H V t b n M x L n t O d W 1 i Z X I g T 2 Y g V m 9 s d W 1 l c y w x O X 0 m c X V v d D s s J n F 1 b 3 Q 7 U 2 V j d G l v b j E v R X h w b 3 J 0 a W V y d G U g R W l u d H L D p G d l L 0 F 1 d G 9 S Z W 1 v d m V k Q 2 9 s d W 1 u c z E u e 0 p v d X J u Y W w g Q W J i c m V 2 a W F 0 a W 9 u L D I w f S Z x d W 9 0 O y w m c X V v d D t T Z W N 0 a W 9 u M S 9 F e H B v c n R p Z X J 0 Z S B F a W 5 0 c s O k Z 2 U v Q X V 0 b 1 J l b W 9 2 Z W R D b 2 x 1 b W 5 z M S 5 7 U 2 h v c n Q g V G l 0 b G U s M j F 9 J n F 1 b 3 Q 7 L C Z x d W 9 0 O 1 N l Y 3 R p b 2 4 x L 0 V 4 c G 9 y d G l l c n R l I E V p b n R y w 6 R n Z S 9 B d X R v U m V t b 3 Z l Z E N v b H V t b n M x L n t T Z X J p Z X M s M j J 9 J n F 1 b 3 Q 7 L C Z x d W 9 0 O 1 N l Y 3 R p b 2 4 x L 0 V 4 c G 9 y d G l l c n R l I E V p b n R y w 6 R n Z S 9 B d X R v U m V t b 3 Z l Z E N v b H V t b n M x L n t T Z X J p Z X M g T n V t Y m V y L D I z f S Z x d W 9 0 O y w m c X V v d D t T Z W N 0 a W 9 u M S 9 F e H B v c n R p Z X J 0 Z S B F a W 5 0 c s O k Z 2 U v Q X V 0 b 1 J l b W 9 2 Z W R D b 2 x 1 b W 5 z M S 5 7 U 2 V y a W V z I F R l e H Q s M j R 9 J n F 1 b 3 Q 7 L C Z x d W 9 0 O 1 N l Y 3 R p b 2 4 x L 0 V 4 c G 9 y d G l l c n R l I E V p b n R y w 6 R n Z S 9 B d X R v U m V t b 3 Z l Z E N v b H V t b n M x L n t T Z X J p Z X M g V G l 0 b G U s M j V 9 J n F 1 b 3 Q 7 L C Z x d W 9 0 O 1 N l Y 3 R p b 2 4 x L 0 V 4 c G 9 y d G l l c n R l I E V p b n R y w 6 R n Z S 9 B d X R v U m V t b 3 Z l Z E N v b H V t b n M x L n t Q d W J s a X N o Z X I s M j Z 9 J n F 1 b 3 Q 7 L C Z x d W 9 0 O 1 N l Y 3 R p b 2 4 x L 0 V 4 c G 9 y d G l l c n R l I E V p b n R y w 6 R n Z S 9 B d X R v U m V t b 3 Z l Z E N v b H V t b n M x L n t Q b G F j Z S w y N 3 0 m c X V v d D s s J n F 1 b 3 Q 7 U 2 V j d G l v b j E v R X h w b 3 J 0 a W V y d G U g R W l u d H L D p G d l L 0 F 1 d G 9 S Z W 1 v d m V k Q 2 9 s d W 1 u c z E u e 0 x h b m d 1 Y W d l L D I 4 f S Z x d W 9 0 O y w m c X V v d D t T Z W N 0 a W 9 u M S 9 F e H B v c n R p Z X J 0 Z S B F a W 5 0 c s O k Z 2 U v Q X V 0 b 1 J l b W 9 2 Z W R D b 2 x 1 b W 5 z M S 5 7 U m l n a H R z L D I 5 f S Z x d W 9 0 O y w m c X V v d D t T Z W N 0 a W 9 u M S 9 F e H B v c n R p Z X J 0 Z S B F a W 5 0 c s O k Z 2 U v Q X V 0 b 1 J l b W 9 2 Z W R D b 2 x 1 b W 5 z M S 5 7 V H l w Z S w z M H 0 m c X V v d D s s J n F 1 b 3 Q 7 U 2 V j d G l v b j E v R X h w b 3 J 0 a W V y d G U g R W l u d H L D p G d l L 0 F 1 d G 9 S Z W 1 v d m V k Q 2 9 s d W 1 u c z E u e 0 F y Y 2 h p d m U s M z F 9 J n F 1 b 3 Q 7 L C Z x d W 9 0 O 1 N l Y 3 R p b 2 4 x L 0 V 4 c G 9 y d G l l c n R l I E V p b n R y w 6 R n Z S 9 B d X R v U m V t b 3 Z l Z E N v b H V t b n M x L n t B c m N o a X Z l I E x v Y 2 F 0 a W 9 u L D M y f S Z x d W 9 0 O y w m c X V v d D t T Z W N 0 a W 9 u M S 9 F e H B v c n R p Z X J 0 Z S B F a W 5 0 c s O k Z 2 U v Q X V 0 b 1 J l b W 9 2 Z W R D b 2 x 1 b W 5 z M S 5 7 T G l i c m F y e S B D Y X R h b G 9 n L D M z f S Z x d W 9 0 O y w m c X V v d D t T Z W N 0 a W 9 u M S 9 F e H B v c n R p Z X J 0 Z S B F a W 5 0 c s O k Z 2 U v Q X V 0 b 1 J l b W 9 2 Z W R D b 2 x 1 b W 5 z M S 5 7 Q 2 F s b C B O d W 1 i Z X I s M z R 9 J n F 1 b 3 Q 7 L C Z x d W 9 0 O 1 N l Y 3 R p b 2 4 x L 0 V 4 c G 9 y d G l l c n R l I E V p b n R y w 6 R n Z S 9 B d X R v U m V t b 3 Z l Z E N v b H V t b n M x L n t F e H R y Y S w z N X 0 m c X V v d D s s J n F 1 b 3 Q 7 U 2 V j d G l v b j E v R X h w b 3 J 0 a W V y d G U g R W l u d H L D p G d l L 0 F 1 d G 9 S Z W 1 v d m V k Q 2 9 s d W 1 u c z E u e 0 5 v d G V z L D M 2 f S Z x d W 9 0 O y w m c X V v d D t T Z W N 0 a W 9 u M S 9 F e H B v c n R p Z X J 0 Z S B F a W 5 0 c s O k Z 2 U v Q X V 0 b 1 J l b W 9 2 Z W R D b 2 x 1 b W 5 z M S 5 7 R m l s Z S B B d H R h Y 2 h t Z W 5 0 c y w z N 3 0 m c X V v d D s s J n F 1 b 3 Q 7 U 2 V j d G l v b j E v R X h w b 3 J 0 a W V y d G U g R W l u d H L D p G d l L 0 F 1 d G 9 S Z W 1 v d m V k Q 2 9 s d W 1 u c z E u e 0 x p b m s g Q X R 0 Y W N o b W V u d H M s M z h 9 J n F 1 b 3 Q 7 L C Z x d W 9 0 O 1 N l Y 3 R p b 2 4 x L 0 V 4 c G 9 y d G l l c n R l I E V p b n R y w 6 R n Z S 9 B d X R v U m V t b 3 Z l Z E N v b H V t b n M x L n t N Y W 5 1 Y W w g V G F n c y w z O X 0 m c X V v d D s s J n F 1 b 3 Q 7 U 2 V j d G l v b j E v R X h w b 3 J 0 a W V y d G U g R W l u d H L D p G d l L 0 F 1 d G 9 S Z W 1 v d m V k Q 2 9 s d W 1 u c z E u e 0 F 1 d G 9 t Y X R p Y y B U Y W d z L D Q w f S Z x d W 9 0 O y w m c X V v d D t T Z W N 0 a W 9 u M S 9 F e H B v c n R p Z X J 0 Z S B F a W 5 0 c s O k Z 2 U v Q X V 0 b 1 J l b W 9 2 Z W R D b 2 x 1 b W 5 z M S 5 7 R W R p d G 9 y L D Q x f S Z x d W 9 0 O y w m c X V v d D t T Z W N 0 a W 9 u M S 9 F e H B v c n R p Z X J 0 Z S B F a W 5 0 c s O k Z 2 U v Q X V 0 b 1 J l b W 9 2 Z W R D b 2 x 1 b W 5 z M S 5 7 U 2 V y a W V z I E V k a X R v c i w 0 M n 0 m c X V v d D s s J n F 1 b 3 Q 7 U 2 V j d G l v b j E v R X h w b 3 J 0 a W V y d G U g R W l u d H L D p G d l L 0 F 1 d G 9 S Z W 1 v d m V k Q 2 9 s d W 1 u c z E u e 1 R y Y W 5 z b G F 0 b 3 I s N D N 9 J n F 1 b 3 Q 7 L C Z x d W 9 0 O 1 N l Y 3 R p b 2 4 x L 0 V 4 c G 9 y d G l l c n R l I E V p b n R y w 6 R n Z S 9 B d X R v U m V t b 3 Z l Z E N v b H V t b n M x L n t D b 2 5 0 c m l i d X R v c i w 0 N H 0 m c X V v d D s s J n F 1 b 3 Q 7 U 2 V j d G l v b j E v R X h w b 3 J 0 a W V y d G U g R W l u d H L D p G d l L 0 F 1 d G 9 S Z W 1 v d m V k Q 2 9 s d W 1 u c z E u e 0 F 0 d G 9 y b m V 5 I E F n Z W 5 0 L D Q 1 f S Z x d W 9 0 O y w m c X V v d D t T Z W N 0 a W 9 u M S 9 F e H B v c n R p Z X J 0 Z S B F a W 5 0 c s O k Z 2 U v Q X V 0 b 1 J l b W 9 2 Z W R D b 2 x 1 b W 5 z M S 5 7 Q m 9 v a y B B d X R o b 3 I s N D Z 9 J n F 1 b 3 Q 7 L C Z x d W 9 0 O 1 N l Y 3 R p b 2 4 x L 0 V 4 c G 9 y d G l l c n R l I E V p b n R y w 6 R n Z S 9 B d X R v U m V t b 3 Z l Z E N v b H V t b n M x L n t D Y X N 0 I E 1 l b W J l c i w 0 N 3 0 m c X V v d D s s J n F 1 b 3 Q 7 U 2 V j d G l v b j E v R X h w b 3 J 0 a W V y d G U g R W l u d H L D p G d l L 0 F 1 d G 9 S Z W 1 v d m V k Q 2 9 s d W 1 u c z E u e 0 N v b W 1 l b n R l c i w 0 O H 0 m c X V v d D s s J n F 1 b 3 Q 7 U 2 V j d G l v b j E v R X h w b 3 J 0 a W V y d G U g R W l u d H L D p G d l L 0 F 1 d G 9 S Z W 1 v d m V k Q 2 9 s d W 1 u c z E u e 0 N v b X B v c 2 V y L D Q 5 f S Z x d W 9 0 O y w m c X V v d D t T Z W N 0 a W 9 u M S 9 F e H B v c n R p Z X J 0 Z S B F a W 5 0 c s O k Z 2 U v Q X V 0 b 1 J l b W 9 2 Z W R D b 2 x 1 b W 5 z M S 5 7 Q 2 9 z c G 9 u c 2 9 y L D U w f S Z x d W 9 0 O y w m c X V v d D t T Z W N 0 a W 9 u M S 9 F e H B v c n R p Z X J 0 Z S B F a W 5 0 c s O k Z 2 U v Q X V 0 b 1 J l b W 9 2 Z W R D b 2 x 1 b W 5 z M S 5 7 Q 2 9 1 b n N l b C w 1 M X 0 m c X V v d D s s J n F 1 b 3 Q 7 U 2 V j d G l v b j E v R X h w b 3 J 0 a W V y d G U g R W l u d H L D p G d l L 0 F 1 d G 9 S Z W 1 v d m V k Q 2 9 s d W 1 u c z E u e 0 l u d G V y d m l l d 2 V y L D U y f S Z x d W 9 0 O y w m c X V v d D t T Z W N 0 a W 9 u M S 9 F e H B v c n R p Z X J 0 Z S B F a W 5 0 c s O k Z 2 U v Q X V 0 b 1 J l b W 9 2 Z W R D b 2 x 1 b W 5 z M S 5 7 U H J v Z H V j Z X I s N T N 9 J n F 1 b 3 Q 7 L C Z x d W 9 0 O 1 N l Y 3 R p b 2 4 x L 0 V 4 c G 9 y d G l l c n R l I E V p b n R y w 6 R n Z S 9 B d X R v U m V t b 3 Z l Z E N v b H V t b n M x L n t S Z W N p c G l l b n Q s N T R 9 J n F 1 b 3 Q 7 L C Z x d W 9 0 O 1 N l Y 3 R p b 2 4 x L 0 V 4 c G 9 y d G l l c n R l I E V p b n R y w 6 R n Z S 9 B d X R v U m V t b 3 Z l Z E N v b H V t b n M x L n t S Z X Z p Z X d l Z C B B d X R o b 3 I s N T V 9 J n F 1 b 3 Q 7 L C Z x d W 9 0 O 1 N l Y 3 R p b 2 4 x L 0 V 4 c G 9 y d G l l c n R l I E V p b n R y w 6 R n Z S 9 B d X R v U m V t b 3 Z l Z E N v b H V t b n M x L n t T Y 3 J p c H R 3 c m l 0 Z X I s N T Z 9 J n F 1 b 3 Q 7 L C Z x d W 9 0 O 1 N l Y 3 R p b 2 4 x L 0 V 4 c G 9 y d G l l c n R l I E V p b n R y w 6 R n Z S 9 B d X R v U m V t b 3 Z l Z E N v b H V t b n M x L n t X b 3 J k c y B C e S w 1 N 3 0 m c X V v d D s s J n F 1 b 3 Q 7 U 2 V j d G l v b j E v R X h w b 3 J 0 a W V y d G U g R W l u d H L D p G d l L 0 F 1 d G 9 S Z W 1 v d m V k Q 2 9 s d W 1 u c z E u e 0 d 1 Z X N 0 L D U 4 f S Z x d W 9 0 O y w m c X V v d D t T Z W N 0 a W 9 u M S 9 F e H B v c n R p Z X J 0 Z S B F a W 5 0 c s O k Z 2 U v Q X V 0 b 1 J l b W 9 2 Z W R D b 2 x 1 b W 5 z M S 5 7 T n V t Y m V y L D U 5 f S Z x d W 9 0 O y w m c X V v d D t T Z W N 0 a W 9 u M S 9 F e H B v c n R p Z X J 0 Z S B F a W 5 0 c s O k Z 2 U v Q X V 0 b 1 J l b W 9 2 Z W R D b 2 x 1 b W 5 z M S 5 7 R W R p d G l v b i w 2 M H 0 m c X V v d D s s J n F 1 b 3 Q 7 U 2 V j d G l v b j E v R X h w b 3 J 0 a W V y d G U g R W l u d H L D p G d l L 0 F 1 d G 9 S Z W 1 v d m V k Q 2 9 s d W 1 u c z E u e 1 J 1 b m 5 p b m c g V G l t Z S w 2 M X 0 m c X V v d D s s J n F 1 b 3 Q 7 U 2 V j d G l v b j E v R X h w b 3 J 0 a W V y d G U g R W l u d H L D p G d l L 0 F 1 d G 9 S Z W 1 v d m V k Q 2 9 s d W 1 u c z E u e 1 N j Y W x l L D Y y f S Z x d W 9 0 O y w m c X V v d D t T Z W N 0 a W 9 u M S 9 F e H B v c n R p Z X J 0 Z S B F a W 5 0 c s O k Z 2 U v Q X V 0 b 1 J l b W 9 2 Z W R D b 2 x 1 b W 5 z M S 5 7 T W V k a X V t L D Y z f S Z x d W 9 0 O y w m c X V v d D t T Z W N 0 a W 9 u M S 9 F e H B v c n R p Z X J 0 Z S B F a W 5 0 c s O k Z 2 U v Q X V 0 b 1 J l b W 9 2 Z W R D b 2 x 1 b W 5 z M S 5 7 Q X J 0 d 2 9 y a y B T a X p l L D Y 0 f S Z x d W 9 0 O y w m c X V v d D t T Z W N 0 a W 9 u M S 9 F e H B v c n R p Z X J 0 Z S B F a W 5 0 c s O k Z 2 U v Q X V 0 b 1 J l b W 9 2 Z W R D b 2 x 1 b W 5 z M S 5 7 R m l s a W 5 n I E R h d G U s N j V 9 J n F 1 b 3 Q 7 L C Z x d W 9 0 O 1 N l Y 3 R p b 2 4 x L 0 V 4 c G 9 y d G l l c n R l I E V p b n R y w 6 R n Z S 9 B d X R v U m V t b 3 Z l Z E N v b H V t b n M x L n t B c H B s a W N h d G l v b i B O d W 1 i Z X I s N j Z 9 J n F 1 b 3 Q 7 L C Z x d W 9 0 O 1 N l Y 3 R p b 2 4 x L 0 V 4 c G 9 y d G l l c n R l I E V p b n R y w 6 R n Z S 9 B d X R v U m V t b 3 Z l Z E N v b H V t b n M x L n t B c 3 N p Z 2 5 l Z S w 2 N 3 0 m c X V v d D s s J n F 1 b 3 Q 7 U 2 V j d G l v b j E v R X h w b 3 J 0 a W V y d G U g R W l u d H L D p G d l L 0 F 1 d G 9 S Z W 1 v d m V k Q 2 9 s d W 1 u c z E u e 0 l z c 3 V p b m c g Q X V 0 a G 9 y a X R 5 L D Y 4 f S Z x d W 9 0 O y w m c X V v d D t T Z W N 0 a W 9 u M S 9 F e H B v c n R p Z X J 0 Z S B F a W 5 0 c s O k Z 2 U v Q X V 0 b 1 J l b W 9 2 Z W R D b 2 x 1 b W 5 z M S 5 7 Q 2 9 1 b n R y e S w 2 O X 0 m c X V v d D s s J n F 1 b 3 Q 7 U 2 V j d G l v b j E v R X h w b 3 J 0 a W V y d G U g R W l u d H L D p G d l L 0 F 1 d G 9 S Z W 1 v d m V k Q 2 9 s d W 1 u c z E u e 0 1 l Z X R p b m c g T m F t Z S w 3 M H 0 m c X V v d D s s J n F 1 b 3 Q 7 U 2 V j d G l v b j E v R X h w b 3 J 0 a W V y d G U g R W l u d H L D p G d l L 0 F 1 d G 9 S Z W 1 v d m V k Q 2 9 s d W 1 u c z E u e 0 N v b m Z l c m V u Y 2 U g T m F t Z S w 3 M X 0 m c X V v d D s s J n F 1 b 3 Q 7 U 2 V j d G l v b j E v R X h w b 3 J 0 a W V y d G U g R W l u d H L D p G d l L 0 F 1 d G 9 S Z W 1 v d m V k Q 2 9 s d W 1 u c z E u e 0 N v d X J 0 L D c y f S Z x d W 9 0 O y w m c X V v d D t T Z W N 0 a W 9 u M S 9 F e H B v c n R p Z X J 0 Z S B F a W 5 0 c s O k Z 2 U v Q X V 0 b 1 J l b W 9 2 Z W R D b 2 x 1 b W 5 z M S 5 7 U m V m Z X J l b m N l c y w 3 M 3 0 m c X V v d D s s J n F 1 b 3 Q 7 U 2 V j d G l v b j E v R X h w b 3 J 0 a W V y d G U g R W l u d H L D p G d l L 0 F 1 d G 9 S Z W 1 v d m V k Q 2 9 s d W 1 u c z E u e 1 J l c G 9 y d G V y L D c 0 f S Z x d W 9 0 O y w m c X V v d D t T Z W N 0 a W 9 u M S 9 F e H B v c n R p Z X J 0 Z S B F a W 5 0 c s O k Z 2 U v Q X V 0 b 1 J l b W 9 2 Z W R D b 2 x 1 b W 5 z M S 5 7 T G V n Y W w g U 3 R h d H V z L D c 1 f S Z x d W 9 0 O y w m c X V v d D t T Z W N 0 a W 9 u M S 9 F e H B v c n R p Z X J 0 Z S B F a W 5 0 c s O k Z 2 U v Q X V 0 b 1 J l b W 9 2 Z W R D b 2 x 1 b W 5 z M S 5 7 U H J p b 3 J p d H k g T n V t Y m V y c y w 3 N n 0 m c X V v d D s s J n F 1 b 3 Q 7 U 2 V j d G l v b j E v R X h w b 3 J 0 a W V y d G U g R W l u d H L D p G d l L 0 F 1 d G 9 S Z W 1 v d m V k Q 2 9 s d W 1 u c z E u e 1 B y b 2 d y Y W 1 t a W 5 n I E x h b m d 1 Y W d l L D c 3 f S Z x d W 9 0 O y w m c X V v d D t T Z W N 0 a W 9 u M S 9 F e H B v c n R p Z X J 0 Z S B F a W 5 0 c s O k Z 2 U v Q X V 0 b 1 J l b W 9 2 Z W R D b 2 x 1 b W 5 z M S 5 7 V m V y c 2 l v b i w 3 O H 0 m c X V v d D s s J n F 1 b 3 Q 7 U 2 V j d G l v b j E v R X h w b 3 J 0 a W V y d G U g R W l u d H L D p G d l L 0 F 1 d G 9 S Z W 1 v d m V k Q 2 9 s d W 1 u c z E u e 1 N 5 c 3 R l b S w 3 O X 0 m c X V v d D s s J n F 1 b 3 Q 7 U 2 V j d G l v b j E v R X h w b 3 J 0 a W V y d G U g R W l u d H L D p G d l L 0 F 1 d G 9 S Z W 1 v d m V k Q 2 9 s d W 1 u c z E u e 0 N v Z G U s O D B 9 J n F 1 b 3 Q 7 L C Z x d W 9 0 O 1 N l Y 3 R p b 2 4 x L 0 V 4 c G 9 y d G l l c n R l I E V p b n R y w 6 R n Z S 9 B d X R v U m V t b 3 Z l Z E N v b H V t b n M x L n t D b 2 R l I E 5 1 b W J l c i w 4 M X 0 m c X V v d D s s J n F 1 b 3 Q 7 U 2 V j d G l v b j E v R X h w b 3 J 0 a W V y d G U g R W l u d H L D p G d l L 0 F 1 d G 9 S Z W 1 v d m V k Q 2 9 s d W 1 u c z E u e 1 N l Y 3 R p b 2 4 s O D J 9 J n F 1 b 3 Q 7 L C Z x d W 9 0 O 1 N l Y 3 R p b 2 4 x L 0 V 4 c G 9 y d G l l c n R l I E V p b n R y w 6 R n Z S 9 B d X R v U m V t b 3 Z l Z E N v b H V t b n M x L n t T Z X N z a W 9 u L D g z f S Z x d W 9 0 O y w m c X V v d D t T Z W N 0 a W 9 u M S 9 F e H B v c n R p Z X J 0 Z S B F a W 5 0 c s O k Z 2 U v Q X V 0 b 1 J l b W 9 2 Z W R D b 2 x 1 b W 5 z M S 5 7 Q 2 9 t b W l 0 d G V l L D g 0 f S Z x d W 9 0 O y w m c X V v d D t T Z W N 0 a W 9 u M S 9 F e H B v c n R p Z X J 0 Z S B F a W 5 0 c s O k Z 2 U v Q X V 0 b 1 J l b W 9 2 Z W R D b 2 x 1 b W 5 z M S 5 7 S G l z d G 9 y e S w 4 N X 0 m c X V v d D s s J n F 1 b 3 Q 7 U 2 V j d G l v b j E v R X h w b 3 J 0 a W V y d G U g R W l u d H L D p G d l L 0 F 1 d G 9 S Z W 1 v d m V k Q 2 9 s d W 1 u c z E u e 0 x l Z 2 l z b G F 0 a X Z l I E J v Z H k s O D Z 9 J n F 1 b 3 Q 7 X S w m c X V v d D t S Z W x h d G l v b n N o a X B J b m Z v J n F 1 b 3 Q 7 O l t d f S I g L z 4 8 L 1 N 0 Y W J s Z U V u d H J p Z X M + P C 9 J d G V t P j x J d G V t P j x J d G V t T G 9 j Y X R p b 2 4 + P E l 0 Z W 1 U e X B l P k Z v c m 1 1 b G E 8 L 0 l 0 Z W 1 U e X B l P j x J d G V t U G F 0 a D 5 T Z W N 0 a W 9 u M S 9 F e H B v c n R p Z X J 0 Z S U y M E V p b n R y J U M z J U E 0 Z 2 U v U X V l b G x l P C 9 J d G V t U G F 0 a D 4 8 L 0 l 0 Z W 1 M b 2 N h d G l v b j 4 8 U 3 R h Y m x l R W 5 0 c m l l c y A v P j w v S X R l b T 4 8 S X R l b T 4 8 S X R l b U x v Y 2 F 0 a W 9 u P j x J d G V t V H l w Z T 5 G b 3 J t d W x h P C 9 J d G V t V H l w Z T 4 8 S X R l b V B h d G g + U 2 V j d G l v b j E v R X h w b 3 J 0 a W V y d G U l M j B F a W 5 0 c i V D M y V B N G d l L 0 g l Q z M l Q j Z o Z X I l M j B n Z X N 0 d W Z 0 Z S U y M E h l Y W R l c j w v S X R l b V B h d G g + P C 9 J d G V t T G 9 j Y X R p b 2 4 + P F N 0 Y W J s Z U V u d H J p Z X M g L z 4 8 L 0 l 0 Z W 0 + P E l 0 Z W 0 + P E l 0 Z W 1 M b 2 N h d G l v b j 4 8 S X R l b V R 5 c G U + R m 9 y b X V s Y T w v S X R l b V R 5 c G U + P E l 0 Z W 1 Q Y X R o P l N l Y 3 R p b 2 4 x L 0 V 4 c G 9 y d G l l c n R l J T I w R W l u d H I l Q z M l Q T R n Z S 9 H Z S V D M y V B N G 5 k Z X J 0 Z X I l M j B U e X A 8 L 0 l 0 Z W 1 Q Y X R o P j w v S X R l b U x v Y 2 F 0 a W 9 u P j x T d G F i b G V F b n R y a W V z I C 8 + P C 9 J d G V t P j x J d G V t P j x J d G V t T G 9 j Y X R p b 2 4 + P E l 0 Z W 1 U e X B l P k Z v c m 1 1 b G E 8 L 0 l 0 Z W 1 U e X B l P j x J d G V t U G F 0 a D 5 T Z W N 0 a W 9 u M S 9 F e H B v c n R p Z X J 0 Z S U y M E V p b n R y J U M z J U E 0 Z 2 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O D c s J n F 1 b 3 Q 7 a 2 V 5 Q 2 9 s d W 1 u T m F t Z X M m c X V v d D s 6 W 1 0 s J n F 1 b 3 Q 7 c X V l c n l S Z W x h d G l v b n N o a X B z J n F 1 b 3 Q 7 O l t d L C Z x d W 9 0 O 2 N v b H V t b k l k Z W 5 0 a X R p Z X M m c X V v d D s 6 W y Z x d W 9 0 O 1 N l Y 3 R p b 2 4 x L 0 V 4 c G 9 y d G l l c n R l I E V p b n R y w 6 R n Z S 9 B d X R v U m V t b 3 Z l Z E N v b H V t b n M x L n t L Z X k s M H 0 m c X V v d D s s J n F 1 b 3 Q 7 U 2 V j d G l v b j E v R X h w b 3 J 0 a W V y d G U g R W l u d H L D p G d l L 0 F 1 d G 9 S Z W 1 v d m V k Q 2 9 s d W 1 u c z E u e 0 l 0 Z W 0 g V H l w Z S w x f S Z x d W 9 0 O y w m c X V v d D t T Z W N 0 a W 9 u M S 9 F e H B v c n R p Z X J 0 Z S B F a W 5 0 c s O k Z 2 U v Q X V 0 b 1 J l b W 9 2 Z W R D b 2 x 1 b W 5 z M S 5 7 U H V i b G l j Y X R p b 2 4 g W W V h c i w y f S Z x d W 9 0 O y w m c X V v d D t T Z W N 0 a W 9 u M S 9 F e H B v c n R p Z X J 0 Z S B F a W 5 0 c s O k Z 2 U v Q X V 0 b 1 J l b W 9 2 Z W R D b 2 x 1 b W 5 z M S 5 7 Q X V 0 a G 9 y L D N 9 J n F 1 b 3 Q 7 L C Z x d W 9 0 O 1 N l Y 3 R p b 2 4 x L 0 V 4 c G 9 y d G l l c n R l I E V p b n R y w 6 R n Z S 9 B d X R v U m V t b 3 Z l Z E N v b H V t b n M x L n t U a X R s Z S w 0 f S Z x d W 9 0 O y w m c X V v d D t T Z W N 0 a W 9 u M S 9 F e H B v c n R p Z X J 0 Z S B F a W 5 0 c s O k Z 2 U v Q X V 0 b 1 J l b W 9 2 Z W R D b 2 x 1 b W 5 z M S 5 7 U H V i b G l j Y X R p b 2 4 g V G l 0 b G U s N X 0 m c X V v d D s s J n F 1 b 3 Q 7 U 2 V j d G l v b j E v R X h w b 3 J 0 a W V y d G U g R W l u d H L D p G d l L 0 F 1 d G 9 S Z W 1 v d m V k Q 2 9 s d W 1 u c z E u e 0 l T Q k 4 s N n 0 m c X V v d D s s J n F 1 b 3 Q 7 U 2 V j d G l v b j E v R X h w b 3 J 0 a W V y d G U g R W l u d H L D p G d l L 0 F 1 d G 9 S Z W 1 v d m V k Q 2 9 s d W 1 u c z E u e 0 l T U 0 4 s N 3 0 m c X V v d D s s J n F 1 b 3 Q 7 U 2 V j d G l v b j E v R X h w b 3 J 0 a W V y d G U g R W l u d H L D p G d l L 0 F 1 d G 9 S Z W 1 v d m V k Q 2 9 s d W 1 u c z E u e 0 R P S S w 4 f S Z x d W 9 0 O y w m c X V v d D t T Z W N 0 a W 9 u M S 9 F e H B v c n R p Z X J 0 Z S B F a W 5 0 c s O k Z 2 U v Q X V 0 b 1 J l b W 9 2 Z W R D b 2 x 1 b W 5 z M S 5 7 V X J s L D l 9 J n F 1 b 3 Q 7 L C Z x d W 9 0 O 1 N l Y 3 R p b 2 4 x L 0 V 4 c G 9 y d G l l c n R l I E V p b n R y w 6 R n Z S 9 B d X R v U m V t b 3 Z l Z E N v b H V t b n M x L n t B Y n N 0 c m F j d C B O b 3 R l L D E w f S Z x d W 9 0 O y w m c X V v d D t T Z W N 0 a W 9 u M S 9 F e H B v c n R p Z X J 0 Z S B F a W 5 0 c s O k Z 2 U v Q X V 0 b 1 J l b W 9 2 Z W R D b 2 x 1 b W 5 z M S 5 7 R G F 0 Z S w x M X 0 m c X V v d D s s J n F 1 b 3 Q 7 U 2 V j d G l v b j E v R X h w b 3 J 0 a W V y d G U g R W l u d H L D p G d l L 0 F 1 d G 9 S Z W 1 v d m V k Q 2 9 s d W 1 u c z E u e 0 R h d G U g Q W R k Z W Q s M T J 9 J n F 1 b 3 Q 7 L C Z x d W 9 0 O 1 N l Y 3 R p b 2 4 x L 0 V 4 c G 9 y d G l l c n R l I E V p b n R y w 6 R n Z S 9 B d X R v U m V t b 3 Z l Z E N v b H V t b n M x L n t E Y X R l I E 1 v Z G l m a W V k L D E z f S Z x d W 9 0 O y w m c X V v d D t T Z W N 0 a W 9 u M S 9 F e H B v c n R p Z X J 0 Z S B F a W 5 0 c s O k Z 2 U v Q X V 0 b 1 J l b W 9 2 Z W R D b 2 x 1 b W 5 z M S 5 7 Q W N j Z X N z I E R h d G U s M T R 9 J n F 1 b 3 Q 7 L C Z x d W 9 0 O 1 N l Y 3 R p b 2 4 x L 0 V 4 c G 9 y d G l l c n R l I E V p b n R y w 6 R n Z S 9 B d X R v U m V t b 3 Z l Z E N v b H V t b n M x L n t Q Y W d l c y w x N X 0 m c X V v d D s s J n F 1 b 3 Q 7 U 2 V j d G l v b j E v R X h w b 3 J 0 a W V y d G U g R W l u d H L D p G d l L 0 F 1 d G 9 S Z W 1 v d m V k Q 2 9 s d W 1 u c z E u e 0 5 1 b S B Q Y W d l c y w x N n 0 m c X V v d D s s J n F 1 b 3 Q 7 U 2 V j d G l v b j E v R X h w b 3 J 0 a W V y d G U g R W l u d H L D p G d l L 0 F 1 d G 9 S Z W 1 v d m V k Q 2 9 s d W 1 u c z E u e 0 l z c 3 V l L D E 3 f S Z x d W 9 0 O y w m c X V v d D t T Z W N 0 a W 9 u M S 9 F e H B v c n R p Z X J 0 Z S B F a W 5 0 c s O k Z 2 U v Q X V 0 b 1 J l b W 9 2 Z W R D b 2 x 1 b W 5 z M S 5 7 V m 9 s d W 1 l L D E 4 f S Z x d W 9 0 O y w m c X V v d D t T Z W N 0 a W 9 u M S 9 F e H B v c n R p Z X J 0 Z S B F a W 5 0 c s O k Z 2 U v Q X V 0 b 1 J l b W 9 2 Z W R D b 2 x 1 b W 5 z M S 5 7 T n V t Y m V y I E 9 m I F Z v b H V t Z X M s M T l 9 J n F 1 b 3 Q 7 L C Z x d W 9 0 O 1 N l Y 3 R p b 2 4 x L 0 V 4 c G 9 y d G l l c n R l I E V p b n R y w 6 R n Z S 9 B d X R v U m V t b 3 Z l Z E N v b H V t b n M x L n t K b 3 V y b m F s I E F i Y n J l d m l h d G l v b i w y M H 0 m c X V v d D s s J n F 1 b 3 Q 7 U 2 V j d G l v b j E v R X h w b 3 J 0 a W V y d G U g R W l u d H L D p G d l L 0 F 1 d G 9 S Z W 1 v d m V k Q 2 9 s d W 1 u c z E u e 1 N o b 3 J 0 I F R p d G x l L D I x f S Z x d W 9 0 O y w m c X V v d D t T Z W N 0 a W 9 u M S 9 F e H B v c n R p Z X J 0 Z S B F a W 5 0 c s O k Z 2 U v Q X V 0 b 1 J l b W 9 2 Z W R D b 2 x 1 b W 5 z M S 5 7 U 2 V y a W V z L D I y f S Z x d W 9 0 O y w m c X V v d D t T Z W N 0 a W 9 u M S 9 F e H B v c n R p Z X J 0 Z S B F a W 5 0 c s O k Z 2 U v Q X V 0 b 1 J l b W 9 2 Z W R D b 2 x 1 b W 5 z M S 5 7 U 2 V y a W V z I E 5 1 b W J l c i w y M 3 0 m c X V v d D s s J n F 1 b 3 Q 7 U 2 V j d G l v b j E v R X h w b 3 J 0 a W V y d G U g R W l u d H L D p G d l L 0 F 1 d G 9 S Z W 1 v d m V k Q 2 9 s d W 1 u c z E u e 1 N l c m l l c y B U Z X h 0 L D I 0 f S Z x d W 9 0 O y w m c X V v d D t T Z W N 0 a W 9 u M S 9 F e H B v c n R p Z X J 0 Z S B F a W 5 0 c s O k Z 2 U v Q X V 0 b 1 J l b W 9 2 Z W R D b 2 x 1 b W 5 z M S 5 7 U 2 V y a W V z I F R p d G x l L D I 1 f S Z x d W 9 0 O y w m c X V v d D t T Z W N 0 a W 9 u M S 9 F e H B v c n R p Z X J 0 Z S B F a W 5 0 c s O k Z 2 U v Q X V 0 b 1 J l b W 9 2 Z W R D b 2 x 1 b W 5 z M S 5 7 U H V i b G l z a G V y L D I 2 f S Z x d W 9 0 O y w m c X V v d D t T Z W N 0 a W 9 u M S 9 F e H B v c n R p Z X J 0 Z S B F a W 5 0 c s O k Z 2 U v Q X V 0 b 1 J l b W 9 2 Z W R D b 2 x 1 b W 5 z M S 5 7 U G x h Y 2 U s M j d 9 J n F 1 b 3 Q 7 L C Z x d W 9 0 O 1 N l Y 3 R p b 2 4 x L 0 V 4 c G 9 y d G l l c n R l I E V p b n R y w 6 R n Z S 9 B d X R v U m V t b 3 Z l Z E N v b H V t b n M x L n t M Y W 5 n d W F n Z S w y O H 0 m c X V v d D s s J n F 1 b 3 Q 7 U 2 V j d G l v b j E v R X h w b 3 J 0 a W V y d G U g R W l u d H L D p G d l L 0 F 1 d G 9 S Z W 1 v d m V k Q 2 9 s d W 1 u c z E u e 1 J p Z 2 h 0 c y w y O X 0 m c X V v d D s s J n F 1 b 3 Q 7 U 2 V j d G l v b j E v R X h w b 3 J 0 a W V y d G U g R W l u d H L D p G d l L 0 F 1 d G 9 S Z W 1 v d m V k Q 2 9 s d W 1 u c z E u e 1 R 5 c G U s M z B 9 J n F 1 b 3 Q 7 L C Z x d W 9 0 O 1 N l Y 3 R p b 2 4 x L 0 V 4 c G 9 y d G l l c n R l I E V p b n R y w 6 R n Z S 9 B d X R v U m V t b 3 Z l Z E N v b H V t b n M x L n t B c m N o a X Z l L D M x f S Z x d W 9 0 O y w m c X V v d D t T Z W N 0 a W 9 u M S 9 F e H B v c n R p Z X J 0 Z S B F a W 5 0 c s O k Z 2 U v Q X V 0 b 1 J l b W 9 2 Z W R D b 2 x 1 b W 5 z M S 5 7 Q X J j a G l 2 Z S B M b 2 N h d G l v b i w z M n 0 m c X V v d D s s J n F 1 b 3 Q 7 U 2 V j d G l v b j E v R X h w b 3 J 0 a W V y d G U g R W l u d H L D p G d l L 0 F 1 d G 9 S Z W 1 v d m V k Q 2 9 s d W 1 u c z E u e 0 x p Y n J h c n k g Q 2 F 0 Y W x v Z y w z M 3 0 m c X V v d D s s J n F 1 b 3 Q 7 U 2 V j d G l v b j E v R X h w b 3 J 0 a W V y d G U g R W l u d H L D p G d l L 0 F 1 d G 9 S Z W 1 v d m V k Q 2 9 s d W 1 u c z E u e 0 N h b G w g T n V t Y m V y L D M 0 f S Z x d W 9 0 O y w m c X V v d D t T Z W N 0 a W 9 u M S 9 F e H B v c n R p Z X J 0 Z S B F a W 5 0 c s O k Z 2 U v Q X V 0 b 1 J l b W 9 2 Z W R D b 2 x 1 b W 5 z M S 5 7 R X h 0 c m E s M z V 9 J n F 1 b 3 Q 7 L C Z x d W 9 0 O 1 N l Y 3 R p b 2 4 x L 0 V 4 c G 9 y d G l l c n R l I E V p b n R y w 6 R n Z S 9 B d X R v U m V t b 3 Z l Z E N v b H V t b n M x L n t O b 3 R l c y w z N n 0 m c X V v d D s s J n F 1 b 3 Q 7 U 2 V j d G l v b j E v R X h w b 3 J 0 a W V y d G U g R W l u d H L D p G d l L 0 F 1 d G 9 S Z W 1 v d m V k Q 2 9 s d W 1 u c z E u e 0 Z p b G U g Q X R 0 Y W N o b W V u d H M s M z d 9 J n F 1 b 3 Q 7 L C Z x d W 9 0 O 1 N l Y 3 R p b 2 4 x L 0 V 4 c G 9 y d G l l c n R l I E V p b n R y w 6 R n Z S 9 B d X R v U m V t b 3 Z l Z E N v b H V t b n M x L n t M a W 5 r I E F 0 d G F j a G 1 l b n R z L D M 4 f S Z x d W 9 0 O y w m c X V v d D t T Z W N 0 a W 9 u M S 9 F e H B v c n R p Z X J 0 Z S B F a W 5 0 c s O k Z 2 U v Q X V 0 b 1 J l b W 9 2 Z W R D b 2 x 1 b W 5 z M S 5 7 T W F u d W F s I F R h Z 3 M s M z l 9 J n F 1 b 3 Q 7 L C Z x d W 9 0 O 1 N l Y 3 R p b 2 4 x L 0 V 4 c G 9 y d G l l c n R l I E V p b n R y w 6 R n Z S 9 B d X R v U m V t b 3 Z l Z E N v b H V t b n M x L n t B d X R v b W F 0 a W M g V G F n c y w 0 M H 0 m c X V v d D s s J n F 1 b 3 Q 7 U 2 V j d G l v b j E v R X h w b 3 J 0 a W V y d G U g R W l u d H L D p G d l L 0 F 1 d G 9 S Z W 1 v d m V k Q 2 9 s d W 1 u c z E u e 0 V k a X R v c i w 0 M X 0 m c X V v d D s s J n F 1 b 3 Q 7 U 2 V j d G l v b j E v R X h w b 3 J 0 a W V y d G U g R W l u d H L D p G d l L 0 F 1 d G 9 S Z W 1 v d m V k Q 2 9 s d W 1 u c z E u e 1 N l c m l l c y B F Z G l 0 b 3 I s N D J 9 J n F 1 b 3 Q 7 L C Z x d W 9 0 O 1 N l Y 3 R p b 2 4 x L 0 V 4 c G 9 y d G l l c n R l I E V p b n R y w 6 R n Z S 9 B d X R v U m V t b 3 Z l Z E N v b H V t b n M x L n t U c m F u c 2 x h d G 9 y L D Q z f S Z x d W 9 0 O y w m c X V v d D t T Z W N 0 a W 9 u M S 9 F e H B v c n R p Z X J 0 Z S B F a W 5 0 c s O k Z 2 U v Q X V 0 b 1 J l b W 9 2 Z W R D b 2 x 1 b W 5 z M S 5 7 Q 2 9 u d H J p Y n V 0 b 3 I s N D R 9 J n F 1 b 3 Q 7 L C Z x d W 9 0 O 1 N l Y 3 R p b 2 4 x L 0 V 4 c G 9 y d G l l c n R l I E V p b n R y w 6 R n Z S 9 B d X R v U m V t b 3 Z l Z E N v b H V t b n M x L n t B d H R v c m 5 l e S B B Z 2 V u d C w 0 N X 0 m c X V v d D s s J n F 1 b 3 Q 7 U 2 V j d G l v b j E v R X h w b 3 J 0 a W V y d G U g R W l u d H L D p G d l L 0 F 1 d G 9 S Z W 1 v d m V k Q 2 9 s d W 1 u c z E u e 0 J v b 2 s g Q X V 0 a G 9 y L D Q 2 f S Z x d W 9 0 O y w m c X V v d D t T Z W N 0 a W 9 u M S 9 F e H B v c n R p Z X J 0 Z S B F a W 5 0 c s O k Z 2 U v Q X V 0 b 1 J l b W 9 2 Z W R D b 2 x 1 b W 5 z M S 5 7 Q 2 F z d C B N Z W 1 i Z X I s N D d 9 J n F 1 b 3 Q 7 L C Z x d W 9 0 O 1 N l Y 3 R p b 2 4 x L 0 V 4 c G 9 y d G l l c n R l I E V p b n R y w 6 R n Z S 9 B d X R v U m V t b 3 Z l Z E N v b H V t b n M x L n t D b 2 1 t Z W 5 0 Z X I s N D h 9 J n F 1 b 3 Q 7 L C Z x d W 9 0 O 1 N l Y 3 R p b 2 4 x L 0 V 4 c G 9 y d G l l c n R l I E V p b n R y w 6 R n Z S 9 B d X R v U m V t b 3 Z l Z E N v b H V t b n M x L n t D b 2 1 w b 3 N l c i w 0 O X 0 m c X V v d D s s J n F 1 b 3 Q 7 U 2 V j d G l v b j E v R X h w b 3 J 0 a W V y d G U g R W l u d H L D p G d l L 0 F 1 d G 9 S Z W 1 v d m V k Q 2 9 s d W 1 u c z E u e 0 N v c 3 B v b n N v c i w 1 M H 0 m c X V v d D s s J n F 1 b 3 Q 7 U 2 V j d G l v b j E v R X h w b 3 J 0 a W V y d G U g R W l u d H L D p G d l L 0 F 1 d G 9 S Z W 1 v d m V k Q 2 9 s d W 1 u c z E u e 0 N v d W 5 z Z W w s N T F 9 J n F 1 b 3 Q 7 L C Z x d W 9 0 O 1 N l Y 3 R p b 2 4 x L 0 V 4 c G 9 y d G l l c n R l I E V p b n R y w 6 R n Z S 9 B d X R v U m V t b 3 Z l Z E N v b H V t b n M x L n t J b n R l c n Z p Z X d l c i w 1 M n 0 m c X V v d D s s J n F 1 b 3 Q 7 U 2 V j d G l v b j E v R X h w b 3 J 0 a W V y d G U g R W l u d H L D p G d l L 0 F 1 d G 9 S Z W 1 v d m V k Q 2 9 s d W 1 u c z E u e 1 B y b 2 R 1 Y 2 V y L D U z f S Z x d W 9 0 O y w m c X V v d D t T Z W N 0 a W 9 u M S 9 F e H B v c n R p Z X J 0 Z S B F a W 5 0 c s O k Z 2 U v Q X V 0 b 1 J l b W 9 2 Z W R D b 2 x 1 b W 5 z M S 5 7 U m V j a X B p Z W 5 0 L D U 0 f S Z x d W 9 0 O y w m c X V v d D t T Z W N 0 a W 9 u M S 9 F e H B v c n R p Z X J 0 Z S B F a W 5 0 c s O k Z 2 U v Q X V 0 b 1 J l b W 9 2 Z W R D b 2 x 1 b W 5 z M S 5 7 U m V 2 a W V 3 Z W Q g Q X V 0 a G 9 y L D U 1 f S Z x d W 9 0 O y w m c X V v d D t T Z W N 0 a W 9 u M S 9 F e H B v c n R p Z X J 0 Z S B F a W 5 0 c s O k Z 2 U v Q X V 0 b 1 J l b W 9 2 Z W R D b 2 x 1 b W 5 z M S 5 7 U 2 N y a X B 0 d 3 J p d G V y L D U 2 f S Z x d W 9 0 O y w m c X V v d D t T Z W N 0 a W 9 u M S 9 F e H B v c n R p Z X J 0 Z S B F a W 5 0 c s O k Z 2 U v Q X V 0 b 1 J l b W 9 2 Z W R D b 2 x 1 b W 5 z M S 5 7 V 2 9 y Z H M g Q n k s N T d 9 J n F 1 b 3 Q 7 L C Z x d W 9 0 O 1 N l Y 3 R p b 2 4 x L 0 V 4 c G 9 y d G l l c n R l I E V p b n R y w 6 R n Z S 9 B d X R v U m V t b 3 Z l Z E N v b H V t b n M x L n t H d W V z d C w 1 O H 0 m c X V v d D s s J n F 1 b 3 Q 7 U 2 V j d G l v b j E v R X h w b 3 J 0 a W V y d G U g R W l u d H L D p G d l L 0 F 1 d G 9 S Z W 1 v d m V k Q 2 9 s d W 1 u c z E u e 0 5 1 b W J l c i w 1 O X 0 m c X V v d D s s J n F 1 b 3 Q 7 U 2 V j d G l v b j E v R X h w b 3 J 0 a W V y d G U g R W l u d H L D p G d l L 0 F 1 d G 9 S Z W 1 v d m V k Q 2 9 s d W 1 u c z E u e 0 V k a X R p b 2 4 s N j B 9 J n F 1 b 3 Q 7 L C Z x d W 9 0 O 1 N l Y 3 R p b 2 4 x L 0 V 4 c G 9 y d G l l c n R l I E V p b n R y w 6 R n Z S 9 B d X R v U m V t b 3 Z l Z E N v b H V t b n M x L n t S d W 5 u a W 5 n I F R p b W U s N j F 9 J n F 1 b 3 Q 7 L C Z x d W 9 0 O 1 N l Y 3 R p b 2 4 x L 0 V 4 c G 9 y d G l l c n R l I E V p b n R y w 6 R n Z S 9 B d X R v U m V t b 3 Z l Z E N v b H V t b n M x L n t T Y 2 F s Z S w 2 M n 0 m c X V v d D s s J n F 1 b 3 Q 7 U 2 V j d G l v b j E v R X h w b 3 J 0 a W V y d G U g R W l u d H L D p G d l L 0 F 1 d G 9 S Z W 1 v d m V k Q 2 9 s d W 1 u c z E u e 0 1 l Z G l 1 b S w 2 M 3 0 m c X V v d D s s J n F 1 b 3 Q 7 U 2 V j d G l v b j E v R X h w b 3 J 0 a W V y d G U g R W l u d H L D p G d l L 0 F 1 d G 9 S Z W 1 v d m V k Q 2 9 s d W 1 u c z E u e 0 F y d H d v c m s g U 2 l 6 Z S w 2 N H 0 m c X V v d D s s J n F 1 b 3 Q 7 U 2 V j d G l v b j E v R X h w b 3 J 0 a W V y d G U g R W l u d H L D p G d l L 0 F 1 d G 9 S Z W 1 v d m V k Q 2 9 s d W 1 u c z E u e 0 Z p b G l u Z y B E Y X R l L D Y 1 f S Z x d W 9 0 O y w m c X V v d D t T Z W N 0 a W 9 u M S 9 F e H B v c n R p Z X J 0 Z S B F a W 5 0 c s O k Z 2 U v Q X V 0 b 1 J l b W 9 2 Z W R D b 2 x 1 b W 5 z M S 5 7 Q X B w b G l j Y X R p b 2 4 g T n V t Y m V y L D Y 2 f S Z x d W 9 0 O y w m c X V v d D t T Z W N 0 a W 9 u M S 9 F e H B v c n R p Z X J 0 Z S B F a W 5 0 c s O k Z 2 U v Q X V 0 b 1 J l b W 9 2 Z W R D b 2 x 1 b W 5 z M S 5 7 Q X N z a W d u Z W U s N j d 9 J n F 1 b 3 Q 7 L C Z x d W 9 0 O 1 N l Y 3 R p b 2 4 x L 0 V 4 c G 9 y d G l l c n R l I E V p b n R y w 6 R n Z S 9 B d X R v U m V t b 3 Z l Z E N v b H V t b n M x L n t J c 3 N 1 a W 5 n I E F 1 d G h v c m l 0 e S w 2 O H 0 m c X V v d D s s J n F 1 b 3 Q 7 U 2 V j d G l v b j E v R X h w b 3 J 0 a W V y d G U g R W l u d H L D p G d l L 0 F 1 d G 9 S Z W 1 v d m V k Q 2 9 s d W 1 u c z E u e 0 N v d W 5 0 c n k s N j l 9 J n F 1 b 3 Q 7 L C Z x d W 9 0 O 1 N l Y 3 R p b 2 4 x L 0 V 4 c G 9 y d G l l c n R l I E V p b n R y w 6 R n Z S 9 B d X R v U m V t b 3 Z l Z E N v b H V t b n M x L n t N Z W V 0 a W 5 n I E 5 h b W U s N z B 9 J n F 1 b 3 Q 7 L C Z x d W 9 0 O 1 N l Y 3 R p b 2 4 x L 0 V 4 c G 9 y d G l l c n R l I E V p b n R y w 6 R n Z S 9 B d X R v U m V t b 3 Z l Z E N v b H V t b n M x L n t D b 2 5 m Z X J l b m N l I E 5 h b W U s N z F 9 J n F 1 b 3 Q 7 L C Z x d W 9 0 O 1 N l Y 3 R p b 2 4 x L 0 V 4 c G 9 y d G l l c n R l I E V p b n R y w 6 R n Z S 9 B d X R v U m V t b 3 Z l Z E N v b H V t b n M x L n t D b 3 V y d C w 3 M n 0 m c X V v d D s s J n F 1 b 3 Q 7 U 2 V j d G l v b j E v R X h w b 3 J 0 a W V y d G U g R W l u d H L D p G d l L 0 F 1 d G 9 S Z W 1 v d m V k Q 2 9 s d W 1 u c z E u e 1 J l Z m V y Z W 5 j Z X M s N z N 9 J n F 1 b 3 Q 7 L C Z x d W 9 0 O 1 N l Y 3 R p b 2 4 x L 0 V 4 c G 9 y d G l l c n R l I E V p b n R y w 6 R n Z S 9 B d X R v U m V t b 3 Z l Z E N v b H V t b n M x L n t S Z X B v c n R l c i w 3 N H 0 m c X V v d D s s J n F 1 b 3 Q 7 U 2 V j d G l v b j E v R X h w b 3 J 0 a W V y d G U g R W l u d H L D p G d l L 0 F 1 d G 9 S Z W 1 v d m V k Q 2 9 s d W 1 u c z E u e 0 x l Z 2 F s I F N 0 Y X R 1 c y w 3 N X 0 m c X V v d D s s J n F 1 b 3 Q 7 U 2 V j d G l v b j E v R X h w b 3 J 0 a W V y d G U g R W l u d H L D p G d l L 0 F 1 d G 9 S Z W 1 v d m V k Q 2 9 s d W 1 u c z E u e 1 B y a W 9 y a X R 5 I E 5 1 b W J l c n M s N z Z 9 J n F 1 b 3 Q 7 L C Z x d W 9 0 O 1 N l Y 3 R p b 2 4 x L 0 V 4 c G 9 y d G l l c n R l I E V p b n R y w 6 R n Z S 9 B d X R v U m V t b 3 Z l Z E N v b H V t b n M x L n t Q c m 9 n c m F t b W l u Z y B M Y W 5 n d W F n Z S w 3 N 3 0 m c X V v d D s s J n F 1 b 3 Q 7 U 2 V j d G l v b j E v R X h w b 3 J 0 a W V y d G U g R W l u d H L D p G d l L 0 F 1 d G 9 S Z W 1 v d m V k Q 2 9 s d W 1 u c z E u e 1 Z l c n N p b 2 4 s N z h 9 J n F 1 b 3 Q 7 L C Z x d W 9 0 O 1 N l Y 3 R p b 2 4 x L 0 V 4 c G 9 y d G l l c n R l I E V p b n R y w 6 R n Z S 9 B d X R v U m V t b 3 Z l Z E N v b H V t b n M x L n t T e X N 0 Z W 0 s N z l 9 J n F 1 b 3 Q 7 L C Z x d W 9 0 O 1 N l Y 3 R p b 2 4 x L 0 V 4 c G 9 y d G l l c n R l I E V p b n R y w 6 R n Z S 9 B d X R v U m V t b 3 Z l Z E N v b H V t b n M x L n t D b 2 R l L D g w f S Z x d W 9 0 O y w m c X V v d D t T Z W N 0 a W 9 u M S 9 F e H B v c n R p Z X J 0 Z S B F a W 5 0 c s O k Z 2 U v Q X V 0 b 1 J l b W 9 2 Z W R D b 2 x 1 b W 5 z M S 5 7 Q 2 9 k Z S B O d W 1 i Z X I s O D F 9 J n F 1 b 3 Q 7 L C Z x d W 9 0 O 1 N l Y 3 R p b 2 4 x L 0 V 4 c G 9 y d G l l c n R l I E V p b n R y w 6 R n Z S 9 B d X R v U m V t b 3 Z l Z E N v b H V t b n M x L n t T Z W N 0 a W 9 u L D g y f S Z x d W 9 0 O y w m c X V v d D t T Z W N 0 a W 9 u M S 9 F e H B v c n R p Z X J 0 Z S B F a W 5 0 c s O k Z 2 U v Q X V 0 b 1 J l b W 9 2 Z W R D b 2 x 1 b W 5 z M S 5 7 U 2 V z c 2 l v b i w 4 M 3 0 m c X V v d D s s J n F 1 b 3 Q 7 U 2 V j d G l v b j E v R X h w b 3 J 0 a W V y d G U g R W l u d H L D p G d l L 0 F 1 d G 9 S Z W 1 v d m V k Q 2 9 s d W 1 u c z E u e 0 N v b W 1 p d H R l Z S w 4 N H 0 m c X V v d D s s J n F 1 b 3 Q 7 U 2 V j d G l v b j E v R X h w b 3 J 0 a W V y d G U g R W l u d H L D p G d l L 0 F 1 d G 9 S Z W 1 v d m V k Q 2 9 s d W 1 u c z E u e 0 h p c 3 R v c n k s O D V 9 J n F 1 b 3 Q 7 L C Z x d W 9 0 O 1 N l Y 3 R p b 2 4 x L 0 V 4 c G 9 y d G l l c n R l I E V p b n R y w 6 R n Z S 9 B d X R v U m V t b 3 Z l Z E N v b H V t b n M x L n t M Z W d p c 2 x h d G l 2 Z S B C b 2 R 5 L D g 2 f S Z x d W 9 0 O 1 0 s J n F 1 b 3 Q 7 Q 2 9 s d W 1 u Q 2 9 1 b n Q m c X V v d D s 6 O D c s J n F 1 b 3 Q 7 S 2 V 5 Q 2 9 s d W 1 u T m F t Z X M m c X V v d D s 6 W 1 0 s J n F 1 b 3 Q 7 Q 2 9 s d W 1 u S W R l b n R p d G l l c y Z x d W 9 0 O z p b J n F 1 b 3 Q 7 U 2 V j d G l v b j E v R X h w b 3 J 0 a W V y d G U g R W l u d H L D p G d l L 0 F 1 d G 9 S Z W 1 v d m V k Q 2 9 s d W 1 u c z E u e 0 t l e S w w f S Z x d W 9 0 O y w m c X V v d D t T Z W N 0 a W 9 u M S 9 F e H B v c n R p Z X J 0 Z S B F a W 5 0 c s O k Z 2 U v Q X V 0 b 1 J l b W 9 2 Z W R D b 2 x 1 b W 5 z M S 5 7 S X R l b S B U e X B l L D F 9 J n F 1 b 3 Q 7 L C Z x d W 9 0 O 1 N l Y 3 R p b 2 4 x L 0 V 4 c G 9 y d G l l c n R l I E V p b n R y w 6 R n Z S 9 B d X R v U m V t b 3 Z l Z E N v b H V t b n M x L n t Q d W J s a W N h d G l v b i B Z Z W F y L D J 9 J n F 1 b 3 Q 7 L C Z x d W 9 0 O 1 N l Y 3 R p b 2 4 x L 0 V 4 c G 9 y d G l l c n R l I E V p b n R y w 6 R n Z S 9 B d X R v U m V t b 3 Z l Z E N v b H V t b n M x L n t B d X R o b 3 I s M 3 0 m c X V v d D s s J n F 1 b 3 Q 7 U 2 V j d G l v b j E v R X h w b 3 J 0 a W V y d G U g R W l u d H L D p G d l L 0 F 1 d G 9 S Z W 1 v d m V k Q 2 9 s d W 1 u c z E u e 1 R p d G x l L D R 9 J n F 1 b 3 Q 7 L C Z x d W 9 0 O 1 N l Y 3 R p b 2 4 x L 0 V 4 c G 9 y d G l l c n R l I E V p b n R y w 6 R n Z S 9 B d X R v U m V t b 3 Z l Z E N v b H V t b n M x L n t Q d W J s a W N h d G l v b i B U a X R s Z S w 1 f S Z x d W 9 0 O y w m c X V v d D t T Z W N 0 a W 9 u M S 9 F e H B v c n R p Z X J 0 Z S B F a W 5 0 c s O k Z 2 U v Q X V 0 b 1 J l b W 9 2 Z W R D b 2 x 1 b W 5 z M S 5 7 S V N C T i w 2 f S Z x d W 9 0 O y w m c X V v d D t T Z W N 0 a W 9 u M S 9 F e H B v c n R p Z X J 0 Z S B F a W 5 0 c s O k Z 2 U v Q X V 0 b 1 J l b W 9 2 Z W R D b 2 x 1 b W 5 z M S 5 7 S V N T T i w 3 f S Z x d W 9 0 O y w m c X V v d D t T Z W N 0 a W 9 u M S 9 F e H B v c n R p Z X J 0 Z S B F a W 5 0 c s O k Z 2 U v Q X V 0 b 1 J l b W 9 2 Z W R D b 2 x 1 b W 5 z M S 5 7 R E 9 J L D h 9 J n F 1 b 3 Q 7 L C Z x d W 9 0 O 1 N l Y 3 R p b 2 4 x L 0 V 4 c G 9 y d G l l c n R l I E V p b n R y w 6 R n Z S 9 B d X R v U m V t b 3 Z l Z E N v b H V t b n M x L n t V c m w s O X 0 m c X V v d D s s J n F 1 b 3 Q 7 U 2 V j d G l v b j E v R X h w b 3 J 0 a W V y d G U g R W l u d H L D p G d l L 0 F 1 d G 9 S Z W 1 v d m V k Q 2 9 s d W 1 u c z E u e 0 F i c 3 R y Y W N 0 I E 5 v d G U s M T B 9 J n F 1 b 3 Q 7 L C Z x d W 9 0 O 1 N l Y 3 R p b 2 4 x L 0 V 4 c G 9 y d G l l c n R l I E V p b n R y w 6 R n Z S 9 B d X R v U m V t b 3 Z l Z E N v b H V t b n M x L n t E Y X R l L D E x f S Z x d W 9 0 O y w m c X V v d D t T Z W N 0 a W 9 u M S 9 F e H B v c n R p Z X J 0 Z S B F a W 5 0 c s O k Z 2 U v Q X V 0 b 1 J l b W 9 2 Z W R D b 2 x 1 b W 5 z M S 5 7 R G F 0 Z S B B Z G R l Z C w x M n 0 m c X V v d D s s J n F 1 b 3 Q 7 U 2 V j d G l v b j E v R X h w b 3 J 0 a W V y d G U g R W l u d H L D p G d l L 0 F 1 d G 9 S Z W 1 v d m V k Q 2 9 s d W 1 u c z E u e 0 R h d G U g T W 9 k a W Z p Z W Q s M T N 9 J n F 1 b 3 Q 7 L C Z x d W 9 0 O 1 N l Y 3 R p b 2 4 x L 0 V 4 c G 9 y d G l l c n R l I E V p b n R y w 6 R n Z S 9 B d X R v U m V t b 3 Z l Z E N v b H V t b n M x L n t B Y 2 N l c 3 M g R G F 0 Z S w x N H 0 m c X V v d D s s J n F 1 b 3 Q 7 U 2 V j d G l v b j E v R X h w b 3 J 0 a W V y d G U g R W l u d H L D p G d l L 0 F 1 d G 9 S Z W 1 v d m V k Q 2 9 s d W 1 u c z E u e 1 B h Z 2 V z L D E 1 f S Z x d W 9 0 O y w m c X V v d D t T Z W N 0 a W 9 u M S 9 F e H B v c n R p Z X J 0 Z S B F a W 5 0 c s O k Z 2 U v Q X V 0 b 1 J l b W 9 2 Z W R D b 2 x 1 b W 5 z M S 5 7 T n V t I F B h Z 2 V z L D E 2 f S Z x d W 9 0 O y w m c X V v d D t T Z W N 0 a W 9 u M S 9 F e H B v c n R p Z X J 0 Z S B F a W 5 0 c s O k Z 2 U v Q X V 0 b 1 J l b W 9 2 Z W R D b 2 x 1 b W 5 z M S 5 7 S X N z d W U s M T d 9 J n F 1 b 3 Q 7 L C Z x d W 9 0 O 1 N l Y 3 R p b 2 4 x L 0 V 4 c G 9 y d G l l c n R l I E V p b n R y w 6 R n Z S 9 B d X R v U m V t b 3 Z l Z E N v b H V t b n M x L n t W b 2 x 1 b W U s M T h 9 J n F 1 b 3 Q 7 L C Z x d W 9 0 O 1 N l Y 3 R p b 2 4 x L 0 V 4 c G 9 y d G l l c n R l I E V p b n R y w 6 R n Z S 9 B d X R v U m V t b 3 Z l Z E N v b H V t b n M x L n t O d W 1 i Z X I g T 2 Y g V m 9 s d W 1 l c y w x O X 0 m c X V v d D s s J n F 1 b 3 Q 7 U 2 V j d G l v b j E v R X h w b 3 J 0 a W V y d G U g R W l u d H L D p G d l L 0 F 1 d G 9 S Z W 1 v d m V k Q 2 9 s d W 1 u c z E u e 0 p v d X J u Y W w g Q W J i c m V 2 a W F 0 a W 9 u L D I w f S Z x d W 9 0 O y w m c X V v d D t T Z W N 0 a W 9 u M S 9 F e H B v c n R p Z X J 0 Z S B F a W 5 0 c s O k Z 2 U v Q X V 0 b 1 J l b W 9 2 Z W R D b 2 x 1 b W 5 z M S 5 7 U 2 h v c n Q g V G l 0 b G U s M j F 9 J n F 1 b 3 Q 7 L C Z x d W 9 0 O 1 N l Y 3 R p b 2 4 x L 0 V 4 c G 9 y d G l l c n R l I E V p b n R y w 6 R n Z S 9 B d X R v U m V t b 3 Z l Z E N v b H V t b n M x L n t T Z X J p Z X M s M j J 9 J n F 1 b 3 Q 7 L C Z x d W 9 0 O 1 N l Y 3 R p b 2 4 x L 0 V 4 c G 9 y d G l l c n R l I E V p b n R y w 6 R n Z S 9 B d X R v U m V t b 3 Z l Z E N v b H V t b n M x L n t T Z X J p Z X M g T n V t Y m V y L D I z f S Z x d W 9 0 O y w m c X V v d D t T Z W N 0 a W 9 u M S 9 F e H B v c n R p Z X J 0 Z S B F a W 5 0 c s O k Z 2 U v Q X V 0 b 1 J l b W 9 2 Z W R D b 2 x 1 b W 5 z M S 5 7 U 2 V y a W V z I F R l e H Q s M j R 9 J n F 1 b 3 Q 7 L C Z x d W 9 0 O 1 N l Y 3 R p b 2 4 x L 0 V 4 c G 9 y d G l l c n R l I E V p b n R y w 6 R n Z S 9 B d X R v U m V t b 3 Z l Z E N v b H V t b n M x L n t T Z X J p Z X M g V G l 0 b G U s M j V 9 J n F 1 b 3 Q 7 L C Z x d W 9 0 O 1 N l Y 3 R p b 2 4 x L 0 V 4 c G 9 y d G l l c n R l I E V p b n R y w 6 R n Z S 9 B d X R v U m V t b 3 Z l Z E N v b H V t b n M x L n t Q d W J s a X N o Z X I s M j Z 9 J n F 1 b 3 Q 7 L C Z x d W 9 0 O 1 N l Y 3 R p b 2 4 x L 0 V 4 c G 9 y d G l l c n R l I E V p b n R y w 6 R n Z S 9 B d X R v U m V t b 3 Z l Z E N v b H V t b n M x L n t Q b G F j Z S w y N 3 0 m c X V v d D s s J n F 1 b 3 Q 7 U 2 V j d G l v b j E v R X h w b 3 J 0 a W V y d G U g R W l u d H L D p G d l L 0 F 1 d G 9 S Z W 1 v d m V k Q 2 9 s d W 1 u c z E u e 0 x h b m d 1 Y W d l L D I 4 f S Z x d W 9 0 O y w m c X V v d D t T Z W N 0 a W 9 u M S 9 F e H B v c n R p Z X J 0 Z S B F a W 5 0 c s O k Z 2 U v Q X V 0 b 1 J l b W 9 2 Z W R D b 2 x 1 b W 5 z M S 5 7 U m l n a H R z L D I 5 f S Z x d W 9 0 O y w m c X V v d D t T Z W N 0 a W 9 u M S 9 F e H B v c n R p Z X J 0 Z S B F a W 5 0 c s O k Z 2 U v Q X V 0 b 1 J l b W 9 2 Z W R D b 2 x 1 b W 5 z M S 5 7 V H l w Z S w z M H 0 m c X V v d D s s J n F 1 b 3 Q 7 U 2 V j d G l v b j E v R X h w b 3 J 0 a W V y d G U g R W l u d H L D p G d l L 0 F 1 d G 9 S Z W 1 v d m V k Q 2 9 s d W 1 u c z E u e 0 F y Y 2 h p d m U s M z F 9 J n F 1 b 3 Q 7 L C Z x d W 9 0 O 1 N l Y 3 R p b 2 4 x L 0 V 4 c G 9 y d G l l c n R l I E V p b n R y w 6 R n Z S 9 B d X R v U m V t b 3 Z l Z E N v b H V t b n M x L n t B c m N o a X Z l I E x v Y 2 F 0 a W 9 u L D M y f S Z x d W 9 0 O y w m c X V v d D t T Z W N 0 a W 9 u M S 9 F e H B v c n R p Z X J 0 Z S B F a W 5 0 c s O k Z 2 U v Q X V 0 b 1 J l b W 9 2 Z W R D b 2 x 1 b W 5 z M S 5 7 T G l i c m F y e S B D Y X R h b G 9 n L D M z f S Z x d W 9 0 O y w m c X V v d D t T Z W N 0 a W 9 u M S 9 F e H B v c n R p Z X J 0 Z S B F a W 5 0 c s O k Z 2 U v Q X V 0 b 1 J l b W 9 2 Z W R D b 2 x 1 b W 5 z M S 5 7 Q 2 F s b C B O d W 1 i Z X I s M z R 9 J n F 1 b 3 Q 7 L C Z x d W 9 0 O 1 N l Y 3 R p b 2 4 x L 0 V 4 c G 9 y d G l l c n R l I E V p b n R y w 6 R n Z S 9 B d X R v U m V t b 3 Z l Z E N v b H V t b n M x L n t F e H R y Y S w z N X 0 m c X V v d D s s J n F 1 b 3 Q 7 U 2 V j d G l v b j E v R X h w b 3 J 0 a W V y d G U g R W l u d H L D p G d l L 0 F 1 d G 9 S Z W 1 v d m V k Q 2 9 s d W 1 u c z E u e 0 5 v d G V z L D M 2 f S Z x d W 9 0 O y w m c X V v d D t T Z W N 0 a W 9 u M S 9 F e H B v c n R p Z X J 0 Z S B F a W 5 0 c s O k Z 2 U v Q X V 0 b 1 J l b W 9 2 Z W R D b 2 x 1 b W 5 z M S 5 7 R m l s Z S B B d H R h Y 2 h t Z W 5 0 c y w z N 3 0 m c X V v d D s s J n F 1 b 3 Q 7 U 2 V j d G l v b j E v R X h w b 3 J 0 a W V y d G U g R W l u d H L D p G d l L 0 F 1 d G 9 S Z W 1 v d m V k Q 2 9 s d W 1 u c z E u e 0 x p b m s g Q X R 0 Y W N o b W V u d H M s M z h 9 J n F 1 b 3 Q 7 L C Z x d W 9 0 O 1 N l Y 3 R p b 2 4 x L 0 V 4 c G 9 y d G l l c n R l I E V p b n R y w 6 R n Z S 9 B d X R v U m V t b 3 Z l Z E N v b H V t b n M x L n t N Y W 5 1 Y W w g V G F n c y w z O X 0 m c X V v d D s s J n F 1 b 3 Q 7 U 2 V j d G l v b j E v R X h w b 3 J 0 a W V y d G U g R W l u d H L D p G d l L 0 F 1 d G 9 S Z W 1 v d m V k Q 2 9 s d W 1 u c z E u e 0 F 1 d G 9 t Y X R p Y y B U Y W d z L D Q w f S Z x d W 9 0 O y w m c X V v d D t T Z W N 0 a W 9 u M S 9 F e H B v c n R p Z X J 0 Z S B F a W 5 0 c s O k Z 2 U v Q X V 0 b 1 J l b W 9 2 Z W R D b 2 x 1 b W 5 z M S 5 7 R W R p d G 9 y L D Q x f S Z x d W 9 0 O y w m c X V v d D t T Z W N 0 a W 9 u M S 9 F e H B v c n R p Z X J 0 Z S B F a W 5 0 c s O k Z 2 U v Q X V 0 b 1 J l b W 9 2 Z W R D b 2 x 1 b W 5 z M S 5 7 U 2 V y a W V z I E V k a X R v c i w 0 M n 0 m c X V v d D s s J n F 1 b 3 Q 7 U 2 V j d G l v b j E v R X h w b 3 J 0 a W V y d G U g R W l u d H L D p G d l L 0 F 1 d G 9 S Z W 1 v d m V k Q 2 9 s d W 1 u c z E u e 1 R y Y W 5 z b G F 0 b 3 I s N D N 9 J n F 1 b 3 Q 7 L C Z x d W 9 0 O 1 N l Y 3 R p b 2 4 x L 0 V 4 c G 9 y d G l l c n R l I E V p b n R y w 6 R n Z S 9 B d X R v U m V t b 3 Z l Z E N v b H V t b n M x L n t D b 2 5 0 c m l i d X R v c i w 0 N H 0 m c X V v d D s s J n F 1 b 3 Q 7 U 2 V j d G l v b j E v R X h w b 3 J 0 a W V y d G U g R W l u d H L D p G d l L 0 F 1 d G 9 S Z W 1 v d m V k Q 2 9 s d W 1 u c z E u e 0 F 0 d G 9 y b m V 5 I E F n Z W 5 0 L D Q 1 f S Z x d W 9 0 O y w m c X V v d D t T Z W N 0 a W 9 u M S 9 F e H B v c n R p Z X J 0 Z S B F a W 5 0 c s O k Z 2 U v Q X V 0 b 1 J l b W 9 2 Z W R D b 2 x 1 b W 5 z M S 5 7 Q m 9 v a y B B d X R o b 3 I s N D Z 9 J n F 1 b 3 Q 7 L C Z x d W 9 0 O 1 N l Y 3 R p b 2 4 x L 0 V 4 c G 9 y d G l l c n R l I E V p b n R y w 6 R n Z S 9 B d X R v U m V t b 3 Z l Z E N v b H V t b n M x L n t D Y X N 0 I E 1 l b W J l c i w 0 N 3 0 m c X V v d D s s J n F 1 b 3 Q 7 U 2 V j d G l v b j E v R X h w b 3 J 0 a W V y d G U g R W l u d H L D p G d l L 0 F 1 d G 9 S Z W 1 v d m V k Q 2 9 s d W 1 u c z E u e 0 N v b W 1 l b n R l c i w 0 O H 0 m c X V v d D s s J n F 1 b 3 Q 7 U 2 V j d G l v b j E v R X h w b 3 J 0 a W V y d G U g R W l u d H L D p G d l L 0 F 1 d G 9 S Z W 1 v d m V k Q 2 9 s d W 1 u c z E u e 0 N v b X B v c 2 V y L D Q 5 f S Z x d W 9 0 O y w m c X V v d D t T Z W N 0 a W 9 u M S 9 F e H B v c n R p Z X J 0 Z S B F a W 5 0 c s O k Z 2 U v Q X V 0 b 1 J l b W 9 2 Z W R D b 2 x 1 b W 5 z M S 5 7 Q 2 9 z c G 9 u c 2 9 y L D U w f S Z x d W 9 0 O y w m c X V v d D t T Z W N 0 a W 9 u M S 9 F e H B v c n R p Z X J 0 Z S B F a W 5 0 c s O k Z 2 U v Q X V 0 b 1 J l b W 9 2 Z W R D b 2 x 1 b W 5 z M S 5 7 Q 2 9 1 b n N l b C w 1 M X 0 m c X V v d D s s J n F 1 b 3 Q 7 U 2 V j d G l v b j E v R X h w b 3 J 0 a W V y d G U g R W l u d H L D p G d l L 0 F 1 d G 9 S Z W 1 v d m V k Q 2 9 s d W 1 u c z E u e 0 l u d G V y d m l l d 2 V y L D U y f S Z x d W 9 0 O y w m c X V v d D t T Z W N 0 a W 9 u M S 9 F e H B v c n R p Z X J 0 Z S B F a W 5 0 c s O k Z 2 U v Q X V 0 b 1 J l b W 9 2 Z W R D b 2 x 1 b W 5 z M S 5 7 U H J v Z H V j Z X I s N T N 9 J n F 1 b 3 Q 7 L C Z x d W 9 0 O 1 N l Y 3 R p b 2 4 x L 0 V 4 c G 9 y d G l l c n R l I E V p b n R y w 6 R n Z S 9 B d X R v U m V t b 3 Z l Z E N v b H V t b n M x L n t S Z W N p c G l l b n Q s N T R 9 J n F 1 b 3 Q 7 L C Z x d W 9 0 O 1 N l Y 3 R p b 2 4 x L 0 V 4 c G 9 y d G l l c n R l I E V p b n R y w 6 R n Z S 9 B d X R v U m V t b 3 Z l Z E N v b H V t b n M x L n t S Z X Z p Z X d l Z C B B d X R o b 3 I s N T V 9 J n F 1 b 3 Q 7 L C Z x d W 9 0 O 1 N l Y 3 R p b 2 4 x L 0 V 4 c G 9 y d G l l c n R l I E V p b n R y w 6 R n Z S 9 B d X R v U m V t b 3 Z l Z E N v b H V t b n M x L n t T Y 3 J p c H R 3 c m l 0 Z X I s N T Z 9 J n F 1 b 3 Q 7 L C Z x d W 9 0 O 1 N l Y 3 R p b 2 4 x L 0 V 4 c G 9 y d G l l c n R l I E V p b n R y w 6 R n Z S 9 B d X R v U m V t b 3 Z l Z E N v b H V t b n M x L n t X b 3 J k c y B C e S w 1 N 3 0 m c X V v d D s s J n F 1 b 3 Q 7 U 2 V j d G l v b j E v R X h w b 3 J 0 a W V y d G U g R W l u d H L D p G d l L 0 F 1 d G 9 S Z W 1 v d m V k Q 2 9 s d W 1 u c z E u e 0 d 1 Z X N 0 L D U 4 f S Z x d W 9 0 O y w m c X V v d D t T Z W N 0 a W 9 u M S 9 F e H B v c n R p Z X J 0 Z S B F a W 5 0 c s O k Z 2 U v Q X V 0 b 1 J l b W 9 2 Z W R D b 2 x 1 b W 5 z M S 5 7 T n V t Y m V y L D U 5 f S Z x d W 9 0 O y w m c X V v d D t T Z W N 0 a W 9 u M S 9 F e H B v c n R p Z X J 0 Z S B F a W 5 0 c s O k Z 2 U v Q X V 0 b 1 J l b W 9 2 Z W R D b 2 x 1 b W 5 z M S 5 7 R W R p d G l v b i w 2 M H 0 m c X V v d D s s J n F 1 b 3 Q 7 U 2 V j d G l v b j E v R X h w b 3 J 0 a W V y d G U g R W l u d H L D p G d l L 0 F 1 d G 9 S Z W 1 v d m V k Q 2 9 s d W 1 u c z E u e 1 J 1 b m 5 p b m c g V G l t Z S w 2 M X 0 m c X V v d D s s J n F 1 b 3 Q 7 U 2 V j d G l v b j E v R X h w b 3 J 0 a W V y d G U g R W l u d H L D p G d l L 0 F 1 d G 9 S Z W 1 v d m V k Q 2 9 s d W 1 u c z E u e 1 N j Y W x l L D Y y f S Z x d W 9 0 O y w m c X V v d D t T Z W N 0 a W 9 u M S 9 F e H B v c n R p Z X J 0 Z S B F a W 5 0 c s O k Z 2 U v Q X V 0 b 1 J l b W 9 2 Z W R D b 2 x 1 b W 5 z M S 5 7 T W V k a X V t L D Y z f S Z x d W 9 0 O y w m c X V v d D t T Z W N 0 a W 9 u M S 9 F e H B v c n R p Z X J 0 Z S B F a W 5 0 c s O k Z 2 U v Q X V 0 b 1 J l b W 9 2 Z W R D b 2 x 1 b W 5 z M S 5 7 Q X J 0 d 2 9 y a y B T a X p l L D Y 0 f S Z x d W 9 0 O y w m c X V v d D t T Z W N 0 a W 9 u M S 9 F e H B v c n R p Z X J 0 Z S B F a W 5 0 c s O k Z 2 U v Q X V 0 b 1 J l b W 9 2 Z W R D b 2 x 1 b W 5 z M S 5 7 R m l s a W 5 n I E R h d G U s N j V 9 J n F 1 b 3 Q 7 L C Z x d W 9 0 O 1 N l Y 3 R p b 2 4 x L 0 V 4 c G 9 y d G l l c n R l I E V p b n R y w 6 R n Z S 9 B d X R v U m V t b 3 Z l Z E N v b H V t b n M x L n t B c H B s a W N h d G l v b i B O d W 1 i Z X I s N j Z 9 J n F 1 b 3 Q 7 L C Z x d W 9 0 O 1 N l Y 3 R p b 2 4 x L 0 V 4 c G 9 y d G l l c n R l I E V p b n R y w 6 R n Z S 9 B d X R v U m V t b 3 Z l Z E N v b H V t b n M x L n t B c 3 N p Z 2 5 l Z S w 2 N 3 0 m c X V v d D s s J n F 1 b 3 Q 7 U 2 V j d G l v b j E v R X h w b 3 J 0 a W V y d G U g R W l u d H L D p G d l L 0 F 1 d G 9 S Z W 1 v d m V k Q 2 9 s d W 1 u c z E u e 0 l z c 3 V p b m c g Q X V 0 a G 9 y a X R 5 L D Y 4 f S Z x d W 9 0 O y w m c X V v d D t T Z W N 0 a W 9 u M S 9 F e H B v c n R p Z X J 0 Z S B F a W 5 0 c s O k Z 2 U v Q X V 0 b 1 J l b W 9 2 Z W R D b 2 x 1 b W 5 z M S 5 7 Q 2 9 1 b n R y e S w 2 O X 0 m c X V v d D s s J n F 1 b 3 Q 7 U 2 V j d G l v b j E v R X h w b 3 J 0 a W V y d G U g R W l u d H L D p G d l L 0 F 1 d G 9 S Z W 1 v d m V k Q 2 9 s d W 1 u c z E u e 0 1 l Z X R p b m c g T m F t Z S w 3 M H 0 m c X V v d D s s J n F 1 b 3 Q 7 U 2 V j d G l v b j E v R X h w b 3 J 0 a W V y d G U g R W l u d H L D p G d l L 0 F 1 d G 9 S Z W 1 v d m V k Q 2 9 s d W 1 u c z E u e 0 N v b m Z l c m V u Y 2 U g T m F t Z S w 3 M X 0 m c X V v d D s s J n F 1 b 3 Q 7 U 2 V j d G l v b j E v R X h w b 3 J 0 a W V y d G U g R W l u d H L D p G d l L 0 F 1 d G 9 S Z W 1 v d m V k Q 2 9 s d W 1 u c z E u e 0 N v d X J 0 L D c y f S Z x d W 9 0 O y w m c X V v d D t T Z W N 0 a W 9 u M S 9 F e H B v c n R p Z X J 0 Z S B F a W 5 0 c s O k Z 2 U v Q X V 0 b 1 J l b W 9 2 Z W R D b 2 x 1 b W 5 z M S 5 7 U m V m Z X J l b m N l c y w 3 M 3 0 m c X V v d D s s J n F 1 b 3 Q 7 U 2 V j d G l v b j E v R X h w b 3 J 0 a W V y d G U g R W l u d H L D p G d l L 0 F 1 d G 9 S Z W 1 v d m V k Q 2 9 s d W 1 u c z E u e 1 J l c G 9 y d G V y L D c 0 f S Z x d W 9 0 O y w m c X V v d D t T Z W N 0 a W 9 u M S 9 F e H B v c n R p Z X J 0 Z S B F a W 5 0 c s O k Z 2 U v Q X V 0 b 1 J l b W 9 2 Z W R D b 2 x 1 b W 5 z M S 5 7 T G V n Y W w g U 3 R h d H V z L D c 1 f S Z x d W 9 0 O y w m c X V v d D t T Z W N 0 a W 9 u M S 9 F e H B v c n R p Z X J 0 Z S B F a W 5 0 c s O k Z 2 U v Q X V 0 b 1 J l b W 9 2 Z W R D b 2 x 1 b W 5 z M S 5 7 U H J p b 3 J p d H k g T n V t Y m V y c y w 3 N n 0 m c X V v d D s s J n F 1 b 3 Q 7 U 2 V j d G l v b j E v R X h w b 3 J 0 a W V y d G U g R W l u d H L D p G d l L 0 F 1 d G 9 S Z W 1 v d m V k Q 2 9 s d W 1 u c z E u e 1 B y b 2 d y Y W 1 t a W 5 n I E x h b m d 1 Y W d l L D c 3 f S Z x d W 9 0 O y w m c X V v d D t T Z W N 0 a W 9 u M S 9 F e H B v c n R p Z X J 0 Z S B F a W 5 0 c s O k Z 2 U v Q X V 0 b 1 J l b W 9 2 Z W R D b 2 x 1 b W 5 z M S 5 7 V m V y c 2 l v b i w 3 O H 0 m c X V v d D s s J n F 1 b 3 Q 7 U 2 V j d G l v b j E v R X h w b 3 J 0 a W V y d G U g R W l u d H L D p G d l L 0 F 1 d G 9 S Z W 1 v d m V k Q 2 9 s d W 1 u c z E u e 1 N 5 c 3 R l b S w 3 O X 0 m c X V v d D s s J n F 1 b 3 Q 7 U 2 V j d G l v b j E v R X h w b 3 J 0 a W V y d G U g R W l u d H L D p G d l L 0 F 1 d G 9 S Z W 1 v d m V k Q 2 9 s d W 1 u c z E u e 0 N v Z G U s O D B 9 J n F 1 b 3 Q 7 L C Z x d W 9 0 O 1 N l Y 3 R p b 2 4 x L 0 V 4 c G 9 y d G l l c n R l I E V p b n R y w 6 R n Z S 9 B d X R v U m V t b 3 Z l Z E N v b H V t b n M x L n t D b 2 R l I E 5 1 b W J l c i w 4 M X 0 m c X V v d D s s J n F 1 b 3 Q 7 U 2 V j d G l v b j E v R X h w b 3 J 0 a W V y d G U g R W l u d H L D p G d l L 0 F 1 d G 9 S Z W 1 v d m V k Q 2 9 s d W 1 u c z E u e 1 N l Y 3 R p b 2 4 s O D J 9 J n F 1 b 3 Q 7 L C Z x d W 9 0 O 1 N l Y 3 R p b 2 4 x L 0 V 4 c G 9 y d G l l c n R l I E V p b n R y w 6 R n Z S 9 B d X R v U m V t b 3 Z l Z E N v b H V t b n M x L n t T Z X N z a W 9 u L D g z f S Z x d W 9 0 O y w m c X V v d D t T Z W N 0 a W 9 u M S 9 F e H B v c n R p Z X J 0 Z S B F a W 5 0 c s O k Z 2 U v Q X V 0 b 1 J l b W 9 2 Z W R D b 2 x 1 b W 5 z M S 5 7 Q 2 9 t b W l 0 d G V l L D g 0 f S Z x d W 9 0 O y w m c X V v d D t T Z W N 0 a W 9 u M S 9 F e H B v c n R p Z X J 0 Z S B F a W 5 0 c s O k Z 2 U v Q X V 0 b 1 J l b W 9 2 Z W R D b 2 x 1 b W 5 z M S 5 7 S G l z d G 9 y e S w 4 N X 0 m c X V v d D s s J n F 1 b 3 Q 7 U 2 V j d G l v b j E v R X h w b 3 J 0 a W V y d G U g R W l u d H L D p G d l L 0 F 1 d G 9 S Z W 1 v d m V k Q 2 9 s d W 1 u c z E u e 0 x l Z 2 l z b G F 0 a X Z l I E J v Z H k s O D Z 9 J n F 1 b 3 Q 7 X S w m c X V v d D t S Z W x h d G l v b n N o a X B J b m Z v J n F 1 b 3 Q 7 O l t d f S I g L z 4 8 R W 5 0 c n k g V H l w Z T 0 i R m l s b F N 0 Y X R 1 c y I g V m F s d W U 9 I n N D b 2 1 w b G V 0 Z S 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E N v b H V t b l R 5 c G V z I i B W Y W x 1 Z T 0 i c 0 J n W U R C Z 1 l H Q m d Z R 0 J n W U d C d 2 N H Q m d Z R E F 3 W U d C Z 1 l H Q m d Z R 0 J n W U d C Z 1 l H Q m d Z R 0 J n W U d C Z 1 l H Q m d Z R 0 J n W U d C Z 1 l H Q m d Z R 0 J n W U d C Z 1 l H Q m d Z R 0 J n W U d C Z 1 l H Q m d Z R 0 J n W U d C Z 1 l H Q m d Z R 0 J n W U d C Z 1 l H I i A v P j x F b n R y e S B U e X B l P S J G a W x s T G F z d F V w Z G F 0 Z W Q i I F Z h b H V l P S J k M j A y M i 0 x M S 0 y M l Q w O D o y N z o x M i 4 4 N T Y 1 N D I w W i I g L z 4 8 R W 5 0 c n k g V H l w Z T 0 i R m l s b E V y c m 9 y Q 2 9 1 b n Q i I F Z h b H V l P S J s M C I g L z 4 8 R W 5 0 c n k g V H l w Z T 0 i R m l s b E V y c m 9 y Q 2 9 k Z S I g V m F s d W U 9 I n N V b m t u b 3 d u I i A v P j x F b n R y e S B U e X B l P S J G a W x s Q 2 9 1 b n Q i I F Z h b H V l P S J s M T Q i I C 8 + P E V u d H J 5 I F R 5 c G U 9 I k F k Z G V k V G 9 E Y X R h T W 9 k Z W w i I F Z h b H V l P S J s M C I g L z 4 8 L 1 N 0 Y W J s Z U V u d H J p Z X M + P C 9 J d G V t P j x J d G V t P j x J d G V t T G 9 j Y X R p b 2 4 + P E l 0 Z W 1 U e X B l P k Z v c m 1 1 b G E 8 L 0 l 0 Z W 1 U e X B l P j x J d G V t U G F 0 a D 5 T Z W N 0 a W 9 u M S 9 F e H B v c n R p Z X J 0 Z S U y M E V p b n R y J U M z J U E 0 Z 2 U l M j A o M i k v U X V l b G x l P C 9 J d G V t U G F 0 a D 4 8 L 0 l 0 Z W 1 M b 2 N h d G l v b j 4 8 U 3 R h Y m x l R W 5 0 c m l l c y A v P j w v S X R l b T 4 8 S X R l b T 4 8 S X R l b U x v Y 2 F 0 a W 9 u P j x J d G V t V H l w Z T 5 G b 3 J t d W x h P C 9 J d G V t V H l w Z T 4 8 S X R l b V B h d G g + U 2 V j d G l v b j E v R X h w b 3 J 0 a W V y d G U l M j B F a W 5 0 c i V D M y V B N G d l J T I w K D I p L 0 g l Q z M l Q j Z o Z X I l M j B n Z X N 0 d W Z 0 Z S U y M E h l Y W R l c j w v S X R l b V B h d G g + P C 9 J d G V t T G 9 j Y X R p b 2 4 + P F N 0 Y W J s Z U V u d H J p Z X M g L z 4 8 L 0 l 0 Z W 0 + P E l 0 Z W 0 + P E l 0 Z W 1 M b 2 N h d G l v b j 4 8 S X R l b V R 5 c G U + R m 9 y b X V s Y T w v S X R l b V R 5 c G U + P E l 0 Z W 1 Q Y X R o P l N l Y 3 R p b 2 4 x L 0 V 4 c G 9 y d G l l c n R l J T I w R W l u d H I l Q z M l Q T R n Z S U y M C g y K S 9 H Z S V D M y V B N G 5 k Z X J 0 Z X I l M j B U e X A 8 L 0 l 0 Z W 1 Q Y X R o P j w v S X R l b U x v Y 2 F 0 a W 9 u P j x T d G F i b G V F b n R y a W V z I C 8 + P C 9 J d G V t P j x J d G V t P j x J d G V t T G 9 j Y X R p b 2 4 + P E l 0 Z W 1 U e X B l P k Z v c m 1 1 b G E 8 L 0 l 0 Z W 1 U e X B l P j x J d G V t U G F 0 a D 5 T Z W N 0 a W 9 u M S 9 F e H B v c n R p Z X J 0 Z S U y M E V p b n R y J U M z J U E 0 Z 2 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S I g L z 4 8 R W 5 0 c n k g V H l w Z T 0 i U m V s Y X R p b 2 5 z a G l w S W 5 m b 0 N v b n R h a W 5 l c i I g V m F s d W U 9 I n N 7 J n F 1 b 3 Q 7 Y 2 9 s d W 1 u Q 2 9 1 b n Q m c X V v d D s 6 O D c s J n F 1 b 3 Q 7 a 2 V 5 Q 2 9 s d W 1 u T m F t Z X M m c X V v d D s 6 W 1 0 s J n F 1 b 3 Q 7 c X V l c n l S Z W x h d G l v b n N o a X B z J n F 1 b 3 Q 7 O l t d L C Z x d W 9 0 O 2 N v b H V t b k l k Z W 5 0 a X R p Z X M m c X V v d D s 6 W y Z x d W 9 0 O 1 N l Y 3 R p b 2 4 x L 0 V 4 c G 9 y d G l l c n R l I E V p b n R y w 6 R n Z S 9 B d X R v U m V t b 3 Z l Z E N v b H V t b n M x L n t L Z X k s M H 0 m c X V v d D s s J n F 1 b 3 Q 7 U 2 V j d G l v b j E v R X h w b 3 J 0 a W V y d G U g R W l u d H L D p G d l L 0 F 1 d G 9 S Z W 1 v d m V k Q 2 9 s d W 1 u c z E u e 0 l 0 Z W 0 g V H l w Z S w x f S Z x d W 9 0 O y w m c X V v d D t T Z W N 0 a W 9 u M S 9 F e H B v c n R p Z X J 0 Z S B F a W 5 0 c s O k Z 2 U v Q X V 0 b 1 J l b W 9 2 Z W R D b 2 x 1 b W 5 z M S 5 7 U H V i b G l j Y X R p b 2 4 g W W V h c i w y f S Z x d W 9 0 O y w m c X V v d D t T Z W N 0 a W 9 u M S 9 F e H B v c n R p Z X J 0 Z S B F a W 5 0 c s O k Z 2 U v Q X V 0 b 1 J l b W 9 2 Z W R D b 2 x 1 b W 5 z M S 5 7 Q X V 0 a G 9 y L D N 9 J n F 1 b 3 Q 7 L C Z x d W 9 0 O 1 N l Y 3 R p b 2 4 x L 0 V 4 c G 9 y d G l l c n R l I E V p b n R y w 6 R n Z S 9 B d X R v U m V t b 3 Z l Z E N v b H V t b n M x L n t U a X R s Z S w 0 f S Z x d W 9 0 O y w m c X V v d D t T Z W N 0 a W 9 u M S 9 F e H B v c n R p Z X J 0 Z S B F a W 5 0 c s O k Z 2 U v Q X V 0 b 1 J l b W 9 2 Z W R D b 2 x 1 b W 5 z M S 5 7 U H V i b G l j Y X R p b 2 4 g V G l 0 b G U s N X 0 m c X V v d D s s J n F 1 b 3 Q 7 U 2 V j d G l v b j E v R X h w b 3 J 0 a W V y d G U g R W l u d H L D p G d l L 0 F 1 d G 9 S Z W 1 v d m V k Q 2 9 s d W 1 u c z E u e 0 l T Q k 4 s N n 0 m c X V v d D s s J n F 1 b 3 Q 7 U 2 V j d G l v b j E v R X h w b 3 J 0 a W V y d G U g R W l u d H L D p G d l L 0 F 1 d G 9 S Z W 1 v d m V k Q 2 9 s d W 1 u c z E u e 0 l T U 0 4 s N 3 0 m c X V v d D s s J n F 1 b 3 Q 7 U 2 V j d G l v b j E v R X h w b 3 J 0 a W V y d G U g R W l u d H L D p G d l L 0 F 1 d G 9 S Z W 1 v d m V k Q 2 9 s d W 1 u c z E u e 0 R P S S w 4 f S Z x d W 9 0 O y w m c X V v d D t T Z W N 0 a W 9 u M S 9 F e H B v c n R p Z X J 0 Z S B F a W 5 0 c s O k Z 2 U v Q X V 0 b 1 J l b W 9 2 Z W R D b 2 x 1 b W 5 z M S 5 7 V X J s L D l 9 J n F 1 b 3 Q 7 L C Z x d W 9 0 O 1 N l Y 3 R p b 2 4 x L 0 V 4 c G 9 y d G l l c n R l I E V p b n R y w 6 R n Z S 9 B d X R v U m V t b 3 Z l Z E N v b H V t b n M x L n t B Y n N 0 c m F j d C B O b 3 R l L D E w f S Z x d W 9 0 O y w m c X V v d D t T Z W N 0 a W 9 u M S 9 F e H B v c n R p Z X J 0 Z S B F a W 5 0 c s O k Z 2 U v Q X V 0 b 1 J l b W 9 2 Z W R D b 2 x 1 b W 5 z M S 5 7 R G F 0 Z S w x M X 0 m c X V v d D s s J n F 1 b 3 Q 7 U 2 V j d G l v b j E v R X h w b 3 J 0 a W V y d G U g R W l u d H L D p G d l L 0 F 1 d G 9 S Z W 1 v d m V k Q 2 9 s d W 1 u c z E u e 0 R h d G U g Q W R k Z W Q s M T J 9 J n F 1 b 3 Q 7 L C Z x d W 9 0 O 1 N l Y 3 R p b 2 4 x L 0 V 4 c G 9 y d G l l c n R l I E V p b n R y w 6 R n Z S 9 B d X R v U m V t b 3 Z l Z E N v b H V t b n M x L n t E Y X R l I E 1 v Z G l m a W V k L D E z f S Z x d W 9 0 O y w m c X V v d D t T Z W N 0 a W 9 u M S 9 F e H B v c n R p Z X J 0 Z S B F a W 5 0 c s O k Z 2 U v Q X V 0 b 1 J l b W 9 2 Z W R D b 2 x 1 b W 5 z M S 5 7 Q W N j Z X N z I E R h d G U s M T R 9 J n F 1 b 3 Q 7 L C Z x d W 9 0 O 1 N l Y 3 R p b 2 4 x L 0 V 4 c G 9 y d G l l c n R l I E V p b n R y w 6 R n Z S 9 B d X R v U m V t b 3 Z l Z E N v b H V t b n M x L n t Q Y W d l c y w x N X 0 m c X V v d D s s J n F 1 b 3 Q 7 U 2 V j d G l v b j E v R X h w b 3 J 0 a W V y d G U g R W l u d H L D p G d l L 0 F 1 d G 9 S Z W 1 v d m V k Q 2 9 s d W 1 u c z E u e 0 5 1 b S B Q Y W d l c y w x N n 0 m c X V v d D s s J n F 1 b 3 Q 7 U 2 V j d G l v b j E v R X h w b 3 J 0 a W V y d G U g R W l u d H L D p G d l L 0 F 1 d G 9 S Z W 1 v d m V k Q 2 9 s d W 1 u c z E u e 0 l z c 3 V l L D E 3 f S Z x d W 9 0 O y w m c X V v d D t T Z W N 0 a W 9 u M S 9 F e H B v c n R p Z X J 0 Z S B F a W 5 0 c s O k Z 2 U v Q X V 0 b 1 J l b W 9 2 Z W R D b 2 x 1 b W 5 z M S 5 7 V m 9 s d W 1 l L D E 4 f S Z x d W 9 0 O y w m c X V v d D t T Z W N 0 a W 9 u M S 9 F e H B v c n R p Z X J 0 Z S B F a W 5 0 c s O k Z 2 U v Q X V 0 b 1 J l b W 9 2 Z W R D b 2 x 1 b W 5 z M S 5 7 T n V t Y m V y I E 9 m I F Z v b H V t Z X M s M T l 9 J n F 1 b 3 Q 7 L C Z x d W 9 0 O 1 N l Y 3 R p b 2 4 x L 0 V 4 c G 9 y d G l l c n R l I E V p b n R y w 6 R n Z S 9 B d X R v U m V t b 3 Z l Z E N v b H V t b n M x L n t K b 3 V y b m F s I E F i Y n J l d m l h d G l v b i w y M H 0 m c X V v d D s s J n F 1 b 3 Q 7 U 2 V j d G l v b j E v R X h w b 3 J 0 a W V y d G U g R W l u d H L D p G d l L 0 F 1 d G 9 S Z W 1 v d m V k Q 2 9 s d W 1 u c z E u e 1 N o b 3 J 0 I F R p d G x l L D I x f S Z x d W 9 0 O y w m c X V v d D t T Z W N 0 a W 9 u M S 9 F e H B v c n R p Z X J 0 Z S B F a W 5 0 c s O k Z 2 U v Q X V 0 b 1 J l b W 9 2 Z W R D b 2 x 1 b W 5 z M S 5 7 U 2 V y a W V z L D I y f S Z x d W 9 0 O y w m c X V v d D t T Z W N 0 a W 9 u M S 9 F e H B v c n R p Z X J 0 Z S B F a W 5 0 c s O k Z 2 U v Q X V 0 b 1 J l b W 9 2 Z W R D b 2 x 1 b W 5 z M S 5 7 U 2 V y a W V z I E 5 1 b W J l c i w y M 3 0 m c X V v d D s s J n F 1 b 3 Q 7 U 2 V j d G l v b j E v R X h w b 3 J 0 a W V y d G U g R W l u d H L D p G d l L 0 F 1 d G 9 S Z W 1 v d m V k Q 2 9 s d W 1 u c z E u e 1 N l c m l l c y B U Z X h 0 L D I 0 f S Z x d W 9 0 O y w m c X V v d D t T Z W N 0 a W 9 u M S 9 F e H B v c n R p Z X J 0 Z S B F a W 5 0 c s O k Z 2 U v Q X V 0 b 1 J l b W 9 2 Z W R D b 2 x 1 b W 5 z M S 5 7 U 2 V y a W V z I F R p d G x l L D I 1 f S Z x d W 9 0 O y w m c X V v d D t T Z W N 0 a W 9 u M S 9 F e H B v c n R p Z X J 0 Z S B F a W 5 0 c s O k Z 2 U v Q X V 0 b 1 J l b W 9 2 Z W R D b 2 x 1 b W 5 z M S 5 7 U H V i b G l z a G V y L D I 2 f S Z x d W 9 0 O y w m c X V v d D t T Z W N 0 a W 9 u M S 9 F e H B v c n R p Z X J 0 Z S B F a W 5 0 c s O k Z 2 U v Q X V 0 b 1 J l b W 9 2 Z W R D b 2 x 1 b W 5 z M S 5 7 U G x h Y 2 U s M j d 9 J n F 1 b 3 Q 7 L C Z x d W 9 0 O 1 N l Y 3 R p b 2 4 x L 0 V 4 c G 9 y d G l l c n R l I E V p b n R y w 6 R n Z S 9 B d X R v U m V t b 3 Z l Z E N v b H V t b n M x L n t M Y W 5 n d W F n Z S w y O H 0 m c X V v d D s s J n F 1 b 3 Q 7 U 2 V j d G l v b j E v R X h w b 3 J 0 a W V y d G U g R W l u d H L D p G d l L 0 F 1 d G 9 S Z W 1 v d m V k Q 2 9 s d W 1 u c z E u e 1 J p Z 2 h 0 c y w y O X 0 m c X V v d D s s J n F 1 b 3 Q 7 U 2 V j d G l v b j E v R X h w b 3 J 0 a W V y d G U g R W l u d H L D p G d l L 0 F 1 d G 9 S Z W 1 v d m V k Q 2 9 s d W 1 u c z E u e 1 R 5 c G U s M z B 9 J n F 1 b 3 Q 7 L C Z x d W 9 0 O 1 N l Y 3 R p b 2 4 x L 0 V 4 c G 9 y d G l l c n R l I E V p b n R y w 6 R n Z S 9 B d X R v U m V t b 3 Z l Z E N v b H V t b n M x L n t B c m N o a X Z l L D M x f S Z x d W 9 0 O y w m c X V v d D t T Z W N 0 a W 9 u M S 9 F e H B v c n R p Z X J 0 Z S B F a W 5 0 c s O k Z 2 U v Q X V 0 b 1 J l b W 9 2 Z W R D b 2 x 1 b W 5 z M S 5 7 Q X J j a G l 2 Z S B M b 2 N h d G l v b i w z M n 0 m c X V v d D s s J n F 1 b 3 Q 7 U 2 V j d G l v b j E v R X h w b 3 J 0 a W V y d G U g R W l u d H L D p G d l L 0 F 1 d G 9 S Z W 1 v d m V k Q 2 9 s d W 1 u c z E u e 0 x p Y n J h c n k g Q 2 F 0 Y W x v Z y w z M 3 0 m c X V v d D s s J n F 1 b 3 Q 7 U 2 V j d G l v b j E v R X h w b 3 J 0 a W V y d G U g R W l u d H L D p G d l L 0 F 1 d G 9 S Z W 1 v d m V k Q 2 9 s d W 1 u c z E u e 0 N h b G w g T n V t Y m V y L D M 0 f S Z x d W 9 0 O y w m c X V v d D t T Z W N 0 a W 9 u M S 9 F e H B v c n R p Z X J 0 Z S B F a W 5 0 c s O k Z 2 U v Q X V 0 b 1 J l b W 9 2 Z W R D b 2 x 1 b W 5 z M S 5 7 R X h 0 c m E s M z V 9 J n F 1 b 3 Q 7 L C Z x d W 9 0 O 1 N l Y 3 R p b 2 4 x L 0 V 4 c G 9 y d G l l c n R l I E V p b n R y w 6 R n Z S 9 B d X R v U m V t b 3 Z l Z E N v b H V t b n M x L n t O b 3 R l c y w z N n 0 m c X V v d D s s J n F 1 b 3 Q 7 U 2 V j d G l v b j E v R X h w b 3 J 0 a W V y d G U g R W l u d H L D p G d l L 0 F 1 d G 9 S Z W 1 v d m V k Q 2 9 s d W 1 u c z E u e 0 Z p b G U g Q X R 0 Y W N o b W V u d H M s M z d 9 J n F 1 b 3 Q 7 L C Z x d W 9 0 O 1 N l Y 3 R p b 2 4 x L 0 V 4 c G 9 y d G l l c n R l I E V p b n R y w 6 R n Z S 9 B d X R v U m V t b 3 Z l Z E N v b H V t b n M x L n t M a W 5 r I E F 0 d G F j a G 1 l b n R z L D M 4 f S Z x d W 9 0 O y w m c X V v d D t T Z W N 0 a W 9 u M S 9 F e H B v c n R p Z X J 0 Z S B F a W 5 0 c s O k Z 2 U v Q X V 0 b 1 J l b W 9 2 Z W R D b 2 x 1 b W 5 z M S 5 7 T W F u d W F s I F R h Z 3 M s M z l 9 J n F 1 b 3 Q 7 L C Z x d W 9 0 O 1 N l Y 3 R p b 2 4 x L 0 V 4 c G 9 y d G l l c n R l I E V p b n R y w 6 R n Z S 9 B d X R v U m V t b 3 Z l Z E N v b H V t b n M x L n t B d X R v b W F 0 a W M g V G F n c y w 0 M H 0 m c X V v d D s s J n F 1 b 3 Q 7 U 2 V j d G l v b j E v R X h w b 3 J 0 a W V y d G U g R W l u d H L D p G d l L 0 F 1 d G 9 S Z W 1 v d m V k Q 2 9 s d W 1 u c z E u e 0 V k a X R v c i w 0 M X 0 m c X V v d D s s J n F 1 b 3 Q 7 U 2 V j d G l v b j E v R X h w b 3 J 0 a W V y d G U g R W l u d H L D p G d l L 0 F 1 d G 9 S Z W 1 v d m V k Q 2 9 s d W 1 u c z E u e 1 N l c m l l c y B F Z G l 0 b 3 I s N D J 9 J n F 1 b 3 Q 7 L C Z x d W 9 0 O 1 N l Y 3 R p b 2 4 x L 0 V 4 c G 9 y d G l l c n R l I E V p b n R y w 6 R n Z S 9 B d X R v U m V t b 3 Z l Z E N v b H V t b n M x L n t U c m F u c 2 x h d G 9 y L D Q z f S Z x d W 9 0 O y w m c X V v d D t T Z W N 0 a W 9 u M S 9 F e H B v c n R p Z X J 0 Z S B F a W 5 0 c s O k Z 2 U v Q X V 0 b 1 J l b W 9 2 Z W R D b 2 x 1 b W 5 z M S 5 7 Q 2 9 u d H J p Y n V 0 b 3 I s N D R 9 J n F 1 b 3 Q 7 L C Z x d W 9 0 O 1 N l Y 3 R p b 2 4 x L 0 V 4 c G 9 y d G l l c n R l I E V p b n R y w 6 R n Z S 9 B d X R v U m V t b 3 Z l Z E N v b H V t b n M x L n t B d H R v c m 5 l e S B B Z 2 V u d C w 0 N X 0 m c X V v d D s s J n F 1 b 3 Q 7 U 2 V j d G l v b j E v R X h w b 3 J 0 a W V y d G U g R W l u d H L D p G d l L 0 F 1 d G 9 S Z W 1 v d m V k Q 2 9 s d W 1 u c z E u e 0 J v b 2 s g Q X V 0 a G 9 y L D Q 2 f S Z x d W 9 0 O y w m c X V v d D t T Z W N 0 a W 9 u M S 9 F e H B v c n R p Z X J 0 Z S B F a W 5 0 c s O k Z 2 U v Q X V 0 b 1 J l b W 9 2 Z W R D b 2 x 1 b W 5 z M S 5 7 Q 2 F z d C B N Z W 1 i Z X I s N D d 9 J n F 1 b 3 Q 7 L C Z x d W 9 0 O 1 N l Y 3 R p b 2 4 x L 0 V 4 c G 9 y d G l l c n R l I E V p b n R y w 6 R n Z S 9 B d X R v U m V t b 3 Z l Z E N v b H V t b n M x L n t D b 2 1 t Z W 5 0 Z X I s N D h 9 J n F 1 b 3 Q 7 L C Z x d W 9 0 O 1 N l Y 3 R p b 2 4 x L 0 V 4 c G 9 y d G l l c n R l I E V p b n R y w 6 R n Z S 9 B d X R v U m V t b 3 Z l Z E N v b H V t b n M x L n t D b 2 1 w b 3 N l c i w 0 O X 0 m c X V v d D s s J n F 1 b 3 Q 7 U 2 V j d G l v b j E v R X h w b 3 J 0 a W V y d G U g R W l u d H L D p G d l L 0 F 1 d G 9 S Z W 1 v d m V k Q 2 9 s d W 1 u c z E u e 0 N v c 3 B v b n N v c i w 1 M H 0 m c X V v d D s s J n F 1 b 3 Q 7 U 2 V j d G l v b j E v R X h w b 3 J 0 a W V y d G U g R W l u d H L D p G d l L 0 F 1 d G 9 S Z W 1 v d m V k Q 2 9 s d W 1 u c z E u e 0 N v d W 5 z Z W w s N T F 9 J n F 1 b 3 Q 7 L C Z x d W 9 0 O 1 N l Y 3 R p b 2 4 x L 0 V 4 c G 9 y d G l l c n R l I E V p b n R y w 6 R n Z S 9 B d X R v U m V t b 3 Z l Z E N v b H V t b n M x L n t J b n R l c n Z p Z X d l c i w 1 M n 0 m c X V v d D s s J n F 1 b 3 Q 7 U 2 V j d G l v b j E v R X h w b 3 J 0 a W V y d G U g R W l u d H L D p G d l L 0 F 1 d G 9 S Z W 1 v d m V k Q 2 9 s d W 1 u c z E u e 1 B y b 2 R 1 Y 2 V y L D U z f S Z x d W 9 0 O y w m c X V v d D t T Z W N 0 a W 9 u M S 9 F e H B v c n R p Z X J 0 Z S B F a W 5 0 c s O k Z 2 U v Q X V 0 b 1 J l b W 9 2 Z W R D b 2 x 1 b W 5 z M S 5 7 U m V j a X B p Z W 5 0 L D U 0 f S Z x d W 9 0 O y w m c X V v d D t T Z W N 0 a W 9 u M S 9 F e H B v c n R p Z X J 0 Z S B F a W 5 0 c s O k Z 2 U v Q X V 0 b 1 J l b W 9 2 Z W R D b 2 x 1 b W 5 z M S 5 7 U m V 2 a W V 3 Z W Q g Q X V 0 a G 9 y L D U 1 f S Z x d W 9 0 O y w m c X V v d D t T Z W N 0 a W 9 u M S 9 F e H B v c n R p Z X J 0 Z S B F a W 5 0 c s O k Z 2 U v Q X V 0 b 1 J l b W 9 2 Z W R D b 2 x 1 b W 5 z M S 5 7 U 2 N y a X B 0 d 3 J p d G V y L D U 2 f S Z x d W 9 0 O y w m c X V v d D t T Z W N 0 a W 9 u M S 9 F e H B v c n R p Z X J 0 Z S B F a W 5 0 c s O k Z 2 U v Q X V 0 b 1 J l b W 9 2 Z W R D b 2 x 1 b W 5 z M S 5 7 V 2 9 y Z H M g Q n k s N T d 9 J n F 1 b 3 Q 7 L C Z x d W 9 0 O 1 N l Y 3 R p b 2 4 x L 0 V 4 c G 9 y d G l l c n R l I E V p b n R y w 6 R n Z S 9 B d X R v U m V t b 3 Z l Z E N v b H V t b n M x L n t H d W V z d C w 1 O H 0 m c X V v d D s s J n F 1 b 3 Q 7 U 2 V j d G l v b j E v R X h w b 3 J 0 a W V y d G U g R W l u d H L D p G d l L 0 F 1 d G 9 S Z W 1 v d m V k Q 2 9 s d W 1 u c z E u e 0 5 1 b W J l c i w 1 O X 0 m c X V v d D s s J n F 1 b 3 Q 7 U 2 V j d G l v b j E v R X h w b 3 J 0 a W V y d G U g R W l u d H L D p G d l L 0 F 1 d G 9 S Z W 1 v d m V k Q 2 9 s d W 1 u c z E u e 0 V k a X R p b 2 4 s N j B 9 J n F 1 b 3 Q 7 L C Z x d W 9 0 O 1 N l Y 3 R p b 2 4 x L 0 V 4 c G 9 y d G l l c n R l I E V p b n R y w 6 R n Z S 9 B d X R v U m V t b 3 Z l Z E N v b H V t b n M x L n t S d W 5 u a W 5 n I F R p b W U s N j F 9 J n F 1 b 3 Q 7 L C Z x d W 9 0 O 1 N l Y 3 R p b 2 4 x L 0 V 4 c G 9 y d G l l c n R l I E V p b n R y w 6 R n Z S 9 B d X R v U m V t b 3 Z l Z E N v b H V t b n M x L n t T Y 2 F s Z S w 2 M n 0 m c X V v d D s s J n F 1 b 3 Q 7 U 2 V j d G l v b j E v R X h w b 3 J 0 a W V y d G U g R W l u d H L D p G d l L 0 F 1 d G 9 S Z W 1 v d m V k Q 2 9 s d W 1 u c z E u e 0 1 l Z G l 1 b S w 2 M 3 0 m c X V v d D s s J n F 1 b 3 Q 7 U 2 V j d G l v b j E v R X h w b 3 J 0 a W V y d G U g R W l u d H L D p G d l L 0 F 1 d G 9 S Z W 1 v d m V k Q 2 9 s d W 1 u c z E u e 0 F y d H d v c m s g U 2 l 6 Z S w 2 N H 0 m c X V v d D s s J n F 1 b 3 Q 7 U 2 V j d G l v b j E v R X h w b 3 J 0 a W V y d G U g R W l u d H L D p G d l L 0 F 1 d G 9 S Z W 1 v d m V k Q 2 9 s d W 1 u c z E u e 0 Z p b G l u Z y B E Y X R l L D Y 1 f S Z x d W 9 0 O y w m c X V v d D t T Z W N 0 a W 9 u M S 9 F e H B v c n R p Z X J 0 Z S B F a W 5 0 c s O k Z 2 U v Q X V 0 b 1 J l b W 9 2 Z W R D b 2 x 1 b W 5 z M S 5 7 Q X B w b G l j Y X R p b 2 4 g T n V t Y m V y L D Y 2 f S Z x d W 9 0 O y w m c X V v d D t T Z W N 0 a W 9 u M S 9 F e H B v c n R p Z X J 0 Z S B F a W 5 0 c s O k Z 2 U v Q X V 0 b 1 J l b W 9 2 Z W R D b 2 x 1 b W 5 z M S 5 7 Q X N z a W d u Z W U s N j d 9 J n F 1 b 3 Q 7 L C Z x d W 9 0 O 1 N l Y 3 R p b 2 4 x L 0 V 4 c G 9 y d G l l c n R l I E V p b n R y w 6 R n Z S 9 B d X R v U m V t b 3 Z l Z E N v b H V t b n M x L n t J c 3 N 1 a W 5 n I E F 1 d G h v c m l 0 e S w 2 O H 0 m c X V v d D s s J n F 1 b 3 Q 7 U 2 V j d G l v b j E v R X h w b 3 J 0 a W V y d G U g R W l u d H L D p G d l L 0 F 1 d G 9 S Z W 1 v d m V k Q 2 9 s d W 1 u c z E u e 0 N v d W 5 0 c n k s N j l 9 J n F 1 b 3 Q 7 L C Z x d W 9 0 O 1 N l Y 3 R p b 2 4 x L 0 V 4 c G 9 y d G l l c n R l I E V p b n R y w 6 R n Z S 9 B d X R v U m V t b 3 Z l Z E N v b H V t b n M x L n t N Z W V 0 a W 5 n I E 5 h b W U s N z B 9 J n F 1 b 3 Q 7 L C Z x d W 9 0 O 1 N l Y 3 R p b 2 4 x L 0 V 4 c G 9 y d G l l c n R l I E V p b n R y w 6 R n Z S 9 B d X R v U m V t b 3 Z l Z E N v b H V t b n M x L n t D b 2 5 m Z X J l b m N l I E 5 h b W U s N z F 9 J n F 1 b 3 Q 7 L C Z x d W 9 0 O 1 N l Y 3 R p b 2 4 x L 0 V 4 c G 9 y d G l l c n R l I E V p b n R y w 6 R n Z S 9 B d X R v U m V t b 3 Z l Z E N v b H V t b n M x L n t D b 3 V y d C w 3 M n 0 m c X V v d D s s J n F 1 b 3 Q 7 U 2 V j d G l v b j E v R X h w b 3 J 0 a W V y d G U g R W l u d H L D p G d l L 0 F 1 d G 9 S Z W 1 v d m V k Q 2 9 s d W 1 u c z E u e 1 J l Z m V y Z W 5 j Z X M s N z N 9 J n F 1 b 3 Q 7 L C Z x d W 9 0 O 1 N l Y 3 R p b 2 4 x L 0 V 4 c G 9 y d G l l c n R l I E V p b n R y w 6 R n Z S 9 B d X R v U m V t b 3 Z l Z E N v b H V t b n M x L n t S Z X B v c n R l c i w 3 N H 0 m c X V v d D s s J n F 1 b 3 Q 7 U 2 V j d G l v b j E v R X h w b 3 J 0 a W V y d G U g R W l u d H L D p G d l L 0 F 1 d G 9 S Z W 1 v d m V k Q 2 9 s d W 1 u c z E u e 0 x l Z 2 F s I F N 0 Y X R 1 c y w 3 N X 0 m c X V v d D s s J n F 1 b 3 Q 7 U 2 V j d G l v b j E v R X h w b 3 J 0 a W V y d G U g R W l u d H L D p G d l L 0 F 1 d G 9 S Z W 1 v d m V k Q 2 9 s d W 1 u c z E u e 1 B y a W 9 y a X R 5 I E 5 1 b W J l c n M s N z Z 9 J n F 1 b 3 Q 7 L C Z x d W 9 0 O 1 N l Y 3 R p b 2 4 x L 0 V 4 c G 9 y d G l l c n R l I E V p b n R y w 6 R n Z S 9 B d X R v U m V t b 3 Z l Z E N v b H V t b n M x L n t Q c m 9 n c m F t b W l u Z y B M Y W 5 n d W F n Z S w 3 N 3 0 m c X V v d D s s J n F 1 b 3 Q 7 U 2 V j d G l v b j E v R X h w b 3 J 0 a W V y d G U g R W l u d H L D p G d l L 0 F 1 d G 9 S Z W 1 v d m V k Q 2 9 s d W 1 u c z E u e 1 Z l c n N p b 2 4 s N z h 9 J n F 1 b 3 Q 7 L C Z x d W 9 0 O 1 N l Y 3 R p b 2 4 x L 0 V 4 c G 9 y d G l l c n R l I E V p b n R y w 6 R n Z S 9 B d X R v U m V t b 3 Z l Z E N v b H V t b n M x L n t T e X N 0 Z W 0 s N z l 9 J n F 1 b 3 Q 7 L C Z x d W 9 0 O 1 N l Y 3 R p b 2 4 x L 0 V 4 c G 9 y d G l l c n R l I E V p b n R y w 6 R n Z S 9 B d X R v U m V t b 3 Z l Z E N v b H V t b n M x L n t D b 2 R l L D g w f S Z x d W 9 0 O y w m c X V v d D t T Z W N 0 a W 9 u M S 9 F e H B v c n R p Z X J 0 Z S B F a W 5 0 c s O k Z 2 U v Q X V 0 b 1 J l b W 9 2 Z W R D b 2 x 1 b W 5 z M S 5 7 Q 2 9 k Z S B O d W 1 i Z X I s O D F 9 J n F 1 b 3 Q 7 L C Z x d W 9 0 O 1 N l Y 3 R p b 2 4 x L 0 V 4 c G 9 y d G l l c n R l I E V p b n R y w 6 R n Z S 9 B d X R v U m V t b 3 Z l Z E N v b H V t b n M x L n t T Z W N 0 a W 9 u L D g y f S Z x d W 9 0 O y w m c X V v d D t T Z W N 0 a W 9 u M S 9 F e H B v c n R p Z X J 0 Z S B F a W 5 0 c s O k Z 2 U v Q X V 0 b 1 J l b W 9 2 Z W R D b 2 x 1 b W 5 z M S 5 7 U 2 V z c 2 l v b i w 4 M 3 0 m c X V v d D s s J n F 1 b 3 Q 7 U 2 V j d G l v b j E v R X h w b 3 J 0 a W V y d G U g R W l u d H L D p G d l L 0 F 1 d G 9 S Z W 1 v d m V k Q 2 9 s d W 1 u c z E u e 0 N v b W 1 p d H R l Z S w 4 N H 0 m c X V v d D s s J n F 1 b 3 Q 7 U 2 V j d G l v b j E v R X h w b 3 J 0 a W V y d G U g R W l u d H L D p G d l L 0 F 1 d G 9 S Z W 1 v d m V k Q 2 9 s d W 1 u c z E u e 0 h p c 3 R v c n k s O D V 9 J n F 1 b 3 Q 7 L C Z x d W 9 0 O 1 N l Y 3 R p b 2 4 x L 0 V 4 c G 9 y d G l l c n R l I E V p b n R y w 6 R n Z S 9 B d X R v U m V t b 3 Z l Z E N v b H V t b n M x L n t M Z W d p c 2 x h d G l 2 Z S B C b 2 R 5 L D g 2 f S Z x d W 9 0 O 1 0 s J n F 1 b 3 Q 7 Q 2 9 s d W 1 u Q 2 9 1 b n Q m c X V v d D s 6 O D c s J n F 1 b 3 Q 7 S 2 V 5 Q 2 9 s d W 1 u T m F t Z X M m c X V v d D s 6 W 1 0 s J n F 1 b 3 Q 7 Q 2 9 s d W 1 u S W R l b n R p d G l l c y Z x d W 9 0 O z p b J n F 1 b 3 Q 7 U 2 V j d G l v b j E v R X h w b 3 J 0 a W V y d G U g R W l u d H L D p G d l L 0 F 1 d G 9 S Z W 1 v d m V k Q 2 9 s d W 1 u c z E u e 0 t l e S w w f S Z x d W 9 0 O y w m c X V v d D t T Z W N 0 a W 9 u M S 9 F e H B v c n R p Z X J 0 Z S B F a W 5 0 c s O k Z 2 U v Q X V 0 b 1 J l b W 9 2 Z W R D b 2 x 1 b W 5 z M S 5 7 S X R l b S B U e X B l L D F 9 J n F 1 b 3 Q 7 L C Z x d W 9 0 O 1 N l Y 3 R p b 2 4 x L 0 V 4 c G 9 y d G l l c n R l I E V p b n R y w 6 R n Z S 9 B d X R v U m V t b 3 Z l Z E N v b H V t b n M x L n t Q d W J s a W N h d G l v b i B Z Z W F y L D J 9 J n F 1 b 3 Q 7 L C Z x d W 9 0 O 1 N l Y 3 R p b 2 4 x L 0 V 4 c G 9 y d G l l c n R l I E V p b n R y w 6 R n Z S 9 B d X R v U m V t b 3 Z l Z E N v b H V t b n M x L n t B d X R o b 3 I s M 3 0 m c X V v d D s s J n F 1 b 3 Q 7 U 2 V j d G l v b j E v R X h w b 3 J 0 a W V y d G U g R W l u d H L D p G d l L 0 F 1 d G 9 S Z W 1 v d m V k Q 2 9 s d W 1 u c z E u e 1 R p d G x l L D R 9 J n F 1 b 3 Q 7 L C Z x d W 9 0 O 1 N l Y 3 R p b 2 4 x L 0 V 4 c G 9 y d G l l c n R l I E V p b n R y w 6 R n Z S 9 B d X R v U m V t b 3 Z l Z E N v b H V t b n M x L n t Q d W J s a W N h d G l v b i B U a X R s Z S w 1 f S Z x d W 9 0 O y w m c X V v d D t T Z W N 0 a W 9 u M S 9 F e H B v c n R p Z X J 0 Z S B F a W 5 0 c s O k Z 2 U v Q X V 0 b 1 J l b W 9 2 Z W R D b 2 x 1 b W 5 z M S 5 7 S V N C T i w 2 f S Z x d W 9 0 O y w m c X V v d D t T Z W N 0 a W 9 u M S 9 F e H B v c n R p Z X J 0 Z S B F a W 5 0 c s O k Z 2 U v Q X V 0 b 1 J l b W 9 2 Z W R D b 2 x 1 b W 5 z M S 5 7 S V N T T i w 3 f S Z x d W 9 0 O y w m c X V v d D t T Z W N 0 a W 9 u M S 9 F e H B v c n R p Z X J 0 Z S B F a W 5 0 c s O k Z 2 U v Q X V 0 b 1 J l b W 9 2 Z W R D b 2 x 1 b W 5 z M S 5 7 R E 9 J L D h 9 J n F 1 b 3 Q 7 L C Z x d W 9 0 O 1 N l Y 3 R p b 2 4 x L 0 V 4 c G 9 y d G l l c n R l I E V p b n R y w 6 R n Z S 9 B d X R v U m V t b 3 Z l Z E N v b H V t b n M x L n t V c m w s O X 0 m c X V v d D s s J n F 1 b 3 Q 7 U 2 V j d G l v b j E v R X h w b 3 J 0 a W V y d G U g R W l u d H L D p G d l L 0 F 1 d G 9 S Z W 1 v d m V k Q 2 9 s d W 1 u c z E u e 0 F i c 3 R y Y W N 0 I E 5 v d G U s M T B 9 J n F 1 b 3 Q 7 L C Z x d W 9 0 O 1 N l Y 3 R p b 2 4 x L 0 V 4 c G 9 y d G l l c n R l I E V p b n R y w 6 R n Z S 9 B d X R v U m V t b 3 Z l Z E N v b H V t b n M x L n t E Y X R l L D E x f S Z x d W 9 0 O y w m c X V v d D t T Z W N 0 a W 9 u M S 9 F e H B v c n R p Z X J 0 Z S B F a W 5 0 c s O k Z 2 U v Q X V 0 b 1 J l b W 9 2 Z W R D b 2 x 1 b W 5 z M S 5 7 R G F 0 Z S B B Z G R l Z C w x M n 0 m c X V v d D s s J n F 1 b 3 Q 7 U 2 V j d G l v b j E v R X h w b 3 J 0 a W V y d G U g R W l u d H L D p G d l L 0 F 1 d G 9 S Z W 1 v d m V k Q 2 9 s d W 1 u c z E u e 0 R h d G U g T W 9 k a W Z p Z W Q s M T N 9 J n F 1 b 3 Q 7 L C Z x d W 9 0 O 1 N l Y 3 R p b 2 4 x L 0 V 4 c G 9 y d G l l c n R l I E V p b n R y w 6 R n Z S 9 B d X R v U m V t b 3 Z l Z E N v b H V t b n M x L n t B Y 2 N l c 3 M g R G F 0 Z S w x N H 0 m c X V v d D s s J n F 1 b 3 Q 7 U 2 V j d G l v b j E v R X h w b 3 J 0 a W V y d G U g R W l u d H L D p G d l L 0 F 1 d G 9 S Z W 1 v d m V k Q 2 9 s d W 1 u c z E u e 1 B h Z 2 V z L D E 1 f S Z x d W 9 0 O y w m c X V v d D t T Z W N 0 a W 9 u M S 9 F e H B v c n R p Z X J 0 Z S B F a W 5 0 c s O k Z 2 U v Q X V 0 b 1 J l b W 9 2 Z W R D b 2 x 1 b W 5 z M S 5 7 T n V t I F B h Z 2 V z L D E 2 f S Z x d W 9 0 O y w m c X V v d D t T Z W N 0 a W 9 u M S 9 F e H B v c n R p Z X J 0 Z S B F a W 5 0 c s O k Z 2 U v Q X V 0 b 1 J l b W 9 2 Z W R D b 2 x 1 b W 5 z M S 5 7 S X N z d W U s M T d 9 J n F 1 b 3 Q 7 L C Z x d W 9 0 O 1 N l Y 3 R p b 2 4 x L 0 V 4 c G 9 y d G l l c n R l I E V p b n R y w 6 R n Z S 9 B d X R v U m V t b 3 Z l Z E N v b H V t b n M x L n t W b 2 x 1 b W U s M T h 9 J n F 1 b 3 Q 7 L C Z x d W 9 0 O 1 N l Y 3 R p b 2 4 x L 0 V 4 c G 9 y d G l l c n R l I E V p b n R y w 6 R n Z S 9 B d X R v U m V t b 3 Z l Z E N v b H V t b n M x L n t O d W 1 i Z X I g T 2 Y g V m 9 s d W 1 l c y w x O X 0 m c X V v d D s s J n F 1 b 3 Q 7 U 2 V j d G l v b j E v R X h w b 3 J 0 a W V y d G U g R W l u d H L D p G d l L 0 F 1 d G 9 S Z W 1 v d m V k Q 2 9 s d W 1 u c z E u e 0 p v d X J u Y W w g Q W J i c m V 2 a W F 0 a W 9 u L D I w f S Z x d W 9 0 O y w m c X V v d D t T Z W N 0 a W 9 u M S 9 F e H B v c n R p Z X J 0 Z S B F a W 5 0 c s O k Z 2 U v Q X V 0 b 1 J l b W 9 2 Z W R D b 2 x 1 b W 5 z M S 5 7 U 2 h v c n Q g V G l 0 b G U s M j F 9 J n F 1 b 3 Q 7 L C Z x d W 9 0 O 1 N l Y 3 R p b 2 4 x L 0 V 4 c G 9 y d G l l c n R l I E V p b n R y w 6 R n Z S 9 B d X R v U m V t b 3 Z l Z E N v b H V t b n M x L n t T Z X J p Z X M s M j J 9 J n F 1 b 3 Q 7 L C Z x d W 9 0 O 1 N l Y 3 R p b 2 4 x L 0 V 4 c G 9 y d G l l c n R l I E V p b n R y w 6 R n Z S 9 B d X R v U m V t b 3 Z l Z E N v b H V t b n M x L n t T Z X J p Z X M g T n V t Y m V y L D I z f S Z x d W 9 0 O y w m c X V v d D t T Z W N 0 a W 9 u M S 9 F e H B v c n R p Z X J 0 Z S B F a W 5 0 c s O k Z 2 U v Q X V 0 b 1 J l b W 9 2 Z W R D b 2 x 1 b W 5 z M S 5 7 U 2 V y a W V z I F R l e H Q s M j R 9 J n F 1 b 3 Q 7 L C Z x d W 9 0 O 1 N l Y 3 R p b 2 4 x L 0 V 4 c G 9 y d G l l c n R l I E V p b n R y w 6 R n Z S 9 B d X R v U m V t b 3 Z l Z E N v b H V t b n M x L n t T Z X J p Z X M g V G l 0 b G U s M j V 9 J n F 1 b 3 Q 7 L C Z x d W 9 0 O 1 N l Y 3 R p b 2 4 x L 0 V 4 c G 9 y d G l l c n R l I E V p b n R y w 6 R n Z S 9 B d X R v U m V t b 3 Z l Z E N v b H V t b n M x L n t Q d W J s a X N o Z X I s M j Z 9 J n F 1 b 3 Q 7 L C Z x d W 9 0 O 1 N l Y 3 R p b 2 4 x L 0 V 4 c G 9 y d G l l c n R l I E V p b n R y w 6 R n Z S 9 B d X R v U m V t b 3 Z l Z E N v b H V t b n M x L n t Q b G F j Z S w y N 3 0 m c X V v d D s s J n F 1 b 3 Q 7 U 2 V j d G l v b j E v R X h w b 3 J 0 a W V y d G U g R W l u d H L D p G d l L 0 F 1 d G 9 S Z W 1 v d m V k Q 2 9 s d W 1 u c z E u e 0 x h b m d 1 Y W d l L D I 4 f S Z x d W 9 0 O y w m c X V v d D t T Z W N 0 a W 9 u M S 9 F e H B v c n R p Z X J 0 Z S B F a W 5 0 c s O k Z 2 U v Q X V 0 b 1 J l b W 9 2 Z W R D b 2 x 1 b W 5 z M S 5 7 U m l n a H R z L D I 5 f S Z x d W 9 0 O y w m c X V v d D t T Z W N 0 a W 9 u M S 9 F e H B v c n R p Z X J 0 Z S B F a W 5 0 c s O k Z 2 U v Q X V 0 b 1 J l b W 9 2 Z W R D b 2 x 1 b W 5 z M S 5 7 V H l w Z S w z M H 0 m c X V v d D s s J n F 1 b 3 Q 7 U 2 V j d G l v b j E v R X h w b 3 J 0 a W V y d G U g R W l u d H L D p G d l L 0 F 1 d G 9 S Z W 1 v d m V k Q 2 9 s d W 1 u c z E u e 0 F y Y 2 h p d m U s M z F 9 J n F 1 b 3 Q 7 L C Z x d W 9 0 O 1 N l Y 3 R p b 2 4 x L 0 V 4 c G 9 y d G l l c n R l I E V p b n R y w 6 R n Z S 9 B d X R v U m V t b 3 Z l Z E N v b H V t b n M x L n t B c m N o a X Z l I E x v Y 2 F 0 a W 9 u L D M y f S Z x d W 9 0 O y w m c X V v d D t T Z W N 0 a W 9 u M S 9 F e H B v c n R p Z X J 0 Z S B F a W 5 0 c s O k Z 2 U v Q X V 0 b 1 J l b W 9 2 Z W R D b 2 x 1 b W 5 z M S 5 7 T G l i c m F y e S B D Y X R h b G 9 n L D M z f S Z x d W 9 0 O y w m c X V v d D t T Z W N 0 a W 9 u M S 9 F e H B v c n R p Z X J 0 Z S B F a W 5 0 c s O k Z 2 U v Q X V 0 b 1 J l b W 9 2 Z W R D b 2 x 1 b W 5 z M S 5 7 Q 2 F s b C B O d W 1 i Z X I s M z R 9 J n F 1 b 3 Q 7 L C Z x d W 9 0 O 1 N l Y 3 R p b 2 4 x L 0 V 4 c G 9 y d G l l c n R l I E V p b n R y w 6 R n Z S 9 B d X R v U m V t b 3 Z l Z E N v b H V t b n M x L n t F e H R y Y S w z N X 0 m c X V v d D s s J n F 1 b 3 Q 7 U 2 V j d G l v b j E v R X h w b 3 J 0 a W V y d G U g R W l u d H L D p G d l L 0 F 1 d G 9 S Z W 1 v d m V k Q 2 9 s d W 1 u c z E u e 0 5 v d G V z L D M 2 f S Z x d W 9 0 O y w m c X V v d D t T Z W N 0 a W 9 u M S 9 F e H B v c n R p Z X J 0 Z S B F a W 5 0 c s O k Z 2 U v Q X V 0 b 1 J l b W 9 2 Z W R D b 2 x 1 b W 5 z M S 5 7 R m l s Z S B B d H R h Y 2 h t Z W 5 0 c y w z N 3 0 m c X V v d D s s J n F 1 b 3 Q 7 U 2 V j d G l v b j E v R X h w b 3 J 0 a W V y d G U g R W l u d H L D p G d l L 0 F 1 d G 9 S Z W 1 v d m V k Q 2 9 s d W 1 u c z E u e 0 x p b m s g Q X R 0 Y W N o b W V u d H M s M z h 9 J n F 1 b 3 Q 7 L C Z x d W 9 0 O 1 N l Y 3 R p b 2 4 x L 0 V 4 c G 9 y d G l l c n R l I E V p b n R y w 6 R n Z S 9 B d X R v U m V t b 3 Z l Z E N v b H V t b n M x L n t N Y W 5 1 Y W w g V G F n c y w z O X 0 m c X V v d D s s J n F 1 b 3 Q 7 U 2 V j d G l v b j E v R X h w b 3 J 0 a W V y d G U g R W l u d H L D p G d l L 0 F 1 d G 9 S Z W 1 v d m V k Q 2 9 s d W 1 u c z E u e 0 F 1 d G 9 t Y X R p Y y B U Y W d z L D Q w f S Z x d W 9 0 O y w m c X V v d D t T Z W N 0 a W 9 u M S 9 F e H B v c n R p Z X J 0 Z S B F a W 5 0 c s O k Z 2 U v Q X V 0 b 1 J l b W 9 2 Z W R D b 2 x 1 b W 5 z M S 5 7 R W R p d G 9 y L D Q x f S Z x d W 9 0 O y w m c X V v d D t T Z W N 0 a W 9 u M S 9 F e H B v c n R p Z X J 0 Z S B F a W 5 0 c s O k Z 2 U v Q X V 0 b 1 J l b W 9 2 Z W R D b 2 x 1 b W 5 z M S 5 7 U 2 V y a W V z I E V k a X R v c i w 0 M n 0 m c X V v d D s s J n F 1 b 3 Q 7 U 2 V j d G l v b j E v R X h w b 3 J 0 a W V y d G U g R W l u d H L D p G d l L 0 F 1 d G 9 S Z W 1 v d m V k Q 2 9 s d W 1 u c z E u e 1 R y Y W 5 z b G F 0 b 3 I s N D N 9 J n F 1 b 3 Q 7 L C Z x d W 9 0 O 1 N l Y 3 R p b 2 4 x L 0 V 4 c G 9 y d G l l c n R l I E V p b n R y w 6 R n Z S 9 B d X R v U m V t b 3 Z l Z E N v b H V t b n M x L n t D b 2 5 0 c m l i d X R v c i w 0 N H 0 m c X V v d D s s J n F 1 b 3 Q 7 U 2 V j d G l v b j E v R X h w b 3 J 0 a W V y d G U g R W l u d H L D p G d l L 0 F 1 d G 9 S Z W 1 v d m V k Q 2 9 s d W 1 u c z E u e 0 F 0 d G 9 y b m V 5 I E F n Z W 5 0 L D Q 1 f S Z x d W 9 0 O y w m c X V v d D t T Z W N 0 a W 9 u M S 9 F e H B v c n R p Z X J 0 Z S B F a W 5 0 c s O k Z 2 U v Q X V 0 b 1 J l b W 9 2 Z W R D b 2 x 1 b W 5 z M S 5 7 Q m 9 v a y B B d X R o b 3 I s N D Z 9 J n F 1 b 3 Q 7 L C Z x d W 9 0 O 1 N l Y 3 R p b 2 4 x L 0 V 4 c G 9 y d G l l c n R l I E V p b n R y w 6 R n Z S 9 B d X R v U m V t b 3 Z l Z E N v b H V t b n M x L n t D Y X N 0 I E 1 l b W J l c i w 0 N 3 0 m c X V v d D s s J n F 1 b 3 Q 7 U 2 V j d G l v b j E v R X h w b 3 J 0 a W V y d G U g R W l u d H L D p G d l L 0 F 1 d G 9 S Z W 1 v d m V k Q 2 9 s d W 1 u c z E u e 0 N v b W 1 l b n R l c i w 0 O H 0 m c X V v d D s s J n F 1 b 3 Q 7 U 2 V j d G l v b j E v R X h w b 3 J 0 a W V y d G U g R W l u d H L D p G d l L 0 F 1 d G 9 S Z W 1 v d m V k Q 2 9 s d W 1 u c z E u e 0 N v b X B v c 2 V y L D Q 5 f S Z x d W 9 0 O y w m c X V v d D t T Z W N 0 a W 9 u M S 9 F e H B v c n R p Z X J 0 Z S B F a W 5 0 c s O k Z 2 U v Q X V 0 b 1 J l b W 9 2 Z W R D b 2 x 1 b W 5 z M S 5 7 Q 2 9 z c G 9 u c 2 9 y L D U w f S Z x d W 9 0 O y w m c X V v d D t T Z W N 0 a W 9 u M S 9 F e H B v c n R p Z X J 0 Z S B F a W 5 0 c s O k Z 2 U v Q X V 0 b 1 J l b W 9 2 Z W R D b 2 x 1 b W 5 z M S 5 7 Q 2 9 1 b n N l b C w 1 M X 0 m c X V v d D s s J n F 1 b 3 Q 7 U 2 V j d G l v b j E v R X h w b 3 J 0 a W V y d G U g R W l u d H L D p G d l L 0 F 1 d G 9 S Z W 1 v d m V k Q 2 9 s d W 1 u c z E u e 0 l u d G V y d m l l d 2 V y L D U y f S Z x d W 9 0 O y w m c X V v d D t T Z W N 0 a W 9 u M S 9 F e H B v c n R p Z X J 0 Z S B F a W 5 0 c s O k Z 2 U v Q X V 0 b 1 J l b W 9 2 Z W R D b 2 x 1 b W 5 z M S 5 7 U H J v Z H V j Z X I s N T N 9 J n F 1 b 3 Q 7 L C Z x d W 9 0 O 1 N l Y 3 R p b 2 4 x L 0 V 4 c G 9 y d G l l c n R l I E V p b n R y w 6 R n Z S 9 B d X R v U m V t b 3 Z l Z E N v b H V t b n M x L n t S Z W N p c G l l b n Q s N T R 9 J n F 1 b 3 Q 7 L C Z x d W 9 0 O 1 N l Y 3 R p b 2 4 x L 0 V 4 c G 9 y d G l l c n R l I E V p b n R y w 6 R n Z S 9 B d X R v U m V t b 3 Z l Z E N v b H V t b n M x L n t S Z X Z p Z X d l Z C B B d X R o b 3 I s N T V 9 J n F 1 b 3 Q 7 L C Z x d W 9 0 O 1 N l Y 3 R p b 2 4 x L 0 V 4 c G 9 y d G l l c n R l I E V p b n R y w 6 R n Z S 9 B d X R v U m V t b 3 Z l Z E N v b H V t b n M x L n t T Y 3 J p c H R 3 c m l 0 Z X I s N T Z 9 J n F 1 b 3 Q 7 L C Z x d W 9 0 O 1 N l Y 3 R p b 2 4 x L 0 V 4 c G 9 y d G l l c n R l I E V p b n R y w 6 R n Z S 9 B d X R v U m V t b 3 Z l Z E N v b H V t b n M x L n t X b 3 J k c y B C e S w 1 N 3 0 m c X V v d D s s J n F 1 b 3 Q 7 U 2 V j d G l v b j E v R X h w b 3 J 0 a W V y d G U g R W l u d H L D p G d l L 0 F 1 d G 9 S Z W 1 v d m V k Q 2 9 s d W 1 u c z E u e 0 d 1 Z X N 0 L D U 4 f S Z x d W 9 0 O y w m c X V v d D t T Z W N 0 a W 9 u M S 9 F e H B v c n R p Z X J 0 Z S B F a W 5 0 c s O k Z 2 U v Q X V 0 b 1 J l b W 9 2 Z W R D b 2 x 1 b W 5 z M S 5 7 T n V t Y m V y L D U 5 f S Z x d W 9 0 O y w m c X V v d D t T Z W N 0 a W 9 u M S 9 F e H B v c n R p Z X J 0 Z S B F a W 5 0 c s O k Z 2 U v Q X V 0 b 1 J l b W 9 2 Z W R D b 2 x 1 b W 5 z M S 5 7 R W R p d G l v b i w 2 M H 0 m c X V v d D s s J n F 1 b 3 Q 7 U 2 V j d G l v b j E v R X h w b 3 J 0 a W V y d G U g R W l u d H L D p G d l L 0 F 1 d G 9 S Z W 1 v d m V k Q 2 9 s d W 1 u c z E u e 1 J 1 b m 5 p b m c g V G l t Z S w 2 M X 0 m c X V v d D s s J n F 1 b 3 Q 7 U 2 V j d G l v b j E v R X h w b 3 J 0 a W V y d G U g R W l u d H L D p G d l L 0 F 1 d G 9 S Z W 1 v d m V k Q 2 9 s d W 1 u c z E u e 1 N j Y W x l L D Y y f S Z x d W 9 0 O y w m c X V v d D t T Z W N 0 a W 9 u M S 9 F e H B v c n R p Z X J 0 Z S B F a W 5 0 c s O k Z 2 U v Q X V 0 b 1 J l b W 9 2 Z W R D b 2 x 1 b W 5 z M S 5 7 T W V k a X V t L D Y z f S Z x d W 9 0 O y w m c X V v d D t T Z W N 0 a W 9 u M S 9 F e H B v c n R p Z X J 0 Z S B F a W 5 0 c s O k Z 2 U v Q X V 0 b 1 J l b W 9 2 Z W R D b 2 x 1 b W 5 z M S 5 7 Q X J 0 d 2 9 y a y B T a X p l L D Y 0 f S Z x d W 9 0 O y w m c X V v d D t T Z W N 0 a W 9 u M S 9 F e H B v c n R p Z X J 0 Z S B F a W 5 0 c s O k Z 2 U v Q X V 0 b 1 J l b W 9 2 Z W R D b 2 x 1 b W 5 z M S 5 7 R m l s a W 5 n I E R h d G U s N j V 9 J n F 1 b 3 Q 7 L C Z x d W 9 0 O 1 N l Y 3 R p b 2 4 x L 0 V 4 c G 9 y d G l l c n R l I E V p b n R y w 6 R n Z S 9 B d X R v U m V t b 3 Z l Z E N v b H V t b n M x L n t B c H B s a W N h d G l v b i B O d W 1 i Z X I s N j Z 9 J n F 1 b 3 Q 7 L C Z x d W 9 0 O 1 N l Y 3 R p b 2 4 x L 0 V 4 c G 9 y d G l l c n R l I E V p b n R y w 6 R n Z S 9 B d X R v U m V t b 3 Z l Z E N v b H V t b n M x L n t B c 3 N p Z 2 5 l Z S w 2 N 3 0 m c X V v d D s s J n F 1 b 3 Q 7 U 2 V j d G l v b j E v R X h w b 3 J 0 a W V y d G U g R W l u d H L D p G d l L 0 F 1 d G 9 S Z W 1 v d m V k Q 2 9 s d W 1 u c z E u e 0 l z c 3 V p b m c g Q X V 0 a G 9 y a X R 5 L D Y 4 f S Z x d W 9 0 O y w m c X V v d D t T Z W N 0 a W 9 u M S 9 F e H B v c n R p Z X J 0 Z S B F a W 5 0 c s O k Z 2 U v Q X V 0 b 1 J l b W 9 2 Z W R D b 2 x 1 b W 5 z M S 5 7 Q 2 9 1 b n R y e S w 2 O X 0 m c X V v d D s s J n F 1 b 3 Q 7 U 2 V j d G l v b j E v R X h w b 3 J 0 a W V y d G U g R W l u d H L D p G d l L 0 F 1 d G 9 S Z W 1 v d m V k Q 2 9 s d W 1 u c z E u e 0 1 l Z X R p b m c g T m F t Z S w 3 M H 0 m c X V v d D s s J n F 1 b 3 Q 7 U 2 V j d G l v b j E v R X h w b 3 J 0 a W V y d G U g R W l u d H L D p G d l L 0 F 1 d G 9 S Z W 1 v d m V k Q 2 9 s d W 1 u c z E u e 0 N v b m Z l c m V u Y 2 U g T m F t Z S w 3 M X 0 m c X V v d D s s J n F 1 b 3 Q 7 U 2 V j d G l v b j E v R X h w b 3 J 0 a W V y d G U g R W l u d H L D p G d l L 0 F 1 d G 9 S Z W 1 v d m V k Q 2 9 s d W 1 u c z E u e 0 N v d X J 0 L D c y f S Z x d W 9 0 O y w m c X V v d D t T Z W N 0 a W 9 u M S 9 F e H B v c n R p Z X J 0 Z S B F a W 5 0 c s O k Z 2 U v Q X V 0 b 1 J l b W 9 2 Z W R D b 2 x 1 b W 5 z M S 5 7 U m V m Z X J l b m N l c y w 3 M 3 0 m c X V v d D s s J n F 1 b 3 Q 7 U 2 V j d G l v b j E v R X h w b 3 J 0 a W V y d G U g R W l u d H L D p G d l L 0 F 1 d G 9 S Z W 1 v d m V k Q 2 9 s d W 1 u c z E u e 1 J l c G 9 y d G V y L D c 0 f S Z x d W 9 0 O y w m c X V v d D t T Z W N 0 a W 9 u M S 9 F e H B v c n R p Z X J 0 Z S B F a W 5 0 c s O k Z 2 U v Q X V 0 b 1 J l b W 9 2 Z W R D b 2 x 1 b W 5 z M S 5 7 T G V n Y W w g U 3 R h d H V z L D c 1 f S Z x d W 9 0 O y w m c X V v d D t T Z W N 0 a W 9 u M S 9 F e H B v c n R p Z X J 0 Z S B F a W 5 0 c s O k Z 2 U v Q X V 0 b 1 J l b W 9 2 Z W R D b 2 x 1 b W 5 z M S 5 7 U H J p b 3 J p d H k g T n V t Y m V y c y w 3 N n 0 m c X V v d D s s J n F 1 b 3 Q 7 U 2 V j d G l v b j E v R X h w b 3 J 0 a W V y d G U g R W l u d H L D p G d l L 0 F 1 d G 9 S Z W 1 v d m V k Q 2 9 s d W 1 u c z E u e 1 B y b 2 d y Y W 1 t a W 5 n I E x h b m d 1 Y W d l L D c 3 f S Z x d W 9 0 O y w m c X V v d D t T Z W N 0 a W 9 u M S 9 F e H B v c n R p Z X J 0 Z S B F a W 5 0 c s O k Z 2 U v Q X V 0 b 1 J l b W 9 2 Z W R D b 2 x 1 b W 5 z M S 5 7 V m V y c 2 l v b i w 3 O H 0 m c X V v d D s s J n F 1 b 3 Q 7 U 2 V j d G l v b j E v R X h w b 3 J 0 a W V y d G U g R W l u d H L D p G d l L 0 F 1 d G 9 S Z W 1 v d m V k Q 2 9 s d W 1 u c z E u e 1 N 5 c 3 R l b S w 3 O X 0 m c X V v d D s s J n F 1 b 3 Q 7 U 2 V j d G l v b j E v R X h w b 3 J 0 a W V y d G U g R W l u d H L D p G d l L 0 F 1 d G 9 S Z W 1 v d m V k Q 2 9 s d W 1 u c z E u e 0 N v Z G U s O D B 9 J n F 1 b 3 Q 7 L C Z x d W 9 0 O 1 N l Y 3 R p b 2 4 x L 0 V 4 c G 9 y d G l l c n R l I E V p b n R y w 6 R n Z S 9 B d X R v U m V t b 3 Z l Z E N v b H V t b n M x L n t D b 2 R l I E 5 1 b W J l c i w 4 M X 0 m c X V v d D s s J n F 1 b 3 Q 7 U 2 V j d G l v b j E v R X h w b 3 J 0 a W V y d G U g R W l u d H L D p G d l L 0 F 1 d G 9 S Z W 1 v d m V k Q 2 9 s d W 1 u c z E u e 1 N l Y 3 R p b 2 4 s O D J 9 J n F 1 b 3 Q 7 L C Z x d W 9 0 O 1 N l Y 3 R p b 2 4 x L 0 V 4 c G 9 y d G l l c n R l I E V p b n R y w 6 R n Z S 9 B d X R v U m V t b 3 Z l Z E N v b H V t b n M x L n t T Z X N z a W 9 u L D g z f S Z x d W 9 0 O y w m c X V v d D t T Z W N 0 a W 9 u M S 9 F e H B v c n R p Z X J 0 Z S B F a W 5 0 c s O k Z 2 U v Q X V 0 b 1 J l b W 9 2 Z W R D b 2 x 1 b W 5 z M S 5 7 Q 2 9 t b W l 0 d G V l L D g 0 f S Z x d W 9 0 O y w m c X V v d D t T Z W N 0 a W 9 u M S 9 F e H B v c n R p Z X J 0 Z S B F a W 5 0 c s O k Z 2 U v Q X V 0 b 1 J l b W 9 2 Z W R D b 2 x 1 b W 5 z M S 5 7 S G l z d G 9 y e S w 4 N X 0 m c X V v d D s s J n F 1 b 3 Q 7 U 2 V j d G l v b j E v R X h w b 3 J 0 a W V y d G U g R W l u d H L D p G d l L 0 F 1 d G 9 S Z W 1 v d m V k Q 2 9 s d W 1 u c z E u e 0 x l Z 2 l z b G F 0 a X Z l I E J v Z H k s O D Z 9 J n F 1 b 3 Q 7 X S w m c X V v d D t S Z W x h d G l v b n N o a X B J b m Z v J n F 1 b 3 Q 7 O l t d f S I g L z 4 8 R W 5 0 c n k g V H l w Z T 0 i R m l s b E N v d W 5 0 I i B W Y W x 1 Z T 0 i b D E 0 I i A v P j x F b n R y e S B U e X B l P S J G a W x s U 3 R h d H V z I i B W Y W x 1 Z T 0 i c 0 N v b X B s Z X R l 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Q 2 9 s d W 1 u V H l w Z X M i I F Z h b H V l P S J z Q m d Z R E J n W U d C Z 1 l H Q m d Z R 0 J 3 Y 0 d C Z 1 l E Q X d Z R 0 J n W U d C Z 1 l H Q m d Z R 0 J n W U d C Z 1 l H Q m d Z R 0 J n W U d C Z 1 l H Q m d Z R 0 J n W U d C Z 1 l H Q m d Z R 0 J n W U d C Z 1 l H Q m d Z R 0 J n W U d C Z 1 l H Q m d Z R 0 J n W U d C Z 1 l H Q m d Z R 0 J n W U c i I C 8 + P E V u d H J 5 I F R 5 c G U 9 I k Z p b G x M Y X N 0 V X B k Y X R l Z C I g V m F s d W U 9 I m Q y M D I y L T E x L T I y V D A 4 O j I 3 O j E y L j g 1 N j U 0 M j B a I i A v P j x F b n R y e S B U e X B l P S J G a W x s R X J y b 3 J D b 3 V u d C I g V m F s d W U 9 I m w w 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R X h w b 3 J 0 a W V y d G U l M j B F a W 5 0 c i V D M y V B N G d l J T I w K D M p L 1 F 1 Z W x s Z T w v S X R l b V B h d G g + P C 9 J d G V t T G 9 j Y X R p b 2 4 + P F N 0 Y W J s Z U V u d H J p Z X M g L z 4 8 L 0 l 0 Z W 0 + P E l 0 Z W 0 + P E l 0 Z W 1 M b 2 N h d G l v b j 4 8 S X R l b V R 5 c G U + R m 9 y b X V s Y T w v S X R l b V R 5 c G U + P E l 0 Z W 1 Q Y X R o P l N l Y 3 R p b 2 4 x L 0 V 4 c G 9 y d G l l c n R l J T I w R W l u d H I l Q z M l Q T R n Z S U y M C g z K S 9 I J U M z J U I 2 a G V y J T I w Z 2 V z d H V m d G U l M j B I Z W F k Z X I 8 L 0 l 0 Z W 1 Q Y X R o P j w v S X R l b U x v Y 2 F 0 a W 9 u P j x T d G F i b G V F b n R y a W V z I C 8 + P C 9 J d G V t P j x J d G V t P j x J d G V t T G 9 j Y X R p b 2 4 + P E l 0 Z W 1 U e X B l P k Z v c m 1 1 b G E 8 L 0 l 0 Z W 1 U e X B l P j x J d G V t U G F 0 a D 5 T Z W N 0 a W 9 u M S 9 F e H B v c n R p Z X J 0 Z S U y M E V p b n R y J U M z J U E 0 Z 2 U l M j A o M y k v R 2 U l Q z M l Q T R u Z G V y d G V y J T I w V H l w P C 9 J d G V t U G F 0 a D 4 8 L 0 l 0 Z W 1 M b 2 N h d G l v b j 4 8 U 3 R h Y m x l R W 5 0 c m l l c y A v P j w v S X R l b T 4 8 S X R l b T 4 8 S X R l b U x v Y 2 F 0 a W 9 u P j x J d G V t V H l w Z T 5 G b 3 J t d W x h P C 9 J d G V t V H l w Z T 4 8 S X R l b V B h d G g + U 2 V j d G l v b j E v d W 5 p c X 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W 5 p c X V l I i A v P j x F b n R y e S B U e X B l P S J G a W x s Z W R D b 2 1 w b G V 0 Z V J l c 3 V s d F R v V 2 9 y a 3 N o Z W V 0 I i B W Y W x 1 Z T 0 i b D E i I C 8 + P E V u d H J 5 I F R 5 c G U 9 I l J l b G F 0 a W 9 u c 2 h p c E l u Z m 9 D b 2 5 0 Y W l u Z X I i I F Z h b H V l P S J z e y Z x d W 9 0 O 2 N v b H V t b k N v d W 5 0 J n F 1 b 3 Q 7 O j g 3 L C Z x d W 9 0 O 2 t l e U N v b H V t b k 5 h b W V z J n F 1 b 3 Q 7 O l t d L C Z x d W 9 0 O 3 F 1 Z X J 5 U m V s Y X R p b 2 5 z a G l w c y Z x d W 9 0 O z p b X S w m c X V v d D t j b 2 x 1 b W 5 J Z G V u d G l 0 a W V z J n F 1 b 3 Q 7 O l s m c X V v d D t T Z W N 0 a W 9 u M S 9 1 b m l x d W U v Q X V 0 b 1 J l b W 9 2 Z W R D b 2 x 1 b W 5 z M S 5 7 S 2 V 5 L D B 9 J n F 1 b 3 Q 7 L C Z x d W 9 0 O 1 N l Y 3 R p b 2 4 x L 3 V u a X F 1 Z S 9 B d X R v U m V t b 3 Z l Z E N v b H V t b n M x L n t J d G V t I F R 5 c G U s M X 0 m c X V v d D s s J n F 1 b 3 Q 7 U 2 V j d G l v b j E v d W 5 p c X V l L 0 F 1 d G 9 S Z W 1 v d m V k Q 2 9 s d W 1 u c z E u e 1 B 1 Y m x p Y 2 F 0 a W 9 u I F l l Y X I s M n 0 m c X V v d D s s J n F 1 b 3 Q 7 U 2 V j d G l v b j E v d W 5 p c X V l L 0 F 1 d G 9 S Z W 1 v d m V k Q 2 9 s d W 1 u c z E u e 0 F 1 d G h v c i w z f S Z x d W 9 0 O y w m c X V v d D t T Z W N 0 a W 9 u M S 9 1 b m l x d W U v Q X V 0 b 1 J l b W 9 2 Z W R D b 2 x 1 b W 5 z M S 5 7 V G l 0 b G U s N H 0 m c X V v d D s s J n F 1 b 3 Q 7 U 2 V j d G l v b j E v d W 5 p c X V l L 0 F 1 d G 9 S Z W 1 v d m V k Q 2 9 s d W 1 u c z E u e 1 B 1 Y m x p Y 2 F 0 a W 9 u I F R p d G x l L D V 9 J n F 1 b 3 Q 7 L C Z x d W 9 0 O 1 N l Y 3 R p b 2 4 x L 3 V u a X F 1 Z S 9 B d X R v U m V t b 3 Z l Z E N v b H V t b n M x L n t J U 0 J O L D Z 9 J n F 1 b 3 Q 7 L C Z x d W 9 0 O 1 N l Y 3 R p b 2 4 x L 3 V u a X F 1 Z S 9 B d X R v U m V t b 3 Z l Z E N v b H V t b n M x L n t J U 1 N O L D d 9 J n F 1 b 3 Q 7 L C Z x d W 9 0 O 1 N l Y 3 R p b 2 4 x L 3 V u a X F 1 Z S 9 B d X R v U m V t b 3 Z l Z E N v b H V t b n M x L n t E T 0 k s O H 0 m c X V v d D s s J n F 1 b 3 Q 7 U 2 V j d G l v b j E v d W 5 p c X V l L 0 F 1 d G 9 S Z W 1 v d m V k Q 2 9 s d W 1 u c z E u e 1 V y b C w 5 f S Z x d W 9 0 O y w m c X V v d D t T Z W N 0 a W 9 u M S 9 1 b m l x d W U v Q X V 0 b 1 J l b W 9 2 Z W R D b 2 x 1 b W 5 z M S 5 7 Q W J z d H J h Y 3 Q g T m 9 0 Z S w x M H 0 m c X V v d D s s J n F 1 b 3 Q 7 U 2 V j d G l v b j E v d W 5 p c X V l L 0 F 1 d G 9 S Z W 1 v d m V k Q 2 9 s d W 1 u c z E u e 0 R h d G U s M T F 9 J n F 1 b 3 Q 7 L C Z x d W 9 0 O 1 N l Y 3 R p b 2 4 x L 3 V u a X F 1 Z S 9 B d X R v U m V t b 3 Z l Z E N v b H V t b n M x L n t E Y X R l I E F k Z G V k L D E y f S Z x d W 9 0 O y w m c X V v d D t T Z W N 0 a W 9 u M S 9 1 b m l x d W U v Q X V 0 b 1 J l b W 9 2 Z W R D b 2 x 1 b W 5 z M S 5 7 R G F 0 Z S B N b 2 R p Z m l l Z C w x M 3 0 m c X V v d D s s J n F 1 b 3 Q 7 U 2 V j d G l v b j E v d W 5 p c X V l L 0 F 1 d G 9 S Z W 1 v d m V k Q 2 9 s d W 1 u c z E u e 0 F j Y 2 V z c y B E Y X R l L D E 0 f S Z x d W 9 0 O y w m c X V v d D t T Z W N 0 a W 9 u M S 9 1 b m l x d W U v Q X V 0 b 1 J l b W 9 2 Z W R D b 2 x 1 b W 5 z M S 5 7 U G F n Z X M s M T V 9 J n F 1 b 3 Q 7 L C Z x d W 9 0 O 1 N l Y 3 R p b 2 4 x L 3 V u a X F 1 Z S 9 B d X R v U m V t b 3 Z l Z E N v b H V t b n M x L n t O d W 0 g U G F n Z X M s M T Z 9 J n F 1 b 3 Q 7 L C Z x d W 9 0 O 1 N l Y 3 R p b 2 4 x L 3 V u a X F 1 Z S 9 B d X R v U m V t b 3 Z l Z E N v b H V t b n M x L n t J c 3 N 1 Z S w x N 3 0 m c X V v d D s s J n F 1 b 3 Q 7 U 2 V j d G l v b j E v d W 5 p c X V l L 0 F 1 d G 9 S Z W 1 v d m V k Q 2 9 s d W 1 u c z E u e 1 Z v b H V t Z S w x O H 0 m c X V v d D s s J n F 1 b 3 Q 7 U 2 V j d G l v b j E v d W 5 p c X V l L 0 F 1 d G 9 S Z W 1 v d m V k Q 2 9 s d W 1 u c z E u e 0 5 1 b W J l c i B P Z i B W b 2 x 1 b W V z L D E 5 f S Z x d W 9 0 O y w m c X V v d D t T Z W N 0 a W 9 u M S 9 1 b m l x d W U v Q X V 0 b 1 J l b W 9 2 Z W R D b 2 x 1 b W 5 z M S 5 7 S m 9 1 c m 5 h b C B B Y m J y Z X Z p Y X R p b 2 4 s M j B 9 J n F 1 b 3 Q 7 L C Z x d W 9 0 O 1 N l Y 3 R p b 2 4 x L 3 V u a X F 1 Z S 9 B d X R v U m V t b 3 Z l Z E N v b H V t b n M x L n t T a G 9 y d C B U a X R s Z S w y M X 0 m c X V v d D s s J n F 1 b 3 Q 7 U 2 V j d G l v b j E v d W 5 p c X V l L 0 F 1 d G 9 S Z W 1 v d m V k Q 2 9 s d W 1 u c z E u e 1 N l c m l l c y w y M n 0 m c X V v d D s s J n F 1 b 3 Q 7 U 2 V j d G l v b j E v d W 5 p c X V l L 0 F 1 d G 9 S Z W 1 v d m V k Q 2 9 s d W 1 u c z E u e 1 N l c m l l c y B O d W 1 i Z X I s M j N 9 J n F 1 b 3 Q 7 L C Z x d W 9 0 O 1 N l Y 3 R p b 2 4 x L 3 V u a X F 1 Z S 9 B d X R v U m V t b 3 Z l Z E N v b H V t b n M x L n t T Z X J p Z X M g V G V 4 d C w y N H 0 m c X V v d D s s J n F 1 b 3 Q 7 U 2 V j d G l v b j E v d W 5 p c X V l L 0 F 1 d G 9 S Z W 1 v d m V k Q 2 9 s d W 1 u c z E u e 1 N l c m l l c y B U a X R s Z S w y N X 0 m c X V v d D s s J n F 1 b 3 Q 7 U 2 V j d G l v b j E v d W 5 p c X V l L 0 F 1 d G 9 S Z W 1 v d m V k Q 2 9 s d W 1 u c z E u e 1 B 1 Y m x p c 2 h l c i w y N n 0 m c X V v d D s s J n F 1 b 3 Q 7 U 2 V j d G l v b j E v d W 5 p c X V l L 0 F 1 d G 9 S Z W 1 v d m V k Q 2 9 s d W 1 u c z E u e 1 B s Y W N l L D I 3 f S Z x d W 9 0 O y w m c X V v d D t T Z W N 0 a W 9 u M S 9 1 b m l x d W U v Q X V 0 b 1 J l b W 9 2 Z W R D b 2 x 1 b W 5 z M S 5 7 T G F u Z 3 V h Z 2 U s M j h 9 J n F 1 b 3 Q 7 L C Z x d W 9 0 O 1 N l Y 3 R p b 2 4 x L 3 V u a X F 1 Z S 9 B d X R v U m V t b 3 Z l Z E N v b H V t b n M x L n t S a W d o d H M s M j l 9 J n F 1 b 3 Q 7 L C Z x d W 9 0 O 1 N l Y 3 R p b 2 4 x L 3 V u a X F 1 Z S 9 B d X R v U m V t b 3 Z l Z E N v b H V t b n M x L n t U e X B l L D M w f S Z x d W 9 0 O y w m c X V v d D t T Z W N 0 a W 9 u M S 9 1 b m l x d W U v Q X V 0 b 1 J l b W 9 2 Z W R D b 2 x 1 b W 5 z M S 5 7 Q X J j a G l 2 Z S w z M X 0 m c X V v d D s s J n F 1 b 3 Q 7 U 2 V j d G l v b j E v d W 5 p c X V l L 0 F 1 d G 9 S Z W 1 v d m V k Q 2 9 s d W 1 u c z E u e 0 F y Y 2 h p d m U g T G 9 j Y X R p b 2 4 s M z J 9 J n F 1 b 3 Q 7 L C Z x d W 9 0 O 1 N l Y 3 R p b 2 4 x L 3 V u a X F 1 Z S 9 B d X R v U m V t b 3 Z l Z E N v b H V t b n M x L n t M a W J y Y X J 5 I E N h d G F s b 2 c s M z N 9 J n F 1 b 3 Q 7 L C Z x d W 9 0 O 1 N l Y 3 R p b 2 4 x L 3 V u a X F 1 Z S 9 B d X R v U m V t b 3 Z l Z E N v b H V t b n M x L n t D Y W x s I E 5 1 b W J l c i w z N H 0 m c X V v d D s s J n F 1 b 3 Q 7 U 2 V j d G l v b j E v d W 5 p c X V l L 0 F 1 d G 9 S Z W 1 v d m V k Q 2 9 s d W 1 u c z E u e 0 V 4 d H J h L D M 1 f S Z x d W 9 0 O y w m c X V v d D t T Z W N 0 a W 9 u M S 9 1 b m l x d W U v Q X V 0 b 1 J l b W 9 2 Z W R D b 2 x 1 b W 5 z M S 5 7 T m 9 0 Z X M s M z Z 9 J n F 1 b 3 Q 7 L C Z x d W 9 0 O 1 N l Y 3 R p b 2 4 x L 3 V u a X F 1 Z S 9 B d X R v U m V t b 3 Z l Z E N v b H V t b n M x L n t G a W x l I E F 0 d G F j a G 1 l b n R z L D M 3 f S Z x d W 9 0 O y w m c X V v d D t T Z W N 0 a W 9 u M S 9 1 b m l x d W U v Q X V 0 b 1 J l b W 9 2 Z W R D b 2 x 1 b W 5 z M S 5 7 T G l u a y B B d H R h Y 2 h t Z W 5 0 c y w z O H 0 m c X V v d D s s J n F 1 b 3 Q 7 U 2 V j d G l v b j E v d W 5 p c X V l L 0 F 1 d G 9 S Z W 1 v d m V k Q 2 9 s d W 1 u c z E u e 0 1 h b n V h b C B U Y W d z L D M 5 f S Z x d W 9 0 O y w m c X V v d D t T Z W N 0 a W 9 u M S 9 1 b m l x d W U v Q X V 0 b 1 J l b W 9 2 Z W R D b 2 x 1 b W 5 z M S 5 7 Q X V 0 b 2 1 h d G l j I F R h Z 3 M s N D B 9 J n F 1 b 3 Q 7 L C Z x d W 9 0 O 1 N l Y 3 R p b 2 4 x L 3 V u a X F 1 Z S 9 B d X R v U m V t b 3 Z l Z E N v b H V t b n M x L n t F Z G l 0 b 3 I s N D F 9 J n F 1 b 3 Q 7 L C Z x d W 9 0 O 1 N l Y 3 R p b 2 4 x L 3 V u a X F 1 Z S 9 B d X R v U m V t b 3 Z l Z E N v b H V t b n M x L n t T Z X J p Z X M g R W R p d G 9 y L D Q y f S Z x d W 9 0 O y w m c X V v d D t T Z W N 0 a W 9 u M S 9 1 b m l x d W U v Q X V 0 b 1 J l b W 9 2 Z W R D b 2 x 1 b W 5 z M S 5 7 V H J h b n N s Y X R v c i w 0 M 3 0 m c X V v d D s s J n F 1 b 3 Q 7 U 2 V j d G l v b j E v d W 5 p c X V l L 0 F 1 d G 9 S Z W 1 v d m V k Q 2 9 s d W 1 u c z E u e 0 N v b n R y a W J 1 d G 9 y L D Q 0 f S Z x d W 9 0 O y w m c X V v d D t T Z W N 0 a W 9 u M S 9 1 b m l x d W U v Q X V 0 b 1 J l b W 9 2 Z W R D b 2 x 1 b W 5 z M S 5 7 Q X R 0 b 3 J u Z X k g Q W d l b n Q s N D V 9 J n F 1 b 3 Q 7 L C Z x d W 9 0 O 1 N l Y 3 R p b 2 4 x L 3 V u a X F 1 Z S 9 B d X R v U m V t b 3 Z l Z E N v b H V t b n M x L n t C b 2 9 r I E F 1 d G h v c i w 0 N n 0 m c X V v d D s s J n F 1 b 3 Q 7 U 2 V j d G l v b j E v d W 5 p c X V l L 0 F 1 d G 9 S Z W 1 v d m V k Q 2 9 s d W 1 u c z E u e 0 N h c 3 Q g T W V t Y m V y L D Q 3 f S Z x d W 9 0 O y w m c X V v d D t T Z W N 0 a W 9 u M S 9 1 b m l x d W U v Q X V 0 b 1 J l b W 9 2 Z W R D b 2 x 1 b W 5 z M S 5 7 Q 2 9 t b W V u d G V y L D Q 4 f S Z x d W 9 0 O y w m c X V v d D t T Z W N 0 a W 9 u M S 9 1 b m l x d W U v Q X V 0 b 1 J l b W 9 2 Z W R D b 2 x 1 b W 5 z M S 5 7 Q 2 9 t c G 9 z Z X I s N D l 9 J n F 1 b 3 Q 7 L C Z x d W 9 0 O 1 N l Y 3 R p b 2 4 x L 3 V u a X F 1 Z S 9 B d X R v U m V t b 3 Z l Z E N v b H V t b n M x L n t D b 3 N w b 2 5 z b 3 I s N T B 9 J n F 1 b 3 Q 7 L C Z x d W 9 0 O 1 N l Y 3 R p b 2 4 x L 3 V u a X F 1 Z S 9 B d X R v U m V t b 3 Z l Z E N v b H V t b n M x L n t D b 3 V u c 2 V s L D U x f S Z x d W 9 0 O y w m c X V v d D t T Z W N 0 a W 9 u M S 9 1 b m l x d W U v Q X V 0 b 1 J l b W 9 2 Z W R D b 2 x 1 b W 5 z M S 5 7 S W 5 0 Z X J 2 a W V 3 Z X I s N T J 9 J n F 1 b 3 Q 7 L C Z x d W 9 0 O 1 N l Y 3 R p b 2 4 x L 3 V u a X F 1 Z S 9 B d X R v U m V t b 3 Z l Z E N v b H V t b n M x L n t Q c m 9 k d W N l c i w 1 M 3 0 m c X V v d D s s J n F 1 b 3 Q 7 U 2 V j d G l v b j E v d W 5 p c X V l L 0 F 1 d G 9 S Z W 1 v d m V k Q 2 9 s d W 1 u c z E u e 1 J l Y 2 l w a W V u d C w 1 N H 0 m c X V v d D s s J n F 1 b 3 Q 7 U 2 V j d G l v b j E v d W 5 p c X V l L 0 F 1 d G 9 S Z W 1 v d m V k Q 2 9 s d W 1 u c z E u e 1 J l d m l l d 2 V k I E F 1 d G h v c i w 1 N X 0 m c X V v d D s s J n F 1 b 3 Q 7 U 2 V j d G l v b j E v d W 5 p c X V l L 0 F 1 d G 9 S Z W 1 v d m V k Q 2 9 s d W 1 u c z E u e 1 N j c m l w d H d y a X R l c i w 1 N n 0 m c X V v d D s s J n F 1 b 3 Q 7 U 2 V j d G l v b j E v d W 5 p c X V l L 0 F 1 d G 9 S Z W 1 v d m V k Q 2 9 s d W 1 u c z E u e 1 d v c m R z I E J 5 L D U 3 f S Z x d W 9 0 O y w m c X V v d D t T Z W N 0 a W 9 u M S 9 1 b m l x d W U v Q X V 0 b 1 J l b W 9 2 Z W R D b 2 x 1 b W 5 z M S 5 7 R 3 V l c 3 Q s N T h 9 J n F 1 b 3 Q 7 L C Z x d W 9 0 O 1 N l Y 3 R p b 2 4 x L 3 V u a X F 1 Z S 9 B d X R v U m V t b 3 Z l Z E N v b H V t b n M x L n t O d W 1 i Z X I s N T l 9 J n F 1 b 3 Q 7 L C Z x d W 9 0 O 1 N l Y 3 R p b 2 4 x L 3 V u a X F 1 Z S 9 B d X R v U m V t b 3 Z l Z E N v b H V t b n M x L n t F Z G l 0 a W 9 u L D Y w f S Z x d W 9 0 O y w m c X V v d D t T Z W N 0 a W 9 u M S 9 1 b m l x d W U v Q X V 0 b 1 J l b W 9 2 Z W R D b 2 x 1 b W 5 z M S 5 7 U n V u b m l u Z y B U a W 1 l L D Y x f S Z x d W 9 0 O y w m c X V v d D t T Z W N 0 a W 9 u M S 9 1 b m l x d W U v Q X V 0 b 1 J l b W 9 2 Z W R D b 2 x 1 b W 5 z M S 5 7 U 2 N h b G U s N j J 9 J n F 1 b 3 Q 7 L C Z x d W 9 0 O 1 N l Y 3 R p b 2 4 x L 3 V u a X F 1 Z S 9 B d X R v U m V t b 3 Z l Z E N v b H V t b n M x L n t N Z W R p d W 0 s N j N 9 J n F 1 b 3 Q 7 L C Z x d W 9 0 O 1 N l Y 3 R p b 2 4 x L 3 V u a X F 1 Z S 9 B d X R v U m V t b 3 Z l Z E N v b H V t b n M x L n t B c n R 3 b 3 J r I F N p e m U s N j R 9 J n F 1 b 3 Q 7 L C Z x d W 9 0 O 1 N l Y 3 R p b 2 4 x L 3 V u a X F 1 Z S 9 B d X R v U m V t b 3 Z l Z E N v b H V t b n M x L n t G a W x p b m c g R G F 0 Z S w 2 N X 0 m c X V v d D s s J n F 1 b 3 Q 7 U 2 V j d G l v b j E v d W 5 p c X V l L 0 F 1 d G 9 S Z W 1 v d m V k Q 2 9 s d W 1 u c z E u e 0 F w c G x p Y 2 F 0 a W 9 u I E 5 1 b W J l c i w 2 N n 0 m c X V v d D s s J n F 1 b 3 Q 7 U 2 V j d G l v b j E v d W 5 p c X V l L 0 F 1 d G 9 S Z W 1 v d m V k Q 2 9 s d W 1 u c z E u e 0 F z c 2 l n b m V l L D Y 3 f S Z x d W 9 0 O y w m c X V v d D t T Z W N 0 a W 9 u M S 9 1 b m l x d W U v Q X V 0 b 1 J l b W 9 2 Z W R D b 2 x 1 b W 5 z M S 5 7 S X N z d W l u Z y B B d X R o b 3 J p d H k s N j h 9 J n F 1 b 3 Q 7 L C Z x d W 9 0 O 1 N l Y 3 R p b 2 4 x L 3 V u a X F 1 Z S 9 B d X R v U m V t b 3 Z l Z E N v b H V t b n M x L n t D b 3 V u d H J 5 L D Y 5 f S Z x d W 9 0 O y w m c X V v d D t T Z W N 0 a W 9 u M S 9 1 b m l x d W U v Q X V 0 b 1 J l b W 9 2 Z W R D b 2 x 1 b W 5 z M S 5 7 T W V l d G l u Z y B O Y W 1 l L D c w f S Z x d W 9 0 O y w m c X V v d D t T Z W N 0 a W 9 u M S 9 1 b m l x d W U v Q X V 0 b 1 J l b W 9 2 Z W R D b 2 x 1 b W 5 z M S 5 7 Q 2 9 u Z m V y Z W 5 j Z S B O Y W 1 l L D c x f S Z x d W 9 0 O y w m c X V v d D t T Z W N 0 a W 9 u M S 9 1 b m l x d W U v Q X V 0 b 1 J l b W 9 2 Z W R D b 2 x 1 b W 5 z M S 5 7 Q 2 9 1 c n Q s N z J 9 J n F 1 b 3 Q 7 L C Z x d W 9 0 O 1 N l Y 3 R p b 2 4 x L 3 V u a X F 1 Z S 9 B d X R v U m V t b 3 Z l Z E N v b H V t b n M x L n t S Z W Z l c m V u Y 2 V z L D c z f S Z x d W 9 0 O y w m c X V v d D t T Z W N 0 a W 9 u M S 9 1 b m l x d W U v Q X V 0 b 1 J l b W 9 2 Z W R D b 2 x 1 b W 5 z M S 5 7 U m V w b 3 J 0 Z X I s N z R 9 J n F 1 b 3 Q 7 L C Z x d W 9 0 O 1 N l Y 3 R p b 2 4 x L 3 V u a X F 1 Z S 9 B d X R v U m V t b 3 Z l Z E N v b H V t b n M x L n t M Z W d h b C B T d G F 0 d X M s N z V 9 J n F 1 b 3 Q 7 L C Z x d W 9 0 O 1 N l Y 3 R p b 2 4 x L 3 V u a X F 1 Z S 9 B d X R v U m V t b 3 Z l Z E N v b H V t b n M x L n t Q c m l v c m l 0 e S B O d W 1 i Z X J z L D c 2 f S Z x d W 9 0 O y w m c X V v d D t T Z W N 0 a W 9 u M S 9 1 b m l x d W U v Q X V 0 b 1 J l b W 9 2 Z W R D b 2 x 1 b W 5 z M S 5 7 U H J v Z 3 J h b W 1 p b m c g T G F u Z 3 V h Z 2 U s N z d 9 J n F 1 b 3 Q 7 L C Z x d W 9 0 O 1 N l Y 3 R p b 2 4 x L 3 V u a X F 1 Z S 9 B d X R v U m V t b 3 Z l Z E N v b H V t b n M x L n t W Z X J z a W 9 u L D c 4 f S Z x d W 9 0 O y w m c X V v d D t T Z W N 0 a W 9 u M S 9 1 b m l x d W U v Q X V 0 b 1 J l b W 9 2 Z W R D b 2 x 1 b W 5 z M S 5 7 U 3 l z d G V t L D c 5 f S Z x d W 9 0 O y w m c X V v d D t T Z W N 0 a W 9 u M S 9 1 b m l x d W U v Q X V 0 b 1 J l b W 9 2 Z W R D b 2 x 1 b W 5 z M S 5 7 Q 2 9 k Z S w 4 M H 0 m c X V v d D s s J n F 1 b 3 Q 7 U 2 V j d G l v b j E v d W 5 p c X V l L 0 F 1 d G 9 S Z W 1 v d m V k Q 2 9 s d W 1 u c z E u e 0 N v Z G U g T n V t Y m V y L D g x f S Z x d W 9 0 O y w m c X V v d D t T Z W N 0 a W 9 u M S 9 1 b m l x d W U v Q X V 0 b 1 J l b W 9 2 Z W R D b 2 x 1 b W 5 z M S 5 7 U 2 V j d G l v b i w 4 M n 0 m c X V v d D s s J n F 1 b 3 Q 7 U 2 V j d G l v b j E v d W 5 p c X V l L 0 F 1 d G 9 S Z W 1 v d m V k Q 2 9 s d W 1 u c z E u e 1 N l c 3 N p b 2 4 s O D N 9 J n F 1 b 3 Q 7 L C Z x d W 9 0 O 1 N l Y 3 R p b 2 4 x L 3 V u a X F 1 Z S 9 B d X R v U m V t b 3 Z l Z E N v b H V t b n M x L n t D b 2 1 t a X R 0 Z W U s O D R 9 J n F 1 b 3 Q 7 L C Z x d W 9 0 O 1 N l Y 3 R p b 2 4 x L 3 V u a X F 1 Z S 9 B d X R v U m V t b 3 Z l Z E N v b H V t b n M x L n t I a X N 0 b 3 J 5 L D g 1 f S Z x d W 9 0 O y w m c X V v d D t T Z W N 0 a W 9 u M S 9 1 b m l x d W U v Q X V 0 b 1 J l b W 9 2 Z W R D b 2 x 1 b W 5 z M S 5 7 T G V n a X N s Y X R p d m U g Q m 9 k e S w 4 N n 0 m c X V v d D t d L C Z x d W 9 0 O 0 N v b H V t b k N v d W 5 0 J n F 1 b 3 Q 7 O j g 3 L C Z x d W 9 0 O 0 t l e U N v b H V t b k 5 h b W V z J n F 1 b 3 Q 7 O l t d L C Z x d W 9 0 O 0 N v b H V t b k l k Z W 5 0 a X R p Z X M m c X V v d D s 6 W y Z x d W 9 0 O 1 N l Y 3 R p b 2 4 x L 3 V u a X F 1 Z S 9 B d X R v U m V t b 3 Z l Z E N v b H V t b n M x L n t L Z X k s M H 0 m c X V v d D s s J n F 1 b 3 Q 7 U 2 V j d G l v b j E v d W 5 p c X V l L 0 F 1 d G 9 S Z W 1 v d m V k Q 2 9 s d W 1 u c z E u e 0 l 0 Z W 0 g V H l w Z S w x f S Z x d W 9 0 O y w m c X V v d D t T Z W N 0 a W 9 u M S 9 1 b m l x d W U v Q X V 0 b 1 J l b W 9 2 Z W R D b 2 x 1 b W 5 z M S 5 7 U H V i b G l j Y X R p b 2 4 g W W V h c i w y f S Z x d W 9 0 O y w m c X V v d D t T Z W N 0 a W 9 u M S 9 1 b m l x d W U v Q X V 0 b 1 J l b W 9 2 Z W R D b 2 x 1 b W 5 z M S 5 7 Q X V 0 a G 9 y L D N 9 J n F 1 b 3 Q 7 L C Z x d W 9 0 O 1 N l Y 3 R p b 2 4 x L 3 V u a X F 1 Z S 9 B d X R v U m V t b 3 Z l Z E N v b H V t b n M x L n t U a X R s Z S w 0 f S Z x d W 9 0 O y w m c X V v d D t T Z W N 0 a W 9 u M S 9 1 b m l x d W U v Q X V 0 b 1 J l b W 9 2 Z W R D b 2 x 1 b W 5 z M S 5 7 U H V i b G l j Y X R p b 2 4 g V G l 0 b G U s N X 0 m c X V v d D s s J n F 1 b 3 Q 7 U 2 V j d G l v b j E v d W 5 p c X V l L 0 F 1 d G 9 S Z W 1 v d m V k Q 2 9 s d W 1 u c z E u e 0 l T Q k 4 s N n 0 m c X V v d D s s J n F 1 b 3 Q 7 U 2 V j d G l v b j E v d W 5 p c X V l L 0 F 1 d G 9 S Z W 1 v d m V k Q 2 9 s d W 1 u c z E u e 0 l T U 0 4 s N 3 0 m c X V v d D s s J n F 1 b 3 Q 7 U 2 V j d G l v b j E v d W 5 p c X V l L 0 F 1 d G 9 S Z W 1 v d m V k Q 2 9 s d W 1 u c z E u e 0 R P S S w 4 f S Z x d W 9 0 O y w m c X V v d D t T Z W N 0 a W 9 u M S 9 1 b m l x d W U v Q X V 0 b 1 J l b W 9 2 Z W R D b 2 x 1 b W 5 z M S 5 7 V X J s L D l 9 J n F 1 b 3 Q 7 L C Z x d W 9 0 O 1 N l Y 3 R p b 2 4 x L 3 V u a X F 1 Z S 9 B d X R v U m V t b 3 Z l Z E N v b H V t b n M x L n t B Y n N 0 c m F j d C B O b 3 R l L D E w f S Z x d W 9 0 O y w m c X V v d D t T Z W N 0 a W 9 u M S 9 1 b m l x d W U v Q X V 0 b 1 J l b W 9 2 Z W R D b 2 x 1 b W 5 z M S 5 7 R G F 0 Z S w x M X 0 m c X V v d D s s J n F 1 b 3 Q 7 U 2 V j d G l v b j E v d W 5 p c X V l L 0 F 1 d G 9 S Z W 1 v d m V k Q 2 9 s d W 1 u c z E u e 0 R h d G U g Q W R k Z W Q s M T J 9 J n F 1 b 3 Q 7 L C Z x d W 9 0 O 1 N l Y 3 R p b 2 4 x L 3 V u a X F 1 Z S 9 B d X R v U m V t b 3 Z l Z E N v b H V t b n M x L n t E Y X R l I E 1 v Z G l m a W V k L D E z f S Z x d W 9 0 O y w m c X V v d D t T Z W N 0 a W 9 u M S 9 1 b m l x d W U v Q X V 0 b 1 J l b W 9 2 Z W R D b 2 x 1 b W 5 z M S 5 7 Q W N j Z X N z I E R h d G U s M T R 9 J n F 1 b 3 Q 7 L C Z x d W 9 0 O 1 N l Y 3 R p b 2 4 x L 3 V u a X F 1 Z S 9 B d X R v U m V t b 3 Z l Z E N v b H V t b n M x L n t Q Y W d l c y w x N X 0 m c X V v d D s s J n F 1 b 3 Q 7 U 2 V j d G l v b j E v d W 5 p c X V l L 0 F 1 d G 9 S Z W 1 v d m V k Q 2 9 s d W 1 u c z E u e 0 5 1 b S B Q Y W d l c y w x N n 0 m c X V v d D s s J n F 1 b 3 Q 7 U 2 V j d G l v b j E v d W 5 p c X V l L 0 F 1 d G 9 S Z W 1 v d m V k Q 2 9 s d W 1 u c z E u e 0 l z c 3 V l L D E 3 f S Z x d W 9 0 O y w m c X V v d D t T Z W N 0 a W 9 u M S 9 1 b m l x d W U v Q X V 0 b 1 J l b W 9 2 Z W R D b 2 x 1 b W 5 z M S 5 7 V m 9 s d W 1 l L D E 4 f S Z x d W 9 0 O y w m c X V v d D t T Z W N 0 a W 9 u M S 9 1 b m l x d W U v Q X V 0 b 1 J l b W 9 2 Z W R D b 2 x 1 b W 5 z M S 5 7 T n V t Y m V y I E 9 m I F Z v b H V t Z X M s M T l 9 J n F 1 b 3 Q 7 L C Z x d W 9 0 O 1 N l Y 3 R p b 2 4 x L 3 V u a X F 1 Z S 9 B d X R v U m V t b 3 Z l Z E N v b H V t b n M x L n t K b 3 V y b m F s I E F i Y n J l d m l h d G l v b i w y M H 0 m c X V v d D s s J n F 1 b 3 Q 7 U 2 V j d G l v b j E v d W 5 p c X V l L 0 F 1 d G 9 S Z W 1 v d m V k Q 2 9 s d W 1 u c z E u e 1 N o b 3 J 0 I F R p d G x l L D I x f S Z x d W 9 0 O y w m c X V v d D t T Z W N 0 a W 9 u M S 9 1 b m l x d W U v Q X V 0 b 1 J l b W 9 2 Z W R D b 2 x 1 b W 5 z M S 5 7 U 2 V y a W V z L D I y f S Z x d W 9 0 O y w m c X V v d D t T Z W N 0 a W 9 u M S 9 1 b m l x d W U v Q X V 0 b 1 J l b W 9 2 Z W R D b 2 x 1 b W 5 z M S 5 7 U 2 V y a W V z I E 5 1 b W J l c i w y M 3 0 m c X V v d D s s J n F 1 b 3 Q 7 U 2 V j d G l v b j E v d W 5 p c X V l L 0 F 1 d G 9 S Z W 1 v d m V k Q 2 9 s d W 1 u c z E u e 1 N l c m l l c y B U Z X h 0 L D I 0 f S Z x d W 9 0 O y w m c X V v d D t T Z W N 0 a W 9 u M S 9 1 b m l x d W U v Q X V 0 b 1 J l b W 9 2 Z W R D b 2 x 1 b W 5 z M S 5 7 U 2 V y a W V z I F R p d G x l L D I 1 f S Z x d W 9 0 O y w m c X V v d D t T Z W N 0 a W 9 u M S 9 1 b m l x d W U v Q X V 0 b 1 J l b W 9 2 Z W R D b 2 x 1 b W 5 z M S 5 7 U H V i b G l z a G V y L D I 2 f S Z x d W 9 0 O y w m c X V v d D t T Z W N 0 a W 9 u M S 9 1 b m l x d W U v Q X V 0 b 1 J l b W 9 2 Z W R D b 2 x 1 b W 5 z M S 5 7 U G x h Y 2 U s M j d 9 J n F 1 b 3 Q 7 L C Z x d W 9 0 O 1 N l Y 3 R p b 2 4 x L 3 V u a X F 1 Z S 9 B d X R v U m V t b 3 Z l Z E N v b H V t b n M x L n t M Y W 5 n d W F n Z S w y O H 0 m c X V v d D s s J n F 1 b 3 Q 7 U 2 V j d G l v b j E v d W 5 p c X V l L 0 F 1 d G 9 S Z W 1 v d m V k Q 2 9 s d W 1 u c z E u e 1 J p Z 2 h 0 c y w y O X 0 m c X V v d D s s J n F 1 b 3 Q 7 U 2 V j d G l v b j E v d W 5 p c X V l L 0 F 1 d G 9 S Z W 1 v d m V k Q 2 9 s d W 1 u c z E u e 1 R 5 c G U s M z B 9 J n F 1 b 3 Q 7 L C Z x d W 9 0 O 1 N l Y 3 R p b 2 4 x L 3 V u a X F 1 Z S 9 B d X R v U m V t b 3 Z l Z E N v b H V t b n M x L n t B c m N o a X Z l L D M x f S Z x d W 9 0 O y w m c X V v d D t T Z W N 0 a W 9 u M S 9 1 b m l x d W U v Q X V 0 b 1 J l b W 9 2 Z W R D b 2 x 1 b W 5 z M S 5 7 Q X J j a G l 2 Z S B M b 2 N h d G l v b i w z M n 0 m c X V v d D s s J n F 1 b 3 Q 7 U 2 V j d G l v b j E v d W 5 p c X V l L 0 F 1 d G 9 S Z W 1 v d m V k Q 2 9 s d W 1 u c z E u e 0 x p Y n J h c n k g Q 2 F 0 Y W x v Z y w z M 3 0 m c X V v d D s s J n F 1 b 3 Q 7 U 2 V j d G l v b j E v d W 5 p c X V l L 0 F 1 d G 9 S Z W 1 v d m V k Q 2 9 s d W 1 u c z E u e 0 N h b G w g T n V t Y m V y L D M 0 f S Z x d W 9 0 O y w m c X V v d D t T Z W N 0 a W 9 u M S 9 1 b m l x d W U v Q X V 0 b 1 J l b W 9 2 Z W R D b 2 x 1 b W 5 z M S 5 7 R X h 0 c m E s M z V 9 J n F 1 b 3 Q 7 L C Z x d W 9 0 O 1 N l Y 3 R p b 2 4 x L 3 V u a X F 1 Z S 9 B d X R v U m V t b 3 Z l Z E N v b H V t b n M x L n t O b 3 R l c y w z N n 0 m c X V v d D s s J n F 1 b 3 Q 7 U 2 V j d G l v b j E v d W 5 p c X V l L 0 F 1 d G 9 S Z W 1 v d m V k Q 2 9 s d W 1 u c z E u e 0 Z p b G U g Q X R 0 Y W N o b W V u d H M s M z d 9 J n F 1 b 3 Q 7 L C Z x d W 9 0 O 1 N l Y 3 R p b 2 4 x L 3 V u a X F 1 Z S 9 B d X R v U m V t b 3 Z l Z E N v b H V t b n M x L n t M a W 5 r I E F 0 d G F j a G 1 l b n R z L D M 4 f S Z x d W 9 0 O y w m c X V v d D t T Z W N 0 a W 9 u M S 9 1 b m l x d W U v Q X V 0 b 1 J l b W 9 2 Z W R D b 2 x 1 b W 5 z M S 5 7 T W F u d W F s I F R h Z 3 M s M z l 9 J n F 1 b 3 Q 7 L C Z x d W 9 0 O 1 N l Y 3 R p b 2 4 x L 3 V u a X F 1 Z S 9 B d X R v U m V t b 3 Z l Z E N v b H V t b n M x L n t B d X R v b W F 0 a W M g V G F n c y w 0 M H 0 m c X V v d D s s J n F 1 b 3 Q 7 U 2 V j d G l v b j E v d W 5 p c X V l L 0 F 1 d G 9 S Z W 1 v d m V k Q 2 9 s d W 1 u c z E u e 0 V k a X R v c i w 0 M X 0 m c X V v d D s s J n F 1 b 3 Q 7 U 2 V j d G l v b j E v d W 5 p c X V l L 0 F 1 d G 9 S Z W 1 v d m V k Q 2 9 s d W 1 u c z E u e 1 N l c m l l c y B F Z G l 0 b 3 I s N D J 9 J n F 1 b 3 Q 7 L C Z x d W 9 0 O 1 N l Y 3 R p b 2 4 x L 3 V u a X F 1 Z S 9 B d X R v U m V t b 3 Z l Z E N v b H V t b n M x L n t U c m F u c 2 x h d G 9 y L D Q z f S Z x d W 9 0 O y w m c X V v d D t T Z W N 0 a W 9 u M S 9 1 b m l x d W U v Q X V 0 b 1 J l b W 9 2 Z W R D b 2 x 1 b W 5 z M S 5 7 Q 2 9 u d H J p Y n V 0 b 3 I s N D R 9 J n F 1 b 3 Q 7 L C Z x d W 9 0 O 1 N l Y 3 R p b 2 4 x L 3 V u a X F 1 Z S 9 B d X R v U m V t b 3 Z l Z E N v b H V t b n M x L n t B d H R v c m 5 l e S B B Z 2 V u d C w 0 N X 0 m c X V v d D s s J n F 1 b 3 Q 7 U 2 V j d G l v b j E v d W 5 p c X V l L 0 F 1 d G 9 S Z W 1 v d m V k Q 2 9 s d W 1 u c z E u e 0 J v b 2 s g Q X V 0 a G 9 y L D Q 2 f S Z x d W 9 0 O y w m c X V v d D t T Z W N 0 a W 9 u M S 9 1 b m l x d W U v Q X V 0 b 1 J l b W 9 2 Z W R D b 2 x 1 b W 5 z M S 5 7 Q 2 F z d C B N Z W 1 i Z X I s N D d 9 J n F 1 b 3 Q 7 L C Z x d W 9 0 O 1 N l Y 3 R p b 2 4 x L 3 V u a X F 1 Z S 9 B d X R v U m V t b 3 Z l Z E N v b H V t b n M x L n t D b 2 1 t Z W 5 0 Z X I s N D h 9 J n F 1 b 3 Q 7 L C Z x d W 9 0 O 1 N l Y 3 R p b 2 4 x L 3 V u a X F 1 Z S 9 B d X R v U m V t b 3 Z l Z E N v b H V t b n M x L n t D b 2 1 w b 3 N l c i w 0 O X 0 m c X V v d D s s J n F 1 b 3 Q 7 U 2 V j d G l v b j E v d W 5 p c X V l L 0 F 1 d G 9 S Z W 1 v d m V k Q 2 9 s d W 1 u c z E u e 0 N v c 3 B v b n N v c i w 1 M H 0 m c X V v d D s s J n F 1 b 3 Q 7 U 2 V j d G l v b j E v d W 5 p c X V l L 0 F 1 d G 9 S Z W 1 v d m V k Q 2 9 s d W 1 u c z E u e 0 N v d W 5 z Z W w s N T F 9 J n F 1 b 3 Q 7 L C Z x d W 9 0 O 1 N l Y 3 R p b 2 4 x L 3 V u a X F 1 Z S 9 B d X R v U m V t b 3 Z l Z E N v b H V t b n M x L n t J b n R l c n Z p Z X d l c i w 1 M n 0 m c X V v d D s s J n F 1 b 3 Q 7 U 2 V j d G l v b j E v d W 5 p c X V l L 0 F 1 d G 9 S Z W 1 v d m V k Q 2 9 s d W 1 u c z E u e 1 B y b 2 R 1 Y 2 V y L D U z f S Z x d W 9 0 O y w m c X V v d D t T Z W N 0 a W 9 u M S 9 1 b m l x d W U v Q X V 0 b 1 J l b W 9 2 Z W R D b 2 x 1 b W 5 z M S 5 7 U m V j a X B p Z W 5 0 L D U 0 f S Z x d W 9 0 O y w m c X V v d D t T Z W N 0 a W 9 u M S 9 1 b m l x d W U v Q X V 0 b 1 J l b W 9 2 Z W R D b 2 x 1 b W 5 z M S 5 7 U m V 2 a W V 3 Z W Q g Q X V 0 a G 9 y L D U 1 f S Z x d W 9 0 O y w m c X V v d D t T Z W N 0 a W 9 u M S 9 1 b m l x d W U v Q X V 0 b 1 J l b W 9 2 Z W R D b 2 x 1 b W 5 z M S 5 7 U 2 N y a X B 0 d 3 J p d G V y L D U 2 f S Z x d W 9 0 O y w m c X V v d D t T Z W N 0 a W 9 u M S 9 1 b m l x d W U v Q X V 0 b 1 J l b W 9 2 Z W R D b 2 x 1 b W 5 z M S 5 7 V 2 9 y Z H M g Q n k s N T d 9 J n F 1 b 3 Q 7 L C Z x d W 9 0 O 1 N l Y 3 R p b 2 4 x L 3 V u a X F 1 Z S 9 B d X R v U m V t b 3 Z l Z E N v b H V t b n M x L n t H d W V z d C w 1 O H 0 m c X V v d D s s J n F 1 b 3 Q 7 U 2 V j d G l v b j E v d W 5 p c X V l L 0 F 1 d G 9 S Z W 1 v d m V k Q 2 9 s d W 1 u c z E u e 0 5 1 b W J l c i w 1 O X 0 m c X V v d D s s J n F 1 b 3 Q 7 U 2 V j d G l v b j E v d W 5 p c X V l L 0 F 1 d G 9 S Z W 1 v d m V k Q 2 9 s d W 1 u c z E u e 0 V k a X R p b 2 4 s N j B 9 J n F 1 b 3 Q 7 L C Z x d W 9 0 O 1 N l Y 3 R p b 2 4 x L 3 V u a X F 1 Z S 9 B d X R v U m V t b 3 Z l Z E N v b H V t b n M x L n t S d W 5 u a W 5 n I F R p b W U s N j F 9 J n F 1 b 3 Q 7 L C Z x d W 9 0 O 1 N l Y 3 R p b 2 4 x L 3 V u a X F 1 Z S 9 B d X R v U m V t b 3 Z l Z E N v b H V t b n M x L n t T Y 2 F s Z S w 2 M n 0 m c X V v d D s s J n F 1 b 3 Q 7 U 2 V j d G l v b j E v d W 5 p c X V l L 0 F 1 d G 9 S Z W 1 v d m V k Q 2 9 s d W 1 u c z E u e 0 1 l Z G l 1 b S w 2 M 3 0 m c X V v d D s s J n F 1 b 3 Q 7 U 2 V j d G l v b j E v d W 5 p c X V l L 0 F 1 d G 9 S Z W 1 v d m V k Q 2 9 s d W 1 u c z E u e 0 F y d H d v c m s g U 2 l 6 Z S w 2 N H 0 m c X V v d D s s J n F 1 b 3 Q 7 U 2 V j d G l v b j E v d W 5 p c X V l L 0 F 1 d G 9 S Z W 1 v d m V k Q 2 9 s d W 1 u c z E u e 0 Z p b G l u Z y B E Y X R l L D Y 1 f S Z x d W 9 0 O y w m c X V v d D t T Z W N 0 a W 9 u M S 9 1 b m l x d W U v Q X V 0 b 1 J l b W 9 2 Z W R D b 2 x 1 b W 5 z M S 5 7 Q X B w b G l j Y X R p b 2 4 g T n V t Y m V y L D Y 2 f S Z x d W 9 0 O y w m c X V v d D t T Z W N 0 a W 9 u M S 9 1 b m l x d W U v Q X V 0 b 1 J l b W 9 2 Z W R D b 2 x 1 b W 5 z M S 5 7 Q X N z a W d u Z W U s N j d 9 J n F 1 b 3 Q 7 L C Z x d W 9 0 O 1 N l Y 3 R p b 2 4 x L 3 V u a X F 1 Z S 9 B d X R v U m V t b 3 Z l Z E N v b H V t b n M x L n t J c 3 N 1 a W 5 n I E F 1 d G h v c m l 0 e S w 2 O H 0 m c X V v d D s s J n F 1 b 3 Q 7 U 2 V j d G l v b j E v d W 5 p c X V l L 0 F 1 d G 9 S Z W 1 v d m V k Q 2 9 s d W 1 u c z E u e 0 N v d W 5 0 c n k s N j l 9 J n F 1 b 3 Q 7 L C Z x d W 9 0 O 1 N l Y 3 R p b 2 4 x L 3 V u a X F 1 Z S 9 B d X R v U m V t b 3 Z l Z E N v b H V t b n M x L n t N Z W V 0 a W 5 n I E 5 h b W U s N z B 9 J n F 1 b 3 Q 7 L C Z x d W 9 0 O 1 N l Y 3 R p b 2 4 x L 3 V u a X F 1 Z S 9 B d X R v U m V t b 3 Z l Z E N v b H V t b n M x L n t D b 2 5 m Z X J l b m N l I E 5 h b W U s N z F 9 J n F 1 b 3 Q 7 L C Z x d W 9 0 O 1 N l Y 3 R p b 2 4 x L 3 V u a X F 1 Z S 9 B d X R v U m V t b 3 Z l Z E N v b H V t b n M x L n t D b 3 V y d C w 3 M n 0 m c X V v d D s s J n F 1 b 3 Q 7 U 2 V j d G l v b j E v d W 5 p c X V l L 0 F 1 d G 9 S Z W 1 v d m V k Q 2 9 s d W 1 u c z E u e 1 J l Z m V y Z W 5 j Z X M s N z N 9 J n F 1 b 3 Q 7 L C Z x d W 9 0 O 1 N l Y 3 R p b 2 4 x L 3 V u a X F 1 Z S 9 B d X R v U m V t b 3 Z l Z E N v b H V t b n M x L n t S Z X B v c n R l c i w 3 N H 0 m c X V v d D s s J n F 1 b 3 Q 7 U 2 V j d G l v b j E v d W 5 p c X V l L 0 F 1 d G 9 S Z W 1 v d m V k Q 2 9 s d W 1 u c z E u e 0 x l Z 2 F s I F N 0 Y X R 1 c y w 3 N X 0 m c X V v d D s s J n F 1 b 3 Q 7 U 2 V j d G l v b j E v d W 5 p c X V l L 0 F 1 d G 9 S Z W 1 v d m V k Q 2 9 s d W 1 u c z E u e 1 B y a W 9 y a X R 5 I E 5 1 b W J l c n M s N z Z 9 J n F 1 b 3 Q 7 L C Z x d W 9 0 O 1 N l Y 3 R p b 2 4 x L 3 V u a X F 1 Z S 9 B d X R v U m V t b 3 Z l Z E N v b H V t b n M x L n t Q c m 9 n c m F t b W l u Z y B M Y W 5 n d W F n Z S w 3 N 3 0 m c X V v d D s s J n F 1 b 3 Q 7 U 2 V j d G l v b j E v d W 5 p c X V l L 0 F 1 d G 9 S Z W 1 v d m V k Q 2 9 s d W 1 u c z E u e 1 Z l c n N p b 2 4 s N z h 9 J n F 1 b 3 Q 7 L C Z x d W 9 0 O 1 N l Y 3 R p b 2 4 x L 3 V u a X F 1 Z S 9 B d X R v U m V t b 3 Z l Z E N v b H V t b n M x L n t T e X N 0 Z W 0 s N z l 9 J n F 1 b 3 Q 7 L C Z x d W 9 0 O 1 N l Y 3 R p b 2 4 x L 3 V u a X F 1 Z S 9 B d X R v U m V t b 3 Z l Z E N v b H V t b n M x L n t D b 2 R l L D g w f S Z x d W 9 0 O y w m c X V v d D t T Z W N 0 a W 9 u M S 9 1 b m l x d W U v Q X V 0 b 1 J l b W 9 2 Z W R D b 2 x 1 b W 5 z M S 5 7 Q 2 9 k Z S B O d W 1 i Z X I s O D F 9 J n F 1 b 3 Q 7 L C Z x d W 9 0 O 1 N l Y 3 R p b 2 4 x L 3 V u a X F 1 Z S 9 B d X R v U m V t b 3 Z l Z E N v b H V t b n M x L n t T Z W N 0 a W 9 u L D g y f S Z x d W 9 0 O y w m c X V v d D t T Z W N 0 a W 9 u M S 9 1 b m l x d W U v Q X V 0 b 1 J l b W 9 2 Z W R D b 2 x 1 b W 5 z M S 5 7 U 2 V z c 2 l v b i w 4 M 3 0 m c X V v d D s s J n F 1 b 3 Q 7 U 2 V j d G l v b j E v d W 5 p c X V l L 0 F 1 d G 9 S Z W 1 v d m V k Q 2 9 s d W 1 u c z E u e 0 N v b W 1 p d H R l Z S w 4 N H 0 m c X V v d D s s J n F 1 b 3 Q 7 U 2 V j d G l v b j E v d W 5 p c X V l L 0 F 1 d G 9 S Z W 1 v d m V k Q 2 9 s d W 1 u c z E u e 0 h p c 3 R v c n k s O D V 9 J n F 1 b 3 Q 7 L C Z x d W 9 0 O 1 N l Y 3 R p b 2 4 x L 3 V u a X F 1 Z S 9 B d X R v U m V t b 3 Z l Z E N v b H V t b n M x L n t M Z W d p c 2 x h d G l 2 Z S B C b 2 R 5 L D g 2 f S Z x d W 9 0 O 1 0 s J n F 1 b 3 Q 7 U m V s Y X R p b 2 5 z a G l w S W 5 m b y Z x d W 9 0 O z p b X X 0 i I C 8 + P E V u d H J 5 I F R 5 c G U 9 I k Z p b G x T d G F 0 d X M i I F Z h b H V l P S J z Q 2 9 t c G x l d G U 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D b 2 x 1 b W 5 U e X B l c y I g V m F s d W U 9 I n N C Z 1 l E Q m d Z R 0 J n W U d C Z 1 l H Q n d j S E J n W U d C Z 1 l H Q m d Z R 0 J n W U d C Z 1 l H Q m d Z R 0 J n W U d C Z 1 l H Q m d Z R 0 J n W U d C Z 1 l H Q m d Z R 0 J n W U d C Z 1 l H Q m d Z R 0 J n W U d C Z 1 l H Q m d Z R 0 J n W U d C Z 1 l H Q m d Z R 0 J n W U d C Z 1 l H Q m d Z R y I g L z 4 8 R W 5 0 c n k g V H l w Z T 0 i R m l s b E x h c 3 R V c G R h d G V k I i B W Y W x 1 Z T 0 i Z D I w M j I t M T E t M j N U M T M 6 N T M 6 M D c u N z A 4 O D k z N F o i I C 8 + P E V u d H J 5 I F R 5 c G U 9 I k Z p b G x F c n J v c k N v d W 5 0 I i B W Y W x 1 Z T 0 i b D A i I C 8 + P E V u d H J 5 I F R 5 c G U 9 I k Z p b G x F c n J v c k N v Z G U i I F Z h b H V l P S J z V W 5 r b m 9 3 b i I g L z 4 8 R W 5 0 c n k g V H l w Z T 0 i R m l s b E N v d W 5 0 I i B W Y W x 1 Z T 0 i b D c x M S I g L z 4 8 R W 5 0 c n k g V H l w Z T 0 i Q W R k Z W R U b 0 R h d G F N b 2 R l b C I g V m F s d W U 9 I m w w I i A v P j w v U 3 R h Y m x l R W 5 0 c m l l c z 4 8 L 0 l 0 Z W 0 + P E l 0 Z W 0 + P E l 0 Z W 1 M b 2 N h d G l v b j 4 8 S X R l b V R 5 c G U + R m 9 y b X V s Y T w v S X R l b V R 5 c G U + P E l 0 Z W 1 Q Y X R o P l N l Y 3 R p b 2 4 x L 3 V u a X F 1 Z S 9 R d W V s b G U 8 L 0 l 0 Z W 1 Q Y X R o P j w v S X R l b U x v Y 2 F 0 a W 9 u P j x T d G F i b G V F b n R y a W V z I C 8 + P C 9 J d G V t P j x J d G V t P j x J d G V t T G 9 j Y X R p b 2 4 + P E l 0 Z W 1 U e X B l P k Z v c m 1 1 b G E 8 L 0 l 0 Z W 1 U e X B l P j x J d G V t U G F 0 a D 5 T Z W N 0 a W 9 u M S 9 1 b m l x d W U v S C V D M y V C N m h l c i U y M G d l c 3 R 1 Z n R l J T I w S G V h Z G V y P C 9 J d G V t U G F 0 a D 4 8 L 0 l 0 Z W 1 M b 2 N h d G l v b j 4 8 U 3 R h Y m x l R W 5 0 c m l l c y A v P j w v S X R l b T 4 8 S X R l b T 4 8 S X R l b U x v Y 2 F 0 a W 9 u P j x J d G V t V H l w Z T 5 G b 3 J t d W x h P C 9 J d G V t V H l w Z T 4 8 S X R l b V B h d G g + U 2 V j d G l v b j E v d W 5 p c X V l L 0 d l J U M z J U E 0 b m R l c n R l c i U y M F R 5 c D w v S X R l b V B h d G g + P C 9 J d G V t T G 9 j Y X R p b 2 4 + P F N 0 Y W J s Z U V u d H J p Z X M g L z 4 8 L 0 l 0 Z W 0 + P C 9 J d G V t c z 4 8 L 0 x v Y 2 F s U G F j a 2 F n Z U 1 l d G F k Y X R h R m l s Z T 4 W A A A A U E s F B g A A A A A A A A A A A A A A A A A A A A A A A C Y B A A A B A A A A 0 I y d 3 w E V 0 R G M e g D A T 8 K X 6 w E A A A D L Y Y s 5 u V 7 h T b n C g T d H P Y T Z A A A A A A I A A A A A A B B m A A A A A Q A A I A A A A B V D I g R O V j 0 x n 1 z f f c p A U 5 Q V j Z 4 t E 6 9 Q c E 1 U Y + X W B W H X A A A A A A 6 A A A A A A g A A I A A A A G x 4 V w n t j u 6 1 b Y L E v y 4 f b 6 S M i R W G D 1 Z M Y W z Q 6 W j V L U Q H U A A A A M J t d x r P R L b t W j p f W o a k 2 F n y b p S U O 1 I K o G g r 1 N F W M C 2 D e A W 9 1 I 7 3 J 4 f V T c Y 0 J 8 z + P O P m 4 A E 6 6 V 7 S V 5 E u l s g Q L O + f i o f + + 1 i I 9 I D j S t S Z X z D w Q A A A A F K E l T S K R n o q T r 2 y w e 1 E H N V a e W t o z x x e b 8 3 H b A F d k c M T o s c P x v F 9 i 7 t E Q v p t b I 1 R T X s R t a 8 d J i V w E j F 3 m O k H F b s = < / D a t a M a s h u p > 
</file>

<file path=customXml/itemProps1.xml><?xml version="1.0" encoding="utf-8"?>
<ds:datastoreItem xmlns:ds="http://schemas.openxmlformats.org/officeDocument/2006/customXml" ds:itemID="{A878B48B-F069-4E9D-B83B-CDC5CBD501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1. RG-RQ</vt:lpstr>
      <vt:lpstr>2. Search Queries</vt:lpstr>
      <vt:lpstr>3. Unique Results</vt:lpstr>
      <vt:lpstr>4. Selection Based on Title</vt:lpstr>
      <vt:lpstr>5. Selection Based on Abstract</vt:lpstr>
      <vt:lpstr>6. Selection Based on Full-Text</vt:lpstr>
      <vt:lpstr>6.1 Snowballing Results</vt:lpstr>
      <vt:lpstr>6.2 Snowballing Full-Text</vt:lpstr>
      <vt:lpstr>7. Data-Extraction</vt:lpstr>
      <vt:lpstr>'7. Data-Extraction'!Druckbereich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2015-06-05T18:19:34Z</dcterms:created>
  <dcterms:modified xsi:type="dcterms:W3CDTF">2023-04-21T08:01:06Z</dcterms:modified>
</cp:coreProperties>
</file>