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Books\AI\Practice\PDF\Karim\EXCEL\"/>
    </mc:Choice>
  </mc:AlternateContent>
  <xr:revisionPtr revIDLastSave="0" documentId="13_ncr:1_{B70D9A6E-4A58-4A95-A2E9-9C8EFA553593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PDF_orginal" sheetId="2" r:id="rId1"/>
    <sheet name="PDF_removed_outliers" sheetId="3" r:id="rId2"/>
    <sheet name="PDF_normalzation" sheetId="1" r:id="rId3"/>
    <sheet name="Linear_Regression" sheetId="4" r:id="rId4"/>
  </sheets>
  <definedNames>
    <definedName name="_xlchart.v1.0" hidden="1">Linear_Regression!$F$6:$F$39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4" l="1"/>
  <c r="I7" i="1" l="1"/>
  <c r="I8" i="1"/>
  <c r="I9" i="1"/>
  <c r="I10" i="1"/>
  <c r="J10" i="1" s="1"/>
  <c r="I11" i="1"/>
  <c r="I12" i="1"/>
  <c r="I13" i="1"/>
  <c r="I14" i="1"/>
  <c r="J14" i="1" s="1"/>
  <c r="I15" i="1"/>
  <c r="I16" i="1"/>
  <c r="I17" i="1"/>
  <c r="I18" i="1"/>
  <c r="J18" i="1" s="1"/>
  <c r="I19" i="1"/>
  <c r="I20" i="1"/>
  <c r="I21" i="1"/>
  <c r="I22" i="1"/>
  <c r="J22" i="1" s="1"/>
  <c r="I23" i="1"/>
  <c r="I24" i="1"/>
  <c r="I25" i="1"/>
  <c r="J25" i="1" s="1"/>
  <c r="I26" i="1"/>
  <c r="J26" i="1" s="1"/>
  <c r="I27" i="1"/>
  <c r="I28" i="1"/>
  <c r="I29" i="1"/>
  <c r="J29" i="1" s="1"/>
  <c r="I30" i="1"/>
  <c r="J30" i="1" s="1"/>
  <c r="I31" i="1"/>
  <c r="I32" i="1"/>
  <c r="I33" i="1"/>
  <c r="J33" i="1" s="1"/>
  <c r="I34" i="1"/>
  <c r="J34" i="1" s="1"/>
  <c r="I35" i="1"/>
  <c r="I36" i="1"/>
  <c r="I37" i="1"/>
  <c r="J37" i="1" s="1"/>
  <c r="I38" i="1"/>
  <c r="J38" i="1" s="1"/>
  <c r="I39" i="1"/>
  <c r="I6" i="1"/>
  <c r="J6" i="1" s="1"/>
  <c r="J7" i="1"/>
  <c r="J8" i="1"/>
  <c r="J9" i="1"/>
  <c r="J11" i="1"/>
  <c r="J12" i="1"/>
  <c r="J13" i="1"/>
  <c r="J15" i="1"/>
  <c r="J16" i="1"/>
  <c r="J17" i="1"/>
  <c r="J19" i="1"/>
  <c r="J20" i="1"/>
  <c r="J21" i="1"/>
  <c r="J23" i="1"/>
  <c r="J24" i="1"/>
  <c r="J27" i="1"/>
  <c r="J28" i="1"/>
  <c r="J31" i="1"/>
  <c r="J32" i="1"/>
  <c r="J35" i="1"/>
  <c r="J36" i="1"/>
  <c r="J39" i="1"/>
  <c r="D43" i="3"/>
  <c r="C43" i="3"/>
  <c r="D42" i="3"/>
  <c r="E37" i="3" s="1"/>
  <c r="C42" i="3"/>
  <c r="D41" i="3"/>
  <c r="C41" i="3"/>
  <c r="D40" i="3"/>
  <c r="C40" i="3"/>
  <c r="E38" i="3"/>
  <c r="E34" i="3"/>
  <c r="E30" i="3"/>
  <c r="E26" i="3"/>
  <c r="E22" i="3"/>
  <c r="E18" i="3"/>
  <c r="E14" i="3"/>
  <c r="E10" i="3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E6" i="3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D48" i="2"/>
  <c r="C48" i="2"/>
  <c r="D47" i="2"/>
  <c r="C47" i="2"/>
  <c r="D46" i="2"/>
  <c r="C46" i="2"/>
  <c r="D45" i="2"/>
  <c r="C45" i="2"/>
  <c r="E42" i="2"/>
  <c r="E30" i="2"/>
  <c r="E26" i="2"/>
  <c r="E14" i="2"/>
  <c r="E6" i="2"/>
  <c r="D43" i="1"/>
  <c r="C43" i="1"/>
  <c r="D42" i="1"/>
  <c r="E29" i="1" s="1"/>
  <c r="C42" i="1"/>
  <c r="D41" i="1"/>
  <c r="C41" i="1"/>
  <c r="D40" i="1"/>
  <c r="C40" i="1"/>
  <c r="H6" i="1" l="1"/>
  <c r="H28" i="1"/>
  <c r="H24" i="1"/>
  <c r="H16" i="1"/>
  <c r="H8" i="1"/>
  <c r="H31" i="1"/>
  <c r="H23" i="1"/>
  <c r="H15" i="1"/>
  <c r="H7" i="1"/>
  <c r="H38" i="1"/>
  <c r="H34" i="1"/>
  <c r="H30" i="1"/>
  <c r="H26" i="1"/>
  <c r="H22" i="1"/>
  <c r="H18" i="1"/>
  <c r="H14" i="1"/>
  <c r="H40" i="1" s="1"/>
  <c r="H10" i="1"/>
  <c r="H36" i="1"/>
  <c r="H32" i="1"/>
  <c r="H20" i="1"/>
  <c r="H12" i="1"/>
  <c r="H39" i="1"/>
  <c r="H35" i="1"/>
  <c r="H27" i="1"/>
  <c r="H19" i="1"/>
  <c r="H11" i="1"/>
  <c r="H37" i="1"/>
  <c r="H33" i="1"/>
  <c r="H29" i="1"/>
  <c r="H25" i="1"/>
  <c r="H21" i="1"/>
  <c r="H17" i="1"/>
  <c r="H13" i="1"/>
  <c r="H9" i="1"/>
  <c r="E7" i="3"/>
  <c r="E11" i="3"/>
  <c r="E31" i="3"/>
  <c r="E39" i="3"/>
  <c r="E8" i="3"/>
  <c r="E12" i="3"/>
  <c r="E16" i="3"/>
  <c r="E20" i="3"/>
  <c r="E24" i="3"/>
  <c r="E28" i="3"/>
  <c r="E32" i="3"/>
  <c r="E36" i="3"/>
  <c r="E15" i="3"/>
  <c r="E19" i="3"/>
  <c r="E23" i="3"/>
  <c r="E27" i="3"/>
  <c r="E35" i="3"/>
  <c r="E9" i="3"/>
  <c r="E13" i="3"/>
  <c r="E17" i="3"/>
  <c r="E21" i="3"/>
  <c r="E25" i="3"/>
  <c r="E29" i="3"/>
  <c r="E33" i="3"/>
  <c r="E43" i="2"/>
  <c r="E39" i="2"/>
  <c r="E35" i="2"/>
  <c r="E31" i="2"/>
  <c r="E27" i="2"/>
  <c r="E23" i="2"/>
  <c r="E19" i="2"/>
  <c r="E15" i="2"/>
  <c r="E11" i="2"/>
  <c r="E7" i="2"/>
  <c r="E45" i="2" s="1"/>
  <c r="E46" i="2" s="1"/>
  <c r="E48" i="2" s="1"/>
  <c r="E44" i="2"/>
  <c r="E40" i="2"/>
  <c r="E36" i="2"/>
  <c r="E32" i="2"/>
  <c r="E28" i="2"/>
  <c r="E24" i="2"/>
  <c r="E20" i="2"/>
  <c r="E16" i="2"/>
  <c r="E12" i="2"/>
  <c r="E8" i="2"/>
  <c r="E41" i="2"/>
  <c r="E37" i="2"/>
  <c r="E33" i="2"/>
  <c r="E29" i="2"/>
  <c r="E25" i="2"/>
  <c r="E21" i="2"/>
  <c r="E17" i="2"/>
  <c r="E13" i="2"/>
  <c r="E9" i="2"/>
  <c r="E22" i="2"/>
  <c r="E38" i="2"/>
  <c r="E10" i="2"/>
  <c r="E18" i="2"/>
  <c r="E34" i="2"/>
  <c r="E20" i="1"/>
  <c r="E14" i="1"/>
  <c r="E8" i="1"/>
  <c r="E34" i="1"/>
  <c r="E6" i="1"/>
  <c r="E19" i="1"/>
  <c r="E33" i="1"/>
  <c r="E24" i="1"/>
  <c r="E38" i="1"/>
  <c r="E30" i="1"/>
  <c r="E23" i="1"/>
  <c r="E16" i="1"/>
  <c r="E11" i="1"/>
  <c r="E37" i="1"/>
  <c r="E26" i="1"/>
  <c r="E22" i="1"/>
  <c r="E18" i="1"/>
  <c r="E13" i="1"/>
  <c r="E10" i="1"/>
  <c r="E7" i="1"/>
  <c r="E36" i="1"/>
  <c r="E32" i="1"/>
  <c r="E28" i="1"/>
  <c r="E25" i="1"/>
  <c r="E21" i="1"/>
  <c r="E17" i="1"/>
  <c r="E15" i="1"/>
  <c r="E12" i="1"/>
  <c r="E9" i="1"/>
  <c r="E39" i="1"/>
  <c r="E35" i="1"/>
  <c r="E31" i="1"/>
  <c r="E27" i="1"/>
  <c r="H43" i="1" l="1"/>
  <c r="H42" i="1"/>
  <c r="H41" i="1"/>
  <c r="E40" i="3"/>
  <c r="E41" i="3" s="1"/>
  <c r="E43" i="3" s="1"/>
  <c r="F37" i="3" s="1"/>
  <c r="G37" i="3" s="1"/>
  <c r="F21" i="3"/>
  <c r="G21" i="3" s="1"/>
  <c r="F17" i="3"/>
  <c r="G17" i="3" s="1"/>
  <c r="F13" i="3"/>
  <c r="G13" i="3" s="1"/>
  <c r="F33" i="3"/>
  <c r="G33" i="3" s="1"/>
  <c r="F25" i="3"/>
  <c r="G25" i="3" s="1"/>
  <c r="F9" i="3"/>
  <c r="G9" i="3" s="1"/>
  <c r="F18" i="3"/>
  <c r="G18" i="3" s="1"/>
  <c r="F7" i="3"/>
  <c r="G7" i="3" s="1"/>
  <c r="F23" i="3"/>
  <c r="G23" i="3" s="1"/>
  <c r="F39" i="3"/>
  <c r="G39" i="3" s="1"/>
  <c r="F16" i="3"/>
  <c r="G16" i="3" s="1"/>
  <c r="F32" i="3"/>
  <c r="G32" i="3" s="1"/>
  <c r="F26" i="3"/>
  <c r="G26" i="3" s="1"/>
  <c r="F10" i="3"/>
  <c r="G10" i="3" s="1"/>
  <c r="F8" i="3"/>
  <c r="G8" i="3" s="1"/>
  <c r="F30" i="3"/>
  <c r="G30" i="3" s="1"/>
  <c r="F11" i="3"/>
  <c r="G11" i="3" s="1"/>
  <c r="F27" i="3"/>
  <c r="G27" i="3" s="1"/>
  <c r="F34" i="3"/>
  <c r="G34" i="3" s="1"/>
  <c r="F22" i="3"/>
  <c r="G22" i="3" s="1"/>
  <c r="F38" i="3"/>
  <c r="G38" i="3" s="1"/>
  <c r="F19" i="3"/>
  <c r="G19" i="3" s="1"/>
  <c r="F35" i="3"/>
  <c r="G35" i="3" s="1"/>
  <c r="F6" i="3"/>
  <c r="G6" i="3" s="1"/>
  <c r="F12" i="3"/>
  <c r="G12" i="3" s="1"/>
  <c r="F28" i="3"/>
  <c r="G28" i="3" s="1"/>
  <c r="F15" i="3"/>
  <c r="G15" i="3" s="1"/>
  <c r="F31" i="3"/>
  <c r="G31" i="3" s="1"/>
  <c r="F24" i="3"/>
  <c r="G24" i="3" s="1"/>
  <c r="F14" i="3"/>
  <c r="G14" i="3" s="1"/>
  <c r="F20" i="3"/>
  <c r="G20" i="3" s="1"/>
  <c r="F36" i="3"/>
  <c r="G36" i="3" s="1"/>
  <c r="F31" i="2"/>
  <c r="G31" i="2" s="1"/>
  <c r="F15" i="2"/>
  <c r="G15" i="2" s="1"/>
  <c r="F11" i="2"/>
  <c r="G11" i="2" s="1"/>
  <c r="F35" i="2"/>
  <c r="G35" i="2" s="1"/>
  <c r="F19" i="2"/>
  <c r="G19" i="2" s="1"/>
  <c r="F10" i="2"/>
  <c r="G10" i="2" s="1"/>
  <c r="F37" i="2"/>
  <c r="G37" i="2" s="1"/>
  <c r="F29" i="2"/>
  <c r="G29" i="2" s="1"/>
  <c r="F21" i="2"/>
  <c r="G21" i="2" s="1"/>
  <c r="F13" i="2"/>
  <c r="G13" i="2" s="1"/>
  <c r="F42" i="2"/>
  <c r="G42" i="2" s="1"/>
  <c r="F34" i="2"/>
  <c r="G34" i="2" s="1"/>
  <c r="F26" i="2"/>
  <c r="G26" i="2" s="1"/>
  <c r="F18" i="2"/>
  <c r="G18" i="2" s="1"/>
  <c r="F6" i="2"/>
  <c r="G6" i="2" s="1"/>
  <c r="F33" i="2"/>
  <c r="G33" i="2" s="1"/>
  <c r="F38" i="2"/>
  <c r="G38" i="2" s="1"/>
  <c r="F22" i="2"/>
  <c r="G22" i="2" s="1"/>
  <c r="F32" i="2"/>
  <c r="G32" i="2" s="1"/>
  <c r="F24" i="2"/>
  <c r="G24" i="2" s="1"/>
  <c r="F16" i="2"/>
  <c r="G16" i="2" s="1"/>
  <c r="F44" i="2"/>
  <c r="G44" i="2" s="1"/>
  <c r="F36" i="2"/>
  <c r="G36" i="2" s="1"/>
  <c r="F28" i="2"/>
  <c r="G28" i="2" s="1"/>
  <c r="F20" i="2"/>
  <c r="G20" i="2" s="1"/>
  <c r="F12" i="2"/>
  <c r="G12" i="2" s="1"/>
  <c r="F43" i="2"/>
  <c r="G43" i="2" s="1"/>
  <c r="F23" i="2"/>
  <c r="G23" i="2" s="1"/>
  <c r="F41" i="2"/>
  <c r="G41" i="2" s="1"/>
  <c r="F25" i="2"/>
  <c r="G25" i="2" s="1"/>
  <c r="F17" i="2"/>
  <c r="G17" i="2" s="1"/>
  <c r="F9" i="2"/>
  <c r="G9" i="2" s="1"/>
  <c r="F30" i="2"/>
  <c r="G30" i="2" s="1"/>
  <c r="F14" i="2"/>
  <c r="G14" i="2" s="1"/>
  <c r="F7" i="2"/>
  <c r="G7" i="2" s="1"/>
  <c r="F40" i="2"/>
  <c r="G40" i="2" s="1"/>
  <c r="F8" i="2"/>
  <c r="G8" i="2" s="1"/>
  <c r="F27" i="2"/>
  <c r="G27" i="2" s="1"/>
  <c r="F39" i="2"/>
  <c r="G39" i="2" s="1"/>
  <c r="E40" i="1"/>
  <c r="E41" i="1" s="1"/>
  <c r="E43" i="1" s="1"/>
  <c r="F29" i="3" l="1"/>
  <c r="G29" i="3" s="1"/>
  <c r="F31" i="1"/>
  <c r="G31" i="1" s="1"/>
  <c r="F35" i="1"/>
  <c r="G35" i="1" s="1"/>
  <c r="F9" i="1"/>
  <c r="G9" i="1" s="1"/>
  <c r="F17" i="1"/>
  <c r="G17" i="1" s="1"/>
  <c r="F24" i="1"/>
  <c r="G24" i="1" s="1"/>
  <c r="F28" i="1"/>
  <c r="G28" i="1" s="1"/>
  <c r="F32" i="1"/>
  <c r="G32" i="1" s="1"/>
  <c r="F36" i="1"/>
  <c r="G36" i="1" s="1"/>
  <c r="F7" i="1"/>
  <c r="G7" i="1" s="1"/>
  <c r="F10" i="1"/>
  <c r="G10" i="1" s="1"/>
  <c r="F13" i="1"/>
  <c r="G13" i="1" s="1"/>
  <c r="F18" i="1"/>
  <c r="G18" i="1" s="1"/>
  <c r="F22" i="1"/>
  <c r="G22" i="1" s="1"/>
  <c r="F27" i="1"/>
  <c r="G27" i="1" s="1"/>
  <c r="F39" i="1"/>
  <c r="G39" i="1" s="1"/>
  <c r="F12" i="1"/>
  <c r="G12" i="1" s="1"/>
  <c r="F15" i="1"/>
  <c r="G15" i="1" s="1"/>
  <c r="F21" i="1"/>
  <c r="G21" i="1" s="1"/>
  <c r="F25" i="1"/>
  <c r="G25" i="1" s="1"/>
  <c r="F20" i="1"/>
  <c r="G20" i="1" s="1"/>
  <c r="F8" i="1"/>
  <c r="G8" i="1" s="1"/>
  <c r="F26" i="1"/>
  <c r="G26" i="1" s="1"/>
  <c r="F19" i="1"/>
  <c r="G19" i="1" s="1"/>
  <c r="F38" i="1"/>
  <c r="G38" i="1" s="1"/>
  <c r="F16" i="1"/>
  <c r="G16" i="1" s="1"/>
  <c r="F37" i="1"/>
  <c r="G37" i="1" s="1"/>
  <c r="F14" i="1"/>
  <c r="G14" i="1" s="1"/>
  <c r="F34" i="1"/>
  <c r="G34" i="1" s="1"/>
  <c r="F33" i="1"/>
  <c r="G33" i="1" s="1"/>
  <c r="F6" i="1"/>
  <c r="F30" i="1"/>
  <c r="G30" i="1" s="1"/>
  <c r="F23" i="1"/>
  <c r="G23" i="1" s="1"/>
  <c r="F11" i="1"/>
  <c r="G11" i="1" s="1"/>
  <c r="F29" i="1"/>
  <c r="G29" i="1" s="1"/>
  <c r="G6" i="1" l="1"/>
</calcChain>
</file>

<file path=xl/sharedStrings.xml><?xml version="1.0" encoding="utf-8"?>
<sst xmlns="http://schemas.openxmlformats.org/spreadsheetml/2006/main" count="62" uniqueCount="25">
  <si>
    <t>price</t>
  </si>
  <si>
    <t>area</t>
  </si>
  <si>
    <t>Y</t>
  </si>
  <si>
    <t>X</t>
  </si>
  <si>
    <t>Max=</t>
  </si>
  <si>
    <t>Min=</t>
  </si>
  <si>
    <t>Standard Deviation</t>
  </si>
  <si>
    <r>
      <t>Mean(Average(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))=</t>
    </r>
  </si>
  <si>
    <r>
      <t>Standard Deviation(</t>
    </r>
    <r>
      <rPr>
        <b/>
        <sz val="11"/>
        <color theme="1"/>
        <rFont val="Calibri"/>
        <family val="2"/>
      </rPr>
      <t>σ)=</t>
    </r>
  </si>
  <si>
    <r>
      <t>(x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</rPr>
      <t>µ)</t>
    </r>
    <r>
      <rPr>
        <vertAlign val="superscript"/>
        <sz val="11"/>
        <color theme="1"/>
        <rFont val="Calibri"/>
        <family val="2"/>
      </rPr>
      <t>2</t>
    </r>
  </si>
  <si>
    <t>no. of samples</t>
  </si>
  <si>
    <t xml:space="preserve">Variance = </t>
  </si>
  <si>
    <t>Variance</t>
  </si>
  <si>
    <t xml:space="preserve">Probability Distribution Function (PDF) = </t>
  </si>
  <si>
    <t>PDF</t>
  </si>
  <si>
    <t>Outliers show near to 3 in x axis</t>
  </si>
  <si>
    <t>Outliers show near to 4 in x axis</t>
  </si>
  <si>
    <t xml:space="preserve">Normalization = </t>
  </si>
  <si>
    <t>Normalization</t>
  </si>
  <si>
    <t xml:space="preserve">Probability Distribution Function (PDF) =
After normalization </t>
  </si>
  <si>
    <t xml:space="preserve">Variance </t>
  </si>
  <si>
    <t>=</t>
  </si>
  <si>
    <t>Predicted(y)</t>
  </si>
  <si>
    <t>Error</t>
  </si>
  <si>
    <r>
      <t>Error</t>
    </r>
    <r>
      <rPr>
        <b/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</si>
</sst>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/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3" fillId="0" borderId="0" xfId="0" applyFont="1" applyAlignment="1">
      <alignment wrapText="1"/>
    </xf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1" fillId="0" borderId="13" xfId="0" applyFont="1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3" xfId="0" applyBorder="1"/>
    <xf numFmtId="0" fontId="8" fillId="3" borderId="12" xfId="0" applyFont="1" applyFill="1" applyBorder="1"/>
    <xf numFmtId="0" fontId="9" fillId="3" borderId="13" xfId="0" applyFont="1" applyFill="1" applyBorder="1"/>
    <xf numFmtId="0" fontId="9" fillId="3" borderId="14" xfId="0" applyFont="1" applyFill="1" applyBorder="1"/>
    <xf numFmtId="0" fontId="9" fillId="3" borderId="15" xfId="0" applyFont="1" applyFill="1" applyBorder="1"/>
    <xf numFmtId="0" fontId="9" fillId="3" borderId="16" xfId="0" applyFont="1" applyFill="1" applyBorder="1"/>
    <xf numFmtId="0" fontId="8" fillId="3" borderId="17" xfId="0" applyFont="1" applyFill="1" applyBorder="1"/>
    <xf numFmtId="0" fontId="8" fillId="3" borderId="0" xfId="0" applyFont="1" applyFill="1"/>
    <xf numFmtId="0" fontId="8" fillId="3" borderId="5" xfId="0" applyFont="1" applyFill="1" applyBorder="1"/>
    <xf numFmtId="0" fontId="8" fillId="3" borderId="4" xfId="0" applyFont="1" applyFill="1" applyBorder="1"/>
    <xf numFmtId="0" fontId="8" fillId="3" borderId="18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21" xfId="0" applyFont="1" applyFill="1" applyBorder="1"/>
    <xf numFmtId="0" fontId="8" fillId="3" borderId="22" xfId="0" applyFont="1" applyFill="1" applyBorder="1"/>
    <xf numFmtId="0" fontId="8" fillId="3" borderId="23" xfId="0" applyFont="1" applyFill="1" applyBorder="1"/>
    <xf numFmtId="0" fontId="1" fillId="0" borderId="12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3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PDF_orginal!$F$6:$F$44</c:f>
              <c:numCache>
                <c:formatCode>General</c:formatCode>
                <c:ptCount val="39"/>
                <c:pt idx="0">
                  <c:v>3.8606923591489643E-2</c:v>
                </c:pt>
                <c:pt idx="1">
                  <c:v>0.71403128447260755</c:v>
                </c:pt>
                <c:pt idx="2">
                  <c:v>1.1526185317980087</c:v>
                </c:pt>
                <c:pt idx="3">
                  <c:v>7.3693903377521741E-2</c:v>
                </c:pt>
                <c:pt idx="4">
                  <c:v>3.8606923591489643E-2</c:v>
                </c:pt>
                <c:pt idx="5">
                  <c:v>7.3693903377521741E-2</c:v>
                </c:pt>
                <c:pt idx="6">
                  <c:v>0.54736813048895505</c:v>
                </c:pt>
                <c:pt idx="7">
                  <c:v>3.8894029551085123</c:v>
                </c:pt>
                <c:pt idx="8">
                  <c:v>0.33684625177276245</c:v>
                </c:pt>
                <c:pt idx="9">
                  <c:v>-0.69383377944193037</c:v>
                </c:pt>
                <c:pt idx="10">
                  <c:v>2.5736412131323085</c:v>
                </c:pt>
                <c:pt idx="11">
                  <c:v>-0.58418696761058009</c:v>
                </c:pt>
                <c:pt idx="12">
                  <c:v>-0.3429639815816094</c:v>
                </c:pt>
                <c:pt idx="13">
                  <c:v>-1.6806550859240832</c:v>
                </c:pt>
                <c:pt idx="14">
                  <c:v>0.2052700775751421</c:v>
                </c:pt>
                <c:pt idx="15">
                  <c:v>-0.58418696761058009</c:v>
                </c:pt>
                <c:pt idx="16">
                  <c:v>-0.32103461921533938</c:v>
                </c:pt>
                <c:pt idx="17">
                  <c:v>0.51228115070292302</c:v>
                </c:pt>
                <c:pt idx="18">
                  <c:v>-1.1982091138661417</c:v>
                </c:pt>
                <c:pt idx="19">
                  <c:v>-0.39998032373391157</c:v>
                </c:pt>
                <c:pt idx="20">
                  <c:v>-1.3210135431172541</c:v>
                </c:pt>
                <c:pt idx="21">
                  <c:v>-7.7618696949741689E-2</c:v>
                </c:pt>
                <c:pt idx="22">
                  <c:v>0.31491688940649243</c:v>
                </c:pt>
                <c:pt idx="23">
                  <c:v>-1.2157526037591579</c:v>
                </c:pt>
                <c:pt idx="24">
                  <c:v>0.64385732490054337</c:v>
                </c:pt>
                <c:pt idx="25">
                  <c:v>-0.34734985405486346</c:v>
                </c:pt>
                <c:pt idx="26">
                  <c:v>-0.58418696761058009</c:v>
                </c:pt>
                <c:pt idx="27">
                  <c:v>0.67675136844994843</c:v>
                </c:pt>
                <c:pt idx="28">
                  <c:v>0.27105816467395227</c:v>
                </c:pt>
                <c:pt idx="29">
                  <c:v>-0.80348059127328075</c:v>
                </c:pt>
                <c:pt idx="30">
                  <c:v>6.2729222194386702E-2</c:v>
                </c:pt>
                <c:pt idx="31">
                  <c:v>-0.14559972028517887</c:v>
                </c:pt>
                <c:pt idx="32">
                  <c:v>-1.0754046846150296</c:v>
                </c:pt>
                <c:pt idx="33">
                  <c:v>-0.60173045750359611</c:v>
                </c:pt>
                <c:pt idx="34">
                  <c:v>-0.21577367985724308</c:v>
                </c:pt>
                <c:pt idx="35">
                  <c:v>-0.14559972028517887</c:v>
                </c:pt>
                <c:pt idx="36">
                  <c:v>6.5799332925664519E-2</c:v>
                </c:pt>
                <c:pt idx="37">
                  <c:v>0.73157477436562357</c:v>
                </c:pt>
                <c:pt idx="38">
                  <c:v>-0.58418696761058009</c:v>
                </c:pt>
              </c:numCache>
            </c:numRef>
          </c:xVal>
          <c:yVal>
            <c:numRef>
              <c:f>PDF_orginal!$G$6:$G$44</c:f>
              <c:numCache>
                <c:formatCode>General</c:formatCode>
                <c:ptCount val="39"/>
                <c:pt idx="0">
                  <c:v>6.9751327028008464E-5</c:v>
                </c:pt>
                <c:pt idx="1">
                  <c:v>5.4096060031334008E-5</c:v>
                </c:pt>
                <c:pt idx="2">
                  <c:v>3.5924408011139025E-5</c:v>
                </c:pt>
                <c:pt idx="3">
                  <c:v>6.9614041841571116E-5</c:v>
                </c:pt>
                <c:pt idx="4">
                  <c:v>6.9751327028008464E-5</c:v>
                </c:pt>
                <c:pt idx="5">
                  <c:v>6.9614041841571116E-5</c:v>
                </c:pt>
                <c:pt idx="6">
                  <c:v>6.0091942128342467E-5</c:v>
                </c:pt>
                <c:pt idx="7">
                  <c:v>3.6223544163104281E-8</c:v>
                </c:pt>
                <c:pt idx="8">
                  <c:v>6.5953437103902007E-5</c:v>
                </c:pt>
                <c:pt idx="9">
                  <c:v>5.4870674107771788E-5</c:v>
                </c:pt>
                <c:pt idx="10">
                  <c:v>2.5443294714745132E-6</c:v>
                </c:pt>
                <c:pt idx="11">
                  <c:v>5.8853098711624738E-5</c:v>
                </c:pt>
                <c:pt idx="12">
                  <c:v>6.5816432879078185E-5</c:v>
                </c:pt>
                <c:pt idx="13">
                  <c:v>1.700284927399817E-5</c:v>
                </c:pt>
                <c:pt idx="14">
                  <c:v>6.834810179255479E-5</c:v>
                </c:pt>
                <c:pt idx="15">
                  <c:v>5.8853098711624738E-5</c:v>
                </c:pt>
                <c:pt idx="16">
                  <c:v>6.6297360167360365E-5</c:v>
                </c:pt>
                <c:pt idx="17">
                  <c:v>6.1219496227971811E-5</c:v>
                </c:pt>
                <c:pt idx="18">
                  <c:v>3.4049970050136746E-5</c:v>
                </c:pt>
                <c:pt idx="19">
                  <c:v>6.4437100606138498E-5</c:v>
                </c:pt>
                <c:pt idx="20">
                  <c:v>2.9170073475151876E-5</c:v>
                </c:pt>
                <c:pt idx="21">
                  <c:v>6.9593374039607917E-5</c:v>
                </c:pt>
                <c:pt idx="22">
                  <c:v>6.6426453263617846E-5</c:v>
                </c:pt>
                <c:pt idx="23">
                  <c:v>3.3336553461951251E-5</c:v>
                </c:pt>
                <c:pt idx="24">
                  <c:v>5.6735809139305774E-5</c:v>
                </c:pt>
                <c:pt idx="25">
                  <c:v>6.5716874402291247E-5</c:v>
                </c:pt>
                <c:pt idx="26">
                  <c:v>5.8853098711624738E-5</c:v>
                </c:pt>
                <c:pt idx="27">
                  <c:v>5.5516789356705537E-5</c:v>
                </c:pt>
                <c:pt idx="28">
                  <c:v>6.7285544995537269E-5</c:v>
                </c:pt>
                <c:pt idx="29">
                  <c:v>5.0546371527047856E-5</c:v>
                </c:pt>
                <c:pt idx="30">
                  <c:v>6.9666126914483582E-5</c:v>
                </c:pt>
                <c:pt idx="31">
                  <c:v>6.9067345753879189E-5</c:v>
                </c:pt>
                <c:pt idx="32">
                  <c:v>3.9151317537255081E-5</c:v>
                </c:pt>
                <c:pt idx="33">
                  <c:v>5.8244048848905166E-5</c:v>
                </c:pt>
                <c:pt idx="34">
                  <c:v>6.8197134840235722E-5</c:v>
                </c:pt>
                <c:pt idx="35">
                  <c:v>6.9067345753879189E-5</c:v>
                </c:pt>
                <c:pt idx="36">
                  <c:v>6.9652383251599269E-5</c:v>
                </c:pt>
                <c:pt idx="37">
                  <c:v>5.3414426467226842E-5</c:v>
                </c:pt>
                <c:pt idx="38">
                  <c:v>5.8853098711624738E-5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B-48C3-B596-6B57CF098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93528"/>
        <c:axId val="520493880"/>
      </c:scatterChart>
      <c:valAx>
        <c:axId val="52049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3880"/>
        <c:crosses val="autoZero"/>
        <c:crossBetween val="midCat"/>
      </c:valAx>
      <c:valAx>
        <c:axId val="52049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PDF_removed_outliers!$F$6:$F$39</c:f>
              <c:numCache>
                <c:formatCode>General</c:formatCode>
                <c:ptCount val="34"/>
                <c:pt idx="0">
                  <c:v>0.3408138071475269</c:v>
                </c:pt>
                <c:pt idx="1">
                  <c:v>1.5153685983174421</c:v>
                </c:pt>
                <c:pt idx="2">
                  <c:v>0.40182964045505493</c:v>
                </c:pt>
                <c:pt idx="3">
                  <c:v>0.3408138071475269</c:v>
                </c:pt>
                <c:pt idx="4">
                  <c:v>0.40182964045505493</c:v>
                </c:pt>
                <c:pt idx="5">
                  <c:v>1.2255433901066837</c:v>
                </c:pt>
                <c:pt idx="6">
                  <c:v>0.85944839026151532</c:v>
                </c:pt>
                <c:pt idx="7">
                  <c:v>-0.93289171314712127</c:v>
                </c:pt>
                <c:pt idx="8">
                  <c:v>-0.74221723406109619</c:v>
                </c:pt>
                <c:pt idx="9">
                  <c:v>-0.32273338007184077</c:v>
                </c:pt>
                <c:pt idx="10">
                  <c:v>0.63063901535828515</c:v>
                </c:pt>
                <c:pt idx="11">
                  <c:v>-0.28459848425463569</c:v>
                </c:pt>
                <c:pt idx="12">
                  <c:v>1.1645275567991558</c:v>
                </c:pt>
                <c:pt idx="13">
                  <c:v>-1.8099943169428372</c:v>
                </c:pt>
                <c:pt idx="14">
                  <c:v>-0.42188410919657382</c:v>
                </c:pt>
                <c:pt idx="15">
                  <c:v>-2.0235497335191854</c:v>
                </c:pt>
                <c:pt idx="16">
                  <c:v>0.13869885931634018</c:v>
                </c:pt>
                <c:pt idx="17">
                  <c:v>0.82131349444431034</c:v>
                </c:pt>
                <c:pt idx="18">
                  <c:v>-1.8405022335966013</c:v>
                </c:pt>
                <c:pt idx="19">
                  <c:v>1.3933369317023858</c:v>
                </c:pt>
                <c:pt idx="20">
                  <c:v>-0.33036035923528173</c:v>
                </c:pt>
                <c:pt idx="21">
                  <c:v>-0.74221723406109619</c:v>
                </c:pt>
                <c:pt idx="22">
                  <c:v>1.4505392754281934</c:v>
                </c:pt>
                <c:pt idx="23">
                  <c:v>0.74504370280990029</c:v>
                </c:pt>
                <c:pt idx="24">
                  <c:v>-1.1235661922331466</c:v>
                </c:pt>
                <c:pt idx="25">
                  <c:v>0.38276219254645244</c:v>
                </c:pt>
                <c:pt idx="26">
                  <c:v>2.0480682283004578E-2</c:v>
                </c:pt>
                <c:pt idx="27">
                  <c:v>-1.5964389003664889</c:v>
                </c:pt>
                <c:pt idx="28">
                  <c:v>-0.77272515071486014</c:v>
                </c:pt>
                <c:pt idx="29">
                  <c:v>-0.10155098433205154</c:v>
                </c:pt>
                <c:pt idx="30">
                  <c:v>2.0480682283004578E-2</c:v>
                </c:pt>
                <c:pt idx="31">
                  <c:v>0.38810107796086113</c:v>
                </c:pt>
                <c:pt idx="32">
                  <c:v>1.5458765149712059</c:v>
                </c:pt>
                <c:pt idx="33">
                  <c:v>-0.74221723406109619</c:v>
                </c:pt>
              </c:numCache>
            </c:numRef>
          </c:xVal>
          <c:yVal>
            <c:numRef>
              <c:f>PDF_removed_outliers!$G$6:$G$39</c:f>
              <c:numCache>
                <c:formatCode>General</c:formatCode>
                <c:ptCount val="34"/>
                <c:pt idx="0">
                  <c:v>1.1453814885078389E-4</c:v>
                </c:pt>
                <c:pt idx="1">
                  <c:v>3.8505996269530779E-5</c:v>
                </c:pt>
                <c:pt idx="2">
                  <c:v>1.1197229121673224E-4</c:v>
                </c:pt>
                <c:pt idx="3">
                  <c:v>1.1453814885078389E-4</c:v>
                </c:pt>
                <c:pt idx="4">
                  <c:v>1.1197229121673224E-4</c:v>
                </c:pt>
                <c:pt idx="5">
                  <c:v>5.72831589439647E-5</c:v>
                </c:pt>
                <c:pt idx="6">
                  <c:v>8.3902818212715636E-5</c:v>
                </c:pt>
                <c:pt idx="7">
                  <c:v>7.8558337101527467E-5</c:v>
                </c:pt>
                <c:pt idx="8">
                  <c:v>9.2161434259821977E-5</c:v>
                </c:pt>
                <c:pt idx="9">
                  <c:v>1.1522728319416747E-4</c:v>
                </c:pt>
                <c:pt idx="10">
                  <c:v>9.949746704080501E-5</c:v>
                </c:pt>
                <c:pt idx="11">
                  <c:v>1.1656940214413162E-4</c:v>
                </c:pt>
                <c:pt idx="12">
                  <c:v>6.1616072612364337E-5</c:v>
                </c:pt>
                <c:pt idx="13">
                  <c:v>2.3592886736482826E-5</c:v>
                </c:pt>
                <c:pt idx="14">
                  <c:v>1.1105125705685554E-4</c:v>
                </c:pt>
                <c:pt idx="15">
                  <c:v>1.5667808741794976E-5</c:v>
                </c:pt>
                <c:pt idx="16">
                  <c:v>1.2022515591493401E-4</c:v>
                </c:pt>
                <c:pt idx="17">
                  <c:v>8.6635273053958865E-5</c:v>
                </c:pt>
                <c:pt idx="18">
                  <c:v>2.2315036525042152E-5</c:v>
                </c:pt>
                <c:pt idx="19">
                  <c:v>4.5983887720576332E-5</c:v>
                </c:pt>
                <c:pt idx="20">
                  <c:v>1.1494065909699734E-4</c:v>
                </c:pt>
                <c:pt idx="21">
                  <c:v>9.2161434259821977E-5</c:v>
                </c:pt>
                <c:pt idx="22">
                  <c:v>4.2391712194901281E-5</c:v>
                </c:pt>
                <c:pt idx="23">
                  <c:v>9.1967928339051067E-5</c:v>
                </c:pt>
                <c:pt idx="24">
                  <c:v>6.4572232223948409E-5</c:v>
                </c:pt>
                <c:pt idx="25">
                  <c:v>1.1281299347245855E-4</c:v>
                </c:pt>
                <c:pt idx="26">
                  <c:v>1.2136168771629272E-4</c:v>
                </c:pt>
                <c:pt idx="27">
                  <c:v>3.3942787596572E-5</c:v>
                </c:pt>
                <c:pt idx="28">
                  <c:v>9.0056107390408801E-5</c:v>
                </c:pt>
                <c:pt idx="29">
                  <c:v>1.2076284571420943E-4</c:v>
                </c:pt>
                <c:pt idx="30">
                  <c:v>1.2136168771629272E-4</c:v>
                </c:pt>
                <c:pt idx="31">
                  <c:v>1.125810883630831E-4</c:v>
                </c:pt>
                <c:pt idx="32">
                  <c:v>3.6749251975387112E-5</c:v>
                </c:pt>
                <c:pt idx="33">
                  <c:v>9.2161434259821977E-5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4-4CB2-BBF4-E15715945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93528"/>
        <c:axId val="520493880"/>
      </c:scatterChart>
      <c:valAx>
        <c:axId val="52049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3880"/>
        <c:crosses val="autoZero"/>
        <c:crossBetween val="midCat"/>
      </c:valAx>
      <c:valAx>
        <c:axId val="52049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Before</a:t>
            </a:r>
            <a:r>
              <a:rPr lang="en-IN" baseline="0"/>
              <a:t> Normalization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6.40903324584427E-2"/>
          <c:y val="0.2248397435897436"/>
          <c:w val="0.91290966754155733"/>
          <c:h val="0.677947287839020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PDF_normalzation!$F$6:$F$39</c:f>
              <c:numCache>
                <c:formatCode>General</c:formatCode>
                <c:ptCount val="34"/>
                <c:pt idx="0">
                  <c:v>0.3408138071475269</c:v>
                </c:pt>
                <c:pt idx="1">
                  <c:v>1.5153685983174421</c:v>
                </c:pt>
                <c:pt idx="2">
                  <c:v>0.40182964045505493</c:v>
                </c:pt>
                <c:pt idx="3">
                  <c:v>0.3408138071475269</c:v>
                </c:pt>
                <c:pt idx="4">
                  <c:v>0.40182964045505493</c:v>
                </c:pt>
                <c:pt idx="5">
                  <c:v>1.2255433901066837</c:v>
                </c:pt>
                <c:pt idx="6">
                  <c:v>0.85944839026151532</c:v>
                </c:pt>
                <c:pt idx="7">
                  <c:v>-0.93289171314712127</c:v>
                </c:pt>
                <c:pt idx="8">
                  <c:v>-0.74221723406109619</c:v>
                </c:pt>
                <c:pt idx="9">
                  <c:v>-0.32273338007184077</c:v>
                </c:pt>
                <c:pt idx="10">
                  <c:v>0.63063901535828515</c:v>
                </c:pt>
                <c:pt idx="11">
                  <c:v>-0.28459848425463569</c:v>
                </c:pt>
                <c:pt idx="12">
                  <c:v>1.1645275567991558</c:v>
                </c:pt>
                <c:pt idx="13">
                  <c:v>-1.8099943169428372</c:v>
                </c:pt>
                <c:pt idx="14">
                  <c:v>-0.42188410919657382</c:v>
                </c:pt>
                <c:pt idx="15">
                  <c:v>-2.0235497335191854</c:v>
                </c:pt>
                <c:pt idx="16">
                  <c:v>0.13869885931634018</c:v>
                </c:pt>
                <c:pt idx="17">
                  <c:v>0.82131349444431034</c:v>
                </c:pt>
                <c:pt idx="18">
                  <c:v>-1.8405022335966013</c:v>
                </c:pt>
                <c:pt idx="19">
                  <c:v>1.3933369317023858</c:v>
                </c:pt>
                <c:pt idx="20">
                  <c:v>-0.33036035923528173</c:v>
                </c:pt>
                <c:pt idx="21">
                  <c:v>-0.74221723406109619</c:v>
                </c:pt>
                <c:pt idx="22">
                  <c:v>1.4505392754281934</c:v>
                </c:pt>
                <c:pt idx="23">
                  <c:v>0.74504370280990029</c:v>
                </c:pt>
                <c:pt idx="24">
                  <c:v>-1.1235661922331466</c:v>
                </c:pt>
                <c:pt idx="25">
                  <c:v>0.38276219254645244</c:v>
                </c:pt>
                <c:pt idx="26">
                  <c:v>2.0480682283004578E-2</c:v>
                </c:pt>
                <c:pt idx="27">
                  <c:v>-1.5964389003664889</c:v>
                </c:pt>
                <c:pt idx="28">
                  <c:v>-0.77272515071486014</c:v>
                </c:pt>
                <c:pt idx="29">
                  <c:v>-0.10155098433205154</c:v>
                </c:pt>
                <c:pt idx="30">
                  <c:v>2.0480682283004578E-2</c:v>
                </c:pt>
                <c:pt idx="31">
                  <c:v>0.38810107796086113</c:v>
                </c:pt>
                <c:pt idx="32">
                  <c:v>1.5458765149712059</c:v>
                </c:pt>
                <c:pt idx="33">
                  <c:v>-0.74221723406109619</c:v>
                </c:pt>
              </c:numCache>
            </c:numRef>
          </c:xVal>
          <c:yVal>
            <c:numRef>
              <c:f>PDF_normalzation!$G$6:$G$39</c:f>
              <c:numCache>
                <c:formatCode>General</c:formatCode>
                <c:ptCount val="34"/>
                <c:pt idx="0">
                  <c:v>1.1453814885078389E-4</c:v>
                </c:pt>
                <c:pt idx="1">
                  <c:v>3.8505996269530779E-5</c:v>
                </c:pt>
                <c:pt idx="2">
                  <c:v>1.1197229121673224E-4</c:v>
                </c:pt>
                <c:pt idx="3">
                  <c:v>1.1453814885078389E-4</c:v>
                </c:pt>
                <c:pt idx="4">
                  <c:v>1.1197229121673224E-4</c:v>
                </c:pt>
                <c:pt idx="5">
                  <c:v>5.72831589439647E-5</c:v>
                </c:pt>
                <c:pt idx="6">
                  <c:v>8.3902818212715636E-5</c:v>
                </c:pt>
                <c:pt idx="7">
                  <c:v>7.8558337101527467E-5</c:v>
                </c:pt>
                <c:pt idx="8">
                  <c:v>9.2161434259821977E-5</c:v>
                </c:pt>
                <c:pt idx="9">
                  <c:v>1.1522728319416747E-4</c:v>
                </c:pt>
                <c:pt idx="10">
                  <c:v>9.949746704080501E-5</c:v>
                </c:pt>
                <c:pt idx="11">
                  <c:v>1.1656940214413162E-4</c:v>
                </c:pt>
                <c:pt idx="12">
                  <c:v>6.1616072612364337E-5</c:v>
                </c:pt>
                <c:pt idx="13">
                  <c:v>2.3592886736482826E-5</c:v>
                </c:pt>
                <c:pt idx="14">
                  <c:v>1.1105125705685554E-4</c:v>
                </c:pt>
                <c:pt idx="15">
                  <c:v>1.5667808741794976E-5</c:v>
                </c:pt>
                <c:pt idx="16">
                  <c:v>1.2022515591493401E-4</c:v>
                </c:pt>
                <c:pt idx="17">
                  <c:v>8.6635273053958865E-5</c:v>
                </c:pt>
                <c:pt idx="18">
                  <c:v>2.2315036525042152E-5</c:v>
                </c:pt>
                <c:pt idx="19">
                  <c:v>4.5983887720576332E-5</c:v>
                </c:pt>
                <c:pt idx="20">
                  <c:v>1.1494065909699734E-4</c:v>
                </c:pt>
                <c:pt idx="21">
                  <c:v>9.2161434259821977E-5</c:v>
                </c:pt>
                <c:pt idx="22">
                  <c:v>4.2391712194901281E-5</c:v>
                </c:pt>
                <c:pt idx="23">
                  <c:v>9.1967928339051067E-5</c:v>
                </c:pt>
                <c:pt idx="24">
                  <c:v>6.4572232223948409E-5</c:v>
                </c:pt>
                <c:pt idx="25">
                  <c:v>1.1281299347245855E-4</c:v>
                </c:pt>
                <c:pt idx="26">
                  <c:v>1.2136168771629272E-4</c:v>
                </c:pt>
                <c:pt idx="27">
                  <c:v>3.3942787596572E-5</c:v>
                </c:pt>
                <c:pt idx="28">
                  <c:v>9.0056107390408801E-5</c:v>
                </c:pt>
                <c:pt idx="29">
                  <c:v>1.2076284571420943E-4</c:v>
                </c:pt>
                <c:pt idx="30">
                  <c:v>1.2136168771629272E-4</c:v>
                </c:pt>
                <c:pt idx="31">
                  <c:v>1.125810883630831E-4</c:v>
                </c:pt>
                <c:pt idx="32">
                  <c:v>3.6749251975387112E-5</c:v>
                </c:pt>
                <c:pt idx="33">
                  <c:v>9.2161434259821977E-5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5-4CB5-BB4C-8B3B577C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93528"/>
        <c:axId val="520493880"/>
      </c:scatterChart>
      <c:valAx>
        <c:axId val="52049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3880"/>
        <c:crosses val="autoZero"/>
        <c:crossBetween val="midCat"/>
      </c:valAx>
      <c:valAx>
        <c:axId val="52049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After Normalization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312554680664917E-2"/>
          <c:y val="0.14856481481481484"/>
          <c:w val="0.9129096675415573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PDF_normalzation!$I$6:$I$39</c:f>
              <c:numCache>
                <c:formatCode>General</c:formatCode>
                <c:ptCount val="34"/>
                <c:pt idx="0">
                  <c:v>0.34081380714752713</c:v>
                </c:pt>
                <c:pt idx="1">
                  <c:v>1.5153685983174421</c:v>
                </c:pt>
                <c:pt idx="2">
                  <c:v>0.40182964045505515</c:v>
                </c:pt>
                <c:pt idx="3">
                  <c:v>0.34081380714752713</c:v>
                </c:pt>
                <c:pt idx="4">
                  <c:v>0.40182964045505515</c:v>
                </c:pt>
                <c:pt idx="5">
                  <c:v>1.2255433901066839</c:v>
                </c:pt>
                <c:pt idx="6">
                  <c:v>0.85944839026151543</c:v>
                </c:pt>
                <c:pt idx="7">
                  <c:v>-0.93289171314712105</c:v>
                </c:pt>
                <c:pt idx="8">
                  <c:v>-0.74221723406109585</c:v>
                </c:pt>
                <c:pt idx="9">
                  <c:v>-0.32273338007184044</c:v>
                </c:pt>
                <c:pt idx="10">
                  <c:v>0.63063901535828526</c:v>
                </c:pt>
                <c:pt idx="11">
                  <c:v>-0.28459848425463541</c:v>
                </c:pt>
                <c:pt idx="12">
                  <c:v>1.1645275567991558</c:v>
                </c:pt>
                <c:pt idx="13">
                  <c:v>-1.8099943169428365</c:v>
                </c:pt>
                <c:pt idx="14">
                  <c:v>-0.42188410919657354</c:v>
                </c:pt>
                <c:pt idx="15">
                  <c:v>-2.023549733519185</c:v>
                </c:pt>
                <c:pt idx="16">
                  <c:v>0.13869885931634041</c:v>
                </c:pt>
                <c:pt idx="17">
                  <c:v>0.82131349444431045</c:v>
                </c:pt>
                <c:pt idx="18">
                  <c:v>-1.8405022335966006</c:v>
                </c:pt>
                <c:pt idx="19">
                  <c:v>1.393336931702386</c:v>
                </c:pt>
                <c:pt idx="20">
                  <c:v>-0.33036035923528151</c:v>
                </c:pt>
                <c:pt idx="21">
                  <c:v>-0.74221723406109585</c:v>
                </c:pt>
                <c:pt idx="22">
                  <c:v>1.4505392754281934</c:v>
                </c:pt>
                <c:pt idx="23">
                  <c:v>0.74504370280990029</c:v>
                </c:pt>
                <c:pt idx="24">
                  <c:v>-1.1235661922331461</c:v>
                </c:pt>
                <c:pt idx="25">
                  <c:v>0.38276219254645266</c:v>
                </c:pt>
                <c:pt idx="26">
                  <c:v>2.0480682283004804E-2</c:v>
                </c:pt>
                <c:pt idx="27">
                  <c:v>-1.5964389003664885</c:v>
                </c:pt>
                <c:pt idx="28">
                  <c:v>-0.77272515071485981</c:v>
                </c:pt>
                <c:pt idx="29">
                  <c:v>-0.10155098433205129</c:v>
                </c:pt>
                <c:pt idx="30">
                  <c:v>2.0480682283004804E-2</c:v>
                </c:pt>
                <c:pt idx="31">
                  <c:v>0.38810107796086135</c:v>
                </c:pt>
                <c:pt idx="32">
                  <c:v>1.5458765149712059</c:v>
                </c:pt>
                <c:pt idx="33">
                  <c:v>-0.74221723406109585</c:v>
                </c:pt>
              </c:numCache>
            </c:numRef>
          </c:xVal>
          <c:yVal>
            <c:numRef>
              <c:f>PDF_normalzation!$J$6:$J$39</c:f>
              <c:numCache>
                <c:formatCode>General</c:formatCode>
                <c:ptCount val="34"/>
                <c:pt idx="0">
                  <c:v>0.53603853662166856</c:v>
                </c:pt>
                <c:pt idx="1">
                  <c:v>0.18020806254140403</c:v>
                </c:pt>
                <c:pt idx="2">
                  <c:v>0.52403032289430673</c:v>
                </c:pt>
                <c:pt idx="3">
                  <c:v>0.53603853662166856</c:v>
                </c:pt>
                <c:pt idx="4">
                  <c:v>0.52403032289430673</c:v>
                </c:pt>
                <c:pt idx="5">
                  <c:v>0.26808518385775471</c:v>
                </c:pt>
                <c:pt idx="6">
                  <c:v>0.39266518923550908</c:v>
                </c:pt>
                <c:pt idx="7">
                  <c:v>0.36765301763514857</c:v>
                </c:pt>
                <c:pt idx="8">
                  <c:v>0.43131551233596688</c:v>
                </c:pt>
                <c:pt idx="9">
                  <c:v>0.53926368534870373</c:v>
                </c:pt>
                <c:pt idx="10">
                  <c:v>0.46564814575096741</c:v>
                </c:pt>
                <c:pt idx="11">
                  <c:v>0.54554480203453604</c:v>
                </c:pt>
                <c:pt idx="12">
                  <c:v>0.2883632198258651</c:v>
                </c:pt>
                <c:pt idx="13">
                  <c:v>0.11041470992673974</c:v>
                </c:pt>
                <c:pt idx="14">
                  <c:v>0.51971988302608396</c:v>
                </c:pt>
                <c:pt idx="15">
                  <c:v>7.3325344911600546E-2</c:v>
                </c:pt>
                <c:pt idx="16">
                  <c:v>0.56265372968189098</c:v>
                </c:pt>
                <c:pt idx="17">
                  <c:v>0.40545307789252744</c:v>
                </c:pt>
                <c:pt idx="18">
                  <c:v>0.10443437093719736</c:v>
                </c:pt>
                <c:pt idx="19">
                  <c:v>0.21520459453229712</c:v>
                </c:pt>
                <c:pt idx="20">
                  <c:v>0.53792228457394742</c:v>
                </c:pt>
                <c:pt idx="21">
                  <c:v>0.43131551233596688</c:v>
                </c:pt>
                <c:pt idx="22">
                  <c:v>0.19839321307213797</c:v>
                </c:pt>
                <c:pt idx="23">
                  <c:v>0.43040990462675893</c:v>
                </c:pt>
                <c:pt idx="24">
                  <c:v>0.30219804680807866</c:v>
                </c:pt>
                <c:pt idx="25">
                  <c:v>0.52796480945110591</c:v>
                </c:pt>
                <c:pt idx="26">
                  <c:v>0.56797269851224985</c:v>
                </c:pt>
                <c:pt idx="27">
                  <c:v>0.15885224595195704</c:v>
                </c:pt>
                <c:pt idx="28">
                  <c:v>0.42146258258711328</c:v>
                </c:pt>
                <c:pt idx="29">
                  <c:v>0.56517011794250005</c:v>
                </c:pt>
                <c:pt idx="30">
                  <c:v>0.56797269851224985</c:v>
                </c:pt>
                <c:pt idx="31">
                  <c:v>0.5268794935392288</c:v>
                </c:pt>
                <c:pt idx="32">
                  <c:v>0.17198649924481169</c:v>
                </c:pt>
                <c:pt idx="33">
                  <c:v>0.43131551233596688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2-4DCD-9AE9-5F9B12F7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16536"/>
        <c:axId val="616916888"/>
      </c:scatterChart>
      <c:valAx>
        <c:axId val="61691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16888"/>
        <c:crosses val="autoZero"/>
        <c:crossBetween val="midCat"/>
      </c:valAx>
      <c:valAx>
        <c:axId val="61691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1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Vs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Linear_Regression!$D$5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77580927384077"/>
                  <c:y val="-0.272168999708369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Linear_Regression!$C$6:$C$39</c:f>
              <c:numCache>
                <c:formatCode>General</c:formatCode>
                <c:ptCount val="34"/>
                <c:pt idx="0">
                  <c:v>7420</c:v>
                </c:pt>
                <c:pt idx="1">
                  <c:v>8960</c:v>
                </c:pt>
                <c:pt idx="2">
                  <c:v>7500</c:v>
                </c:pt>
                <c:pt idx="3">
                  <c:v>7420</c:v>
                </c:pt>
                <c:pt idx="4">
                  <c:v>7500</c:v>
                </c:pt>
                <c:pt idx="5">
                  <c:v>8580</c:v>
                </c:pt>
                <c:pt idx="6">
                  <c:v>8100</c:v>
                </c:pt>
                <c:pt idx="7">
                  <c:v>5750</c:v>
                </c:pt>
                <c:pt idx="8">
                  <c:v>6000</c:v>
                </c:pt>
                <c:pt idx="9">
                  <c:v>6550</c:v>
                </c:pt>
                <c:pt idx="10">
                  <c:v>7800</c:v>
                </c:pt>
                <c:pt idx="11">
                  <c:v>6600</c:v>
                </c:pt>
                <c:pt idx="12">
                  <c:v>8500</c:v>
                </c:pt>
                <c:pt idx="13">
                  <c:v>4600</c:v>
                </c:pt>
                <c:pt idx="14">
                  <c:v>6420</c:v>
                </c:pt>
                <c:pt idx="15">
                  <c:v>4320</c:v>
                </c:pt>
                <c:pt idx="16">
                  <c:v>7155</c:v>
                </c:pt>
                <c:pt idx="17">
                  <c:v>8050</c:v>
                </c:pt>
                <c:pt idx="18">
                  <c:v>4560</c:v>
                </c:pt>
                <c:pt idx="19">
                  <c:v>8800</c:v>
                </c:pt>
                <c:pt idx="20">
                  <c:v>6540</c:v>
                </c:pt>
                <c:pt idx="21">
                  <c:v>6000</c:v>
                </c:pt>
                <c:pt idx="22">
                  <c:v>8875</c:v>
                </c:pt>
                <c:pt idx="23">
                  <c:v>7950</c:v>
                </c:pt>
                <c:pt idx="24">
                  <c:v>5500</c:v>
                </c:pt>
                <c:pt idx="25">
                  <c:v>7475</c:v>
                </c:pt>
                <c:pt idx="26">
                  <c:v>7000</c:v>
                </c:pt>
                <c:pt idx="27">
                  <c:v>4880</c:v>
                </c:pt>
                <c:pt idx="28">
                  <c:v>5960</c:v>
                </c:pt>
                <c:pt idx="29">
                  <c:v>6840</c:v>
                </c:pt>
                <c:pt idx="30">
                  <c:v>7000</c:v>
                </c:pt>
                <c:pt idx="31">
                  <c:v>7482</c:v>
                </c:pt>
                <c:pt idx="32">
                  <c:v>9000</c:v>
                </c:pt>
                <c:pt idx="33">
                  <c:v>6000</c:v>
                </c:pt>
              </c:numCache>
            </c:numRef>
          </c:xVal>
          <c:yVal>
            <c:numRef>
              <c:f>Linear_Regression!$D$6:$D$39</c:f>
              <c:numCache>
                <c:formatCode>General</c:formatCode>
                <c:ptCount val="34"/>
                <c:pt idx="0">
                  <c:v>13300000</c:v>
                </c:pt>
                <c:pt idx="1">
                  <c:v>12250000</c:v>
                </c:pt>
                <c:pt idx="2">
                  <c:v>12215000</c:v>
                </c:pt>
                <c:pt idx="3">
                  <c:v>11410000</c:v>
                </c:pt>
                <c:pt idx="4">
                  <c:v>10850000</c:v>
                </c:pt>
                <c:pt idx="5">
                  <c:v>10150000</c:v>
                </c:pt>
                <c:pt idx="6">
                  <c:v>9870000</c:v>
                </c:pt>
                <c:pt idx="7">
                  <c:v>9800000</c:v>
                </c:pt>
                <c:pt idx="8">
                  <c:v>9681000</c:v>
                </c:pt>
                <c:pt idx="9">
                  <c:v>9310000</c:v>
                </c:pt>
                <c:pt idx="10">
                  <c:v>9240000</c:v>
                </c:pt>
                <c:pt idx="11">
                  <c:v>9100000</c:v>
                </c:pt>
                <c:pt idx="12">
                  <c:v>8960000</c:v>
                </c:pt>
                <c:pt idx="13">
                  <c:v>8890000</c:v>
                </c:pt>
                <c:pt idx="14">
                  <c:v>8855000</c:v>
                </c:pt>
                <c:pt idx="15">
                  <c:v>8750000</c:v>
                </c:pt>
                <c:pt idx="16">
                  <c:v>8680000</c:v>
                </c:pt>
                <c:pt idx="17">
                  <c:v>8645000</c:v>
                </c:pt>
                <c:pt idx="18">
                  <c:v>8645000</c:v>
                </c:pt>
                <c:pt idx="19">
                  <c:v>8575000</c:v>
                </c:pt>
                <c:pt idx="20">
                  <c:v>8540000</c:v>
                </c:pt>
                <c:pt idx="21">
                  <c:v>8463000</c:v>
                </c:pt>
                <c:pt idx="22">
                  <c:v>8400000</c:v>
                </c:pt>
                <c:pt idx="23">
                  <c:v>8400000</c:v>
                </c:pt>
                <c:pt idx="24">
                  <c:v>8400000</c:v>
                </c:pt>
                <c:pt idx="25">
                  <c:v>8400000</c:v>
                </c:pt>
                <c:pt idx="26">
                  <c:v>8400000</c:v>
                </c:pt>
                <c:pt idx="27">
                  <c:v>8295000</c:v>
                </c:pt>
                <c:pt idx="28">
                  <c:v>8190000</c:v>
                </c:pt>
                <c:pt idx="29">
                  <c:v>8120000</c:v>
                </c:pt>
                <c:pt idx="30">
                  <c:v>8080940</c:v>
                </c:pt>
                <c:pt idx="31">
                  <c:v>8043000</c:v>
                </c:pt>
                <c:pt idx="32">
                  <c:v>7980000</c:v>
                </c:pt>
                <c:pt idx="33">
                  <c:v>7962500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E-4833-8F30-4D1BED234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09176"/>
        <c:axId val="554115160"/>
      </c:scatterChart>
      <c:valAx>
        <c:axId val="554109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15160"/>
        <c:crosses val="autoZero"/>
        <c:crossBetween val="midCat"/>
      </c:valAx>
      <c:valAx>
        <c:axId val="55411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09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Linear_Regression!$F$6:$F$39</c:f>
              <c:numCache>
                <c:formatCode>General</c:formatCode>
                <c:ptCount val="34"/>
                <c:pt idx="0">
                  <c:v>3985642.4948749878</c:v>
                </c:pt>
                <c:pt idx="1">
                  <c:v>2546642.2073515989</c:v>
                </c:pt>
                <c:pt idx="2">
                  <c:v>2880434.6877309158</c:v>
                </c:pt>
                <c:pt idx="3">
                  <c:v>2095642.4948749878</c:v>
                </c:pt>
                <c:pt idx="4">
                  <c:v>1515434.6877309158</c:v>
                </c:pt>
                <c:pt idx="5">
                  <c:v>542629.29128594138</c:v>
                </c:pt>
                <c:pt idx="6">
                  <c:v>383876.13415037468</c:v>
                </c:pt>
                <c:pt idx="7">
                  <c:v>907480.46900749393</c:v>
                </c:pt>
                <c:pt idx="8">
                  <c:v>725331.07168226875</c:v>
                </c:pt>
                <c:pt idx="9">
                  <c:v>215402.397566773</c:v>
                </c:pt>
                <c:pt idx="10">
                  <c:v>-170344.58905935474</c:v>
                </c:pt>
                <c:pt idx="11">
                  <c:v>-7227.48189827241</c:v>
                </c:pt>
                <c:pt idx="12">
                  <c:v>-627162.90156998672</c:v>
                </c:pt>
                <c:pt idx="13">
                  <c:v>287967.69670353085</c:v>
                </c:pt>
                <c:pt idx="14">
                  <c:v>-206759.91582411155</c:v>
                </c:pt>
                <c:pt idx="15">
                  <c:v>218695.02170778252</c:v>
                </c:pt>
                <c:pt idx="16">
                  <c:v>-567419.14396027289</c:v>
                </c:pt>
                <c:pt idx="17">
                  <c:v>-828493.98638457991</c:v>
                </c:pt>
                <c:pt idx="18">
                  <c:v>53071.600275566801</c:v>
                </c:pt>
                <c:pt idx="19">
                  <c:v>-1087942.1783602573</c:v>
                </c:pt>
                <c:pt idx="20">
                  <c:v>-552071.62654021941</c:v>
                </c:pt>
                <c:pt idx="21">
                  <c:v>-492668.92831773125</c:v>
                </c:pt>
                <c:pt idx="22">
                  <c:v>-1281886.9975578245</c:v>
                </c:pt>
                <c:pt idx="23">
                  <c:v>-1048234.227454491</c:v>
                </c:pt>
                <c:pt idx="24">
                  <c:v>-429370.1336672809</c:v>
                </c:pt>
                <c:pt idx="25">
                  <c:v>-928250.37253656238</c:v>
                </c:pt>
                <c:pt idx="26">
                  <c:v>-808266.51761863381</c:v>
                </c:pt>
                <c:pt idx="27">
                  <c:v>-377759.62830072269</c:v>
                </c:pt>
                <c:pt idx="28">
                  <c:v>-755565.02474569529</c:v>
                </c:pt>
                <c:pt idx="29">
                  <c:v>-1047850.90333049</c:v>
                </c:pt>
                <c:pt idx="30">
                  <c:v>-1127326.5176186338</c:v>
                </c:pt>
                <c:pt idx="31">
                  <c:v>-1287018.555661669</c:v>
                </c:pt>
                <c:pt idx="32">
                  <c:v>-1733461.6962204371</c:v>
                </c:pt>
                <c:pt idx="33">
                  <c:v>-993168.92831773125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9-407F-A02E-DB2F2FF2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07064"/>
        <c:axId val="554109176"/>
      </c:scatterChart>
      <c:valAx>
        <c:axId val="55410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09176"/>
        <c:crosses val="autoZero"/>
        <c:crossBetween val="midCat"/>
      </c:valAx>
      <c:valAx>
        <c:axId val="55410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0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 Vs Predicted(Price)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Linear_Regression!$D$5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Linear_Regression!$D$6:$D$39</c:f>
              <c:numCache>
                <c:formatCode>General</c:formatCode>
                <c:ptCount val="34"/>
                <c:pt idx="0">
                  <c:v>13300000</c:v>
                </c:pt>
                <c:pt idx="1">
                  <c:v>12250000</c:v>
                </c:pt>
                <c:pt idx="2">
                  <c:v>12215000</c:v>
                </c:pt>
                <c:pt idx="3">
                  <c:v>11410000</c:v>
                </c:pt>
                <c:pt idx="4">
                  <c:v>10850000</c:v>
                </c:pt>
                <c:pt idx="5">
                  <c:v>10150000</c:v>
                </c:pt>
                <c:pt idx="6">
                  <c:v>9870000</c:v>
                </c:pt>
                <c:pt idx="7">
                  <c:v>9800000</c:v>
                </c:pt>
                <c:pt idx="8">
                  <c:v>9681000</c:v>
                </c:pt>
                <c:pt idx="9">
                  <c:v>9310000</c:v>
                </c:pt>
                <c:pt idx="10">
                  <c:v>9240000</c:v>
                </c:pt>
                <c:pt idx="11">
                  <c:v>9100000</c:v>
                </c:pt>
                <c:pt idx="12">
                  <c:v>8960000</c:v>
                </c:pt>
                <c:pt idx="13">
                  <c:v>8890000</c:v>
                </c:pt>
                <c:pt idx="14">
                  <c:v>8855000</c:v>
                </c:pt>
                <c:pt idx="15">
                  <c:v>8750000</c:v>
                </c:pt>
                <c:pt idx="16">
                  <c:v>8680000</c:v>
                </c:pt>
                <c:pt idx="17">
                  <c:v>8645000</c:v>
                </c:pt>
                <c:pt idx="18">
                  <c:v>8645000</c:v>
                </c:pt>
                <c:pt idx="19">
                  <c:v>8575000</c:v>
                </c:pt>
                <c:pt idx="20">
                  <c:v>8540000</c:v>
                </c:pt>
                <c:pt idx="21">
                  <c:v>8463000</c:v>
                </c:pt>
                <c:pt idx="22">
                  <c:v>8400000</c:v>
                </c:pt>
                <c:pt idx="23">
                  <c:v>8400000</c:v>
                </c:pt>
                <c:pt idx="24">
                  <c:v>8400000</c:v>
                </c:pt>
                <c:pt idx="25">
                  <c:v>8400000</c:v>
                </c:pt>
                <c:pt idx="26">
                  <c:v>8400000</c:v>
                </c:pt>
                <c:pt idx="27">
                  <c:v>8295000</c:v>
                </c:pt>
                <c:pt idx="28">
                  <c:v>8190000</c:v>
                </c:pt>
                <c:pt idx="29">
                  <c:v>8120000</c:v>
                </c:pt>
                <c:pt idx="30">
                  <c:v>8080940</c:v>
                </c:pt>
                <c:pt idx="31">
                  <c:v>8043000</c:v>
                </c:pt>
                <c:pt idx="32">
                  <c:v>7980000</c:v>
                </c:pt>
                <c:pt idx="33">
                  <c:v>7962500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2-44BC-BAA2-9A2F475590A9}"/>
            </c:ext>
          </c:extLst>
        </c:ser>
        <c:ser>
          <c:idx val="1"/>
          <c:order val="1"/>
          <c:tx>
            <c:strRef>
              <c:f>Linear_Regression!$E$5</c:f>
              <c:strCache>
                <c:ptCount val="1"/>
                <c:pt idx="0">
                  <c:v>Predicted(y)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Linear_Regression!$E$6:$E$39</c:f>
              <c:numCache>
                <c:formatCode>General</c:formatCode>
                <c:ptCount val="34"/>
                <c:pt idx="0">
                  <c:v>9314357.5051250122</c:v>
                </c:pt>
                <c:pt idx="1">
                  <c:v>9703357.7926484011</c:v>
                </c:pt>
                <c:pt idx="2">
                  <c:v>9334565.3122690842</c:v>
                </c:pt>
                <c:pt idx="3">
                  <c:v>9314357.5051250122</c:v>
                </c:pt>
                <c:pt idx="4">
                  <c:v>9334565.3122690842</c:v>
                </c:pt>
                <c:pt idx="5">
                  <c:v>9607370.7087140586</c:v>
                </c:pt>
                <c:pt idx="6">
                  <c:v>9486123.8658496253</c:v>
                </c:pt>
                <c:pt idx="7">
                  <c:v>8892519.5309925061</c:v>
                </c:pt>
                <c:pt idx="8">
                  <c:v>8955668.9283177312</c:v>
                </c:pt>
                <c:pt idx="9">
                  <c:v>9094597.602433227</c:v>
                </c:pt>
                <c:pt idx="10">
                  <c:v>9410344.5890593547</c:v>
                </c:pt>
                <c:pt idx="11">
                  <c:v>9107227.4818982724</c:v>
                </c:pt>
                <c:pt idx="12">
                  <c:v>9587162.9015699867</c:v>
                </c:pt>
                <c:pt idx="13">
                  <c:v>8602032.3032964692</c:v>
                </c:pt>
                <c:pt idx="14">
                  <c:v>9061759.9158241116</c:v>
                </c:pt>
                <c:pt idx="15">
                  <c:v>8531304.9782922175</c:v>
                </c:pt>
                <c:pt idx="16">
                  <c:v>9247419.1439602729</c:v>
                </c:pt>
                <c:pt idx="17">
                  <c:v>9473493.9863845799</c:v>
                </c:pt>
                <c:pt idx="18">
                  <c:v>8591928.3997244332</c:v>
                </c:pt>
                <c:pt idx="19">
                  <c:v>9662942.1783602573</c:v>
                </c:pt>
                <c:pt idx="20">
                  <c:v>9092071.6265402194</c:v>
                </c:pt>
                <c:pt idx="21">
                  <c:v>8955668.9283177312</c:v>
                </c:pt>
                <c:pt idx="22">
                  <c:v>9681886.9975578245</c:v>
                </c:pt>
                <c:pt idx="23">
                  <c:v>9448234.227454491</c:v>
                </c:pt>
                <c:pt idx="24">
                  <c:v>8829370.1336672809</c:v>
                </c:pt>
                <c:pt idx="25">
                  <c:v>9328250.3725365624</c:v>
                </c:pt>
                <c:pt idx="26">
                  <c:v>9208266.5176186338</c:v>
                </c:pt>
                <c:pt idx="27">
                  <c:v>8672759.6283007227</c:v>
                </c:pt>
                <c:pt idx="28">
                  <c:v>8945565.0247456953</c:v>
                </c:pt>
                <c:pt idx="29">
                  <c:v>9167850.90333049</c:v>
                </c:pt>
                <c:pt idx="30">
                  <c:v>9208266.5176186338</c:v>
                </c:pt>
                <c:pt idx="31">
                  <c:v>9330018.555661669</c:v>
                </c:pt>
                <c:pt idx="32">
                  <c:v>9713461.6962204371</c:v>
                </c:pt>
                <c:pt idx="33">
                  <c:v>8955668.9283177312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2-44BC-BAA2-9A2F47559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910712"/>
        <c:axId val="593913528"/>
      </c:lineChart>
      <c:catAx>
        <c:axId val="593910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13528"/>
        <c:crosses val="autoZero"/>
        <c:auto val="1"/>
        <c:lblAlgn val="ctr"/>
        <c:lblOffset val="100"/>
        <c:noMultiLvlLbl val="0"/>
      </c:catAx>
      <c:valAx>
        <c:axId val="59391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1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image" Target="../media/image4.png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114300</xdr:rowOff>
    </xdr:from>
    <xdr:to>
      <xdr:col>5</xdr:col>
      <xdr:colOff>22860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8FB571-25EA-4F20-BBD4-2172936A6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2280" y="114300"/>
          <a:ext cx="156210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403860</xdr:colOff>
      <xdr:row>3</xdr:row>
      <xdr:rowOff>121920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FB4B17-D2D9-4704-A12B-A09C26350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1520" y="381000"/>
          <a:ext cx="40386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</xdr:row>
      <xdr:rowOff>0</xdr:rowOff>
    </xdr:from>
    <xdr:to>
      <xdr:col>6</xdr:col>
      <xdr:colOff>1143000</xdr:colOff>
      <xdr:row>4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12A428-9243-4A6F-88A0-7BB887E93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381000"/>
          <a:ext cx="114300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144780</xdr:colOff>
      <xdr:row>16</xdr:row>
      <xdr:rowOff>121920</xdr:rowOff>
    </xdr:from>
    <xdr:to>
      <xdr:col>12</xdr:col>
      <xdr:colOff>358140</xdr:colOff>
      <xdr:row>31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050FB3-1892-46B6-98F0-7F0FF316D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114300</xdr:rowOff>
    </xdr:from>
    <xdr:to>
      <xdr:col>5</xdr:col>
      <xdr:colOff>22860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EFF2D0-1A83-4C1A-9D37-9F3071834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2280" y="114300"/>
          <a:ext cx="15621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403860</xdr:colOff>
      <xdr:row>3</xdr:row>
      <xdr:rowOff>121920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33B57B-7DD5-4290-8094-DBDE2CE99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1520" y="579120"/>
          <a:ext cx="40386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</xdr:row>
      <xdr:rowOff>0</xdr:rowOff>
    </xdr:from>
    <xdr:to>
      <xdr:col>6</xdr:col>
      <xdr:colOff>1143000</xdr:colOff>
      <xdr:row>4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86F2D2-834C-4074-8A5E-548280C64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3540" y="579120"/>
          <a:ext cx="114300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144780</xdr:colOff>
      <xdr:row>13</xdr:row>
      <xdr:rowOff>121920</xdr:rowOff>
    </xdr:from>
    <xdr:to>
      <xdr:col>12</xdr:col>
      <xdr:colOff>358140</xdr:colOff>
      <xdr:row>26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8BB90A-ACBA-4325-A311-E11358C5D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114300</xdr:rowOff>
    </xdr:from>
    <xdr:to>
      <xdr:col>5</xdr:col>
      <xdr:colOff>22860</xdr:colOff>
      <xdr:row>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28BDA3-D90B-4E75-B83B-4267C7844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2280" y="114300"/>
          <a:ext cx="111252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403860</xdr:colOff>
      <xdr:row>3</xdr:row>
      <xdr:rowOff>121920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73B3B4-0A1B-F828-4195-2193A7E34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1520" y="381000"/>
          <a:ext cx="40386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</xdr:row>
      <xdr:rowOff>0</xdr:rowOff>
    </xdr:from>
    <xdr:to>
      <xdr:col>6</xdr:col>
      <xdr:colOff>1143000</xdr:colOff>
      <xdr:row>4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BBEAE6-4286-05F6-7299-D322CD4CF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381000"/>
          <a:ext cx="114300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205740</xdr:colOff>
      <xdr:row>6</xdr:row>
      <xdr:rowOff>76200</xdr:rowOff>
    </xdr:from>
    <xdr:to>
      <xdr:col>7</xdr:col>
      <xdr:colOff>45720</xdr:colOff>
      <xdr:row>19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AE4B69-AFFF-F8EF-A57B-B00551B50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7</xdr:col>
      <xdr:colOff>754380</xdr:colOff>
      <xdr:row>3</xdr:row>
      <xdr:rowOff>137160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F350DA2-8F2A-AD72-A785-BF4618BC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381000"/>
          <a:ext cx="75438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304800</xdr:colOff>
      <xdr:row>1</xdr:row>
      <xdr:rowOff>388620</xdr:rowOff>
    </xdr:from>
    <xdr:to>
      <xdr:col>9</xdr:col>
      <xdr:colOff>1447800</xdr:colOff>
      <xdr:row>4</xdr:row>
      <xdr:rowOff>68580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7D12B03-B062-4B39-A123-0E5D2DE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0380" y="571500"/>
          <a:ext cx="114300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365760</xdr:colOff>
      <xdr:row>5</xdr:row>
      <xdr:rowOff>91440</xdr:rowOff>
    </xdr:from>
    <xdr:to>
      <xdr:col>9</xdr:col>
      <xdr:colOff>2667000</xdr:colOff>
      <xdr:row>20</xdr:row>
      <xdr:rowOff>91440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A3FF3BE-1A25-8053-155D-C43AD411F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259080</xdr:colOff>
      <xdr:row>4</xdr:row>
      <xdr:rowOff>22860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9F0739-46D6-46AD-9F7D-48F51E2E7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2340" y="548640"/>
          <a:ext cx="10820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6</xdr:col>
      <xdr:colOff>815340</xdr:colOff>
      <xdr:row>3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87F713-68AC-43D0-B533-4402C6BE9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365760"/>
          <a:ext cx="14554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10</xdr:col>
      <xdr:colOff>518160</xdr:colOff>
      <xdr:row>4</xdr:row>
      <xdr:rowOff>68580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2EEBBC-9A8F-4863-A00A-F1BFAAAD4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9340" y="365760"/>
          <a:ext cx="1996440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647700</xdr:colOff>
      <xdr:row>5</xdr:row>
      <xdr:rowOff>15240</xdr:rowOff>
    </xdr:from>
    <xdr:to>
      <xdr:col>14</xdr:col>
      <xdr:colOff>7620</xdr:colOff>
      <xdr:row>20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90D131-E00E-8CD1-F73D-BBDE80C9D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647700</xdr:colOff>
      <xdr:row>20</xdr:row>
      <xdr:rowOff>83820</xdr:rowOff>
    </xdr:from>
    <xdr:to>
      <xdr:col>14</xdr:col>
      <xdr:colOff>7620</xdr:colOff>
      <xdr:row>35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202747-055B-15AB-4ED1-843C25B1C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472440</xdr:colOff>
      <xdr:row>36</xdr:row>
      <xdr:rowOff>45720</xdr:rowOff>
    </xdr:from>
    <xdr:to>
      <xdr:col>13</xdr:col>
      <xdr:colOff>441960</xdr:colOff>
      <xdr:row>51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BCAF96-475B-B83B-050C-B31F8D50F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70D5-C6BA-42C2-B7BB-08C62B63F1BE}">
  <dimension ref="B2:H48"/>
  <sheetViews>
    <sheetView workbookViewId="0">
      <selection activeCell="G6" sqref="G6"/>
    </sheetView>
  </sheetViews>
  <sheetFormatPr defaultRowHeight="14.4" x14ac:dyDescent="0.3"/>
  <cols>
    <col min="1" max="1" width="9" bestFit="1" customWidth="1"/>
    <col min="2" max="2" width="19.77734375" bestFit="1" customWidth="1"/>
    <col min="4" max="4" width="12" bestFit="1" customWidth="1"/>
    <col min="5" max="5" width="16.5546875" bestFit="1" customWidth="1"/>
    <col min="6" max="6" width="12.6640625" bestFit="1" customWidth="1"/>
    <col min="7" max="7" width="39.77734375" bestFit="1" customWidth="1"/>
    <col min="8" max="8" width="28" bestFit="1" customWidth="1"/>
  </cols>
  <sheetData>
    <row r="2" spans="2:8" ht="15.6" x14ac:dyDescent="0.3">
      <c r="F2" s="4" t="s">
        <v>11</v>
      </c>
      <c r="G2" s="5" t="s">
        <v>13</v>
      </c>
    </row>
    <row r="4" spans="2:8" ht="16.8" x14ac:dyDescent="0.35">
      <c r="C4" s="2" t="s">
        <v>2</v>
      </c>
      <c r="D4" s="2" t="s">
        <v>3</v>
      </c>
      <c r="E4" t="s">
        <v>9</v>
      </c>
    </row>
    <row r="5" spans="2:8" x14ac:dyDescent="0.3">
      <c r="B5" s="7" t="s">
        <v>10</v>
      </c>
      <c r="C5" s="8" t="s">
        <v>0</v>
      </c>
      <c r="D5" s="9" t="s">
        <v>1</v>
      </c>
      <c r="E5" s="17" t="s">
        <v>6</v>
      </c>
      <c r="F5" s="9" t="s">
        <v>12</v>
      </c>
      <c r="G5" s="1" t="s">
        <v>14</v>
      </c>
    </row>
    <row r="6" spans="2:8" x14ac:dyDescent="0.3">
      <c r="B6" s="10">
        <v>1</v>
      </c>
      <c r="C6">
        <v>13300000</v>
      </c>
      <c r="D6" s="11">
        <v>7420</v>
      </c>
      <c r="E6" s="10">
        <f>(D6-D$47)^2</f>
        <v>7748.5134779749505</v>
      </c>
      <c r="F6" s="11">
        <f xml:space="preserve"> (D6-D$47)/E$48</f>
        <v>3.8606923591489643E-2</v>
      </c>
      <c r="G6">
        <f>EXP(-0.5*F6^2)/(2*PI()*E$48)</f>
        <v>6.9751327028008464E-5</v>
      </c>
    </row>
    <row r="7" spans="2:8" x14ac:dyDescent="0.3">
      <c r="B7" s="10">
        <v>2</v>
      </c>
      <c r="C7">
        <v>12250000</v>
      </c>
      <c r="D7" s="11">
        <v>8960</v>
      </c>
      <c r="E7" s="10">
        <f t="shared" ref="E7:E44" si="0">(D7-D$47)^2</f>
        <v>2650467.4878369481</v>
      </c>
      <c r="F7" s="11">
        <f t="shared" ref="F7:F44" si="1" xml:space="preserve"> (D7-D$47)/E$48</f>
        <v>0.71403128447260755</v>
      </c>
      <c r="G7">
        <f t="shared" ref="G7:G44" si="2">EXP(-0.5*F7^2)/(2*PI()*E$48)</f>
        <v>5.4096060031334008E-5</v>
      </c>
    </row>
    <row r="8" spans="2:8" x14ac:dyDescent="0.3">
      <c r="B8" s="10">
        <v>3</v>
      </c>
      <c r="C8">
        <v>12250000</v>
      </c>
      <c r="D8" s="11">
        <v>9960</v>
      </c>
      <c r="E8" s="10">
        <f t="shared" si="0"/>
        <v>6906518.7698882297</v>
      </c>
      <c r="F8" s="11">
        <f t="shared" si="1"/>
        <v>1.1526185317980087</v>
      </c>
      <c r="G8">
        <f t="shared" si="2"/>
        <v>3.5924408011139025E-5</v>
      </c>
    </row>
    <row r="9" spans="2:8" x14ac:dyDescent="0.3">
      <c r="B9" s="10">
        <v>4</v>
      </c>
      <c r="C9">
        <v>12215000</v>
      </c>
      <c r="D9" s="11">
        <v>7500</v>
      </c>
      <c r="E9" s="10">
        <f t="shared" si="0"/>
        <v>28232.616042077454</v>
      </c>
      <c r="F9" s="11">
        <f t="shared" si="1"/>
        <v>7.3693903377521741E-2</v>
      </c>
      <c r="G9">
        <f t="shared" si="2"/>
        <v>6.9614041841571116E-5</v>
      </c>
    </row>
    <row r="10" spans="2:8" x14ac:dyDescent="0.3">
      <c r="B10" s="10">
        <v>5</v>
      </c>
      <c r="C10">
        <v>11410000</v>
      </c>
      <c r="D10" s="11">
        <v>7420</v>
      </c>
      <c r="E10" s="10">
        <f t="shared" si="0"/>
        <v>7748.5134779749505</v>
      </c>
      <c r="F10" s="11">
        <f t="shared" si="1"/>
        <v>3.8606923591489643E-2</v>
      </c>
      <c r="G10">
        <f t="shared" si="2"/>
        <v>6.9751327028008464E-5</v>
      </c>
    </row>
    <row r="11" spans="2:8" x14ac:dyDescent="0.3">
      <c r="B11" s="10">
        <v>6</v>
      </c>
      <c r="C11">
        <v>10850000</v>
      </c>
      <c r="D11" s="11">
        <v>7500</v>
      </c>
      <c r="E11" s="10">
        <f t="shared" si="0"/>
        <v>28232.616042077454</v>
      </c>
      <c r="F11" s="11">
        <f t="shared" si="1"/>
        <v>7.3693903377521741E-2</v>
      </c>
      <c r="G11">
        <f t="shared" si="2"/>
        <v>6.9614041841571116E-5</v>
      </c>
    </row>
    <row r="12" spans="2:8" x14ac:dyDescent="0.3">
      <c r="B12" s="10">
        <v>7</v>
      </c>
      <c r="C12">
        <v>10150000</v>
      </c>
      <c r="D12" s="11">
        <v>8580</v>
      </c>
      <c r="E12" s="10">
        <f t="shared" si="0"/>
        <v>1557568.0006574614</v>
      </c>
      <c r="F12" s="11">
        <f t="shared" si="1"/>
        <v>0.54736813048895505</v>
      </c>
      <c r="G12">
        <f t="shared" si="2"/>
        <v>6.0091942128342467E-5</v>
      </c>
    </row>
    <row r="13" spans="2:8" x14ac:dyDescent="0.3">
      <c r="B13" s="12">
        <v>8</v>
      </c>
      <c r="C13" s="6">
        <v>10150000</v>
      </c>
      <c r="D13" s="13">
        <v>16200</v>
      </c>
      <c r="E13" s="12">
        <f t="shared" si="0"/>
        <v>78641878.769888222</v>
      </c>
      <c r="F13" s="13">
        <f t="shared" si="1"/>
        <v>3.8894029551085123</v>
      </c>
      <c r="G13" s="6">
        <f t="shared" si="2"/>
        <v>3.6223544163104281E-8</v>
      </c>
      <c r="H13" t="s">
        <v>16</v>
      </c>
    </row>
    <row r="14" spans="2:8" x14ac:dyDescent="0.3">
      <c r="B14" s="10">
        <v>9</v>
      </c>
      <c r="C14">
        <v>9870000</v>
      </c>
      <c r="D14" s="11">
        <v>8100</v>
      </c>
      <c r="E14" s="10">
        <f t="shared" si="0"/>
        <v>589863.38527284621</v>
      </c>
      <c r="F14" s="11">
        <f t="shared" si="1"/>
        <v>0.33684625177276245</v>
      </c>
      <c r="G14">
        <f t="shared" si="2"/>
        <v>6.5953437103902007E-5</v>
      </c>
    </row>
    <row r="15" spans="2:8" x14ac:dyDescent="0.3">
      <c r="B15" s="10">
        <v>10</v>
      </c>
      <c r="C15">
        <v>9800000</v>
      </c>
      <c r="D15" s="11">
        <v>5750</v>
      </c>
      <c r="E15" s="10">
        <f t="shared" si="0"/>
        <v>2502642.872452335</v>
      </c>
      <c r="F15" s="11">
        <f t="shared" si="1"/>
        <v>-0.69383377944193037</v>
      </c>
      <c r="G15">
        <f t="shared" si="2"/>
        <v>5.4870674107771788E-5</v>
      </c>
    </row>
    <row r="16" spans="2:8" x14ac:dyDescent="0.3">
      <c r="B16" s="12">
        <v>11</v>
      </c>
      <c r="C16" s="6">
        <v>9800000</v>
      </c>
      <c r="D16" s="13">
        <v>13200</v>
      </c>
      <c r="E16" s="12">
        <f t="shared" si="0"/>
        <v>34433724.923734382</v>
      </c>
      <c r="F16" s="13">
        <f t="shared" si="1"/>
        <v>2.5736412131323085</v>
      </c>
      <c r="G16" s="6">
        <f t="shared" si="2"/>
        <v>2.5443294714745132E-6</v>
      </c>
      <c r="H16" t="s">
        <v>15</v>
      </c>
    </row>
    <row r="17" spans="2:7" x14ac:dyDescent="0.3">
      <c r="B17" s="10">
        <v>12</v>
      </c>
      <c r="C17">
        <v>9681000</v>
      </c>
      <c r="D17" s="11">
        <v>6000</v>
      </c>
      <c r="E17" s="10">
        <f t="shared" si="0"/>
        <v>1774155.6929651555</v>
      </c>
      <c r="F17" s="11">
        <f t="shared" si="1"/>
        <v>-0.58418696761058009</v>
      </c>
      <c r="G17">
        <f t="shared" si="2"/>
        <v>5.8853098711624738E-5</v>
      </c>
    </row>
    <row r="18" spans="2:7" x14ac:dyDescent="0.3">
      <c r="B18" s="10">
        <v>13</v>
      </c>
      <c r="C18">
        <v>9310000</v>
      </c>
      <c r="D18" s="11">
        <v>6550</v>
      </c>
      <c r="E18" s="10">
        <f t="shared" si="0"/>
        <v>611483.89809336024</v>
      </c>
      <c r="F18" s="11">
        <f t="shared" si="1"/>
        <v>-0.3429639815816094</v>
      </c>
      <c r="G18">
        <f t="shared" si="2"/>
        <v>6.5816432879078185E-5</v>
      </c>
    </row>
    <row r="19" spans="2:7" x14ac:dyDescent="0.3">
      <c r="B19" s="10">
        <v>14</v>
      </c>
      <c r="C19">
        <v>9240000</v>
      </c>
      <c r="D19" s="11">
        <v>3500</v>
      </c>
      <c r="E19" s="10">
        <f t="shared" si="0"/>
        <v>14684027.487836951</v>
      </c>
      <c r="F19" s="11">
        <f t="shared" si="1"/>
        <v>-1.6806550859240832</v>
      </c>
      <c r="G19">
        <f t="shared" si="2"/>
        <v>1.700284927399817E-5</v>
      </c>
    </row>
    <row r="20" spans="2:7" x14ac:dyDescent="0.3">
      <c r="B20" s="10">
        <v>15</v>
      </c>
      <c r="C20">
        <v>9240000</v>
      </c>
      <c r="D20" s="11">
        <v>7800</v>
      </c>
      <c r="E20" s="10">
        <f t="shared" si="0"/>
        <v>219048.00065746185</v>
      </c>
      <c r="F20" s="11">
        <f t="shared" si="1"/>
        <v>0.2052700775751421</v>
      </c>
      <c r="G20">
        <f t="shared" si="2"/>
        <v>6.834810179255479E-5</v>
      </c>
    </row>
    <row r="21" spans="2:7" x14ac:dyDescent="0.3">
      <c r="B21" s="10">
        <v>16</v>
      </c>
      <c r="C21">
        <v>9100000</v>
      </c>
      <c r="D21" s="11">
        <v>6000</v>
      </c>
      <c r="E21" s="10">
        <f t="shared" si="0"/>
        <v>1774155.6929651555</v>
      </c>
      <c r="F21" s="11">
        <f t="shared" si="1"/>
        <v>-0.58418696761058009</v>
      </c>
      <c r="G21">
        <f t="shared" si="2"/>
        <v>5.8853098711624738E-5</v>
      </c>
    </row>
    <row r="22" spans="2:7" x14ac:dyDescent="0.3">
      <c r="B22" s="10">
        <v>17</v>
      </c>
      <c r="C22">
        <v>9100000</v>
      </c>
      <c r="D22" s="11">
        <v>6600</v>
      </c>
      <c r="E22" s="10">
        <f t="shared" si="0"/>
        <v>535786.46219592425</v>
      </c>
      <c r="F22" s="11">
        <f t="shared" si="1"/>
        <v>-0.32103461921533938</v>
      </c>
      <c r="G22">
        <f t="shared" si="2"/>
        <v>6.6297360167360365E-5</v>
      </c>
    </row>
    <row r="23" spans="2:7" x14ac:dyDescent="0.3">
      <c r="B23" s="10">
        <v>18</v>
      </c>
      <c r="C23">
        <v>8960000</v>
      </c>
      <c r="D23" s="11">
        <v>8500</v>
      </c>
      <c r="E23" s="10">
        <f t="shared" si="0"/>
        <v>1364283.8980933588</v>
      </c>
      <c r="F23" s="11">
        <f t="shared" si="1"/>
        <v>0.51228115070292302</v>
      </c>
      <c r="G23">
        <f t="shared" si="2"/>
        <v>6.1219496227971811E-5</v>
      </c>
    </row>
    <row r="24" spans="2:7" x14ac:dyDescent="0.3">
      <c r="B24" s="10">
        <v>19</v>
      </c>
      <c r="C24">
        <v>8890000</v>
      </c>
      <c r="D24" s="11">
        <v>4600</v>
      </c>
      <c r="E24" s="10">
        <f t="shared" si="0"/>
        <v>7463683.8980933614</v>
      </c>
      <c r="F24" s="11">
        <f t="shared" si="1"/>
        <v>-1.1982091138661417</v>
      </c>
      <c r="G24">
        <f t="shared" si="2"/>
        <v>3.4049970050136746E-5</v>
      </c>
    </row>
    <row r="25" spans="2:7" x14ac:dyDescent="0.3">
      <c r="B25" s="10">
        <v>20</v>
      </c>
      <c r="C25">
        <v>8855000</v>
      </c>
      <c r="D25" s="11">
        <v>6420</v>
      </c>
      <c r="E25" s="10">
        <f t="shared" si="0"/>
        <v>831697.23142669362</v>
      </c>
      <c r="F25" s="11">
        <f t="shared" si="1"/>
        <v>-0.39998032373391157</v>
      </c>
      <c r="G25">
        <f t="shared" si="2"/>
        <v>6.4437100606138498E-5</v>
      </c>
    </row>
    <row r="26" spans="2:7" x14ac:dyDescent="0.3">
      <c r="B26" s="10">
        <v>21</v>
      </c>
      <c r="C26">
        <v>8750000</v>
      </c>
      <c r="D26" s="11">
        <v>4320</v>
      </c>
      <c r="E26" s="10">
        <f t="shared" si="0"/>
        <v>9071989.5391190033</v>
      </c>
      <c r="F26" s="11">
        <f t="shared" si="1"/>
        <v>-1.3210135431172541</v>
      </c>
      <c r="G26">
        <f t="shared" si="2"/>
        <v>2.9170073475151876E-5</v>
      </c>
    </row>
    <row r="27" spans="2:7" x14ac:dyDescent="0.3">
      <c r="B27" s="10">
        <v>22</v>
      </c>
      <c r="C27">
        <v>8680000</v>
      </c>
      <c r="D27" s="11">
        <v>7155</v>
      </c>
      <c r="E27" s="10">
        <f t="shared" si="0"/>
        <v>31319.923734385404</v>
      </c>
      <c r="F27" s="11">
        <f t="shared" si="1"/>
        <v>-7.7618696949741689E-2</v>
      </c>
      <c r="G27">
        <f t="shared" si="2"/>
        <v>6.9593374039607917E-5</v>
      </c>
    </row>
    <row r="28" spans="2:7" x14ac:dyDescent="0.3">
      <c r="B28" s="10">
        <v>23</v>
      </c>
      <c r="C28">
        <v>8645000</v>
      </c>
      <c r="D28" s="11">
        <v>8050</v>
      </c>
      <c r="E28" s="10">
        <f t="shared" si="0"/>
        <v>515560.8211702822</v>
      </c>
      <c r="F28" s="11">
        <f t="shared" si="1"/>
        <v>0.31491688940649243</v>
      </c>
      <c r="G28">
        <f t="shared" si="2"/>
        <v>6.6426453263617846E-5</v>
      </c>
    </row>
    <row r="29" spans="2:7" x14ac:dyDescent="0.3">
      <c r="B29" s="10">
        <v>24</v>
      </c>
      <c r="C29">
        <v>8645000</v>
      </c>
      <c r="D29" s="11">
        <v>4560</v>
      </c>
      <c r="E29" s="10">
        <f t="shared" si="0"/>
        <v>7683841.8468113104</v>
      </c>
      <c r="F29" s="11">
        <f xml:space="preserve"> (D29-D$47)/E$48</f>
        <v>-1.2157526037591579</v>
      </c>
      <c r="G29">
        <f t="shared" si="2"/>
        <v>3.3336553461951251E-5</v>
      </c>
    </row>
    <row r="30" spans="2:7" x14ac:dyDescent="0.3">
      <c r="B30" s="10">
        <v>25</v>
      </c>
      <c r="C30">
        <v>8575000</v>
      </c>
      <c r="D30" s="11">
        <v>8800</v>
      </c>
      <c r="E30" s="10">
        <f t="shared" si="0"/>
        <v>2155099.2827087431</v>
      </c>
      <c r="F30" s="11">
        <f t="shared" si="1"/>
        <v>0.64385732490054337</v>
      </c>
      <c r="G30">
        <f t="shared" si="2"/>
        <v>5.6735809139305774E-5</v>
      </c>
    </row>
    <row r="31" spans="2:7" x14ac:dyDescent="0.3">
      <c r="B31" s="10">
        <v>26</v>
      </c>
      <c r="C31">
        <v>8540000</v>
      </c>
      <c r="D31" s="11">
        <v>6540</v>
      </c>
      <c r="E31" s="10">
        <f t="shared" si="0"/>
        <v>627223.38527284737</v>
      </c>
      <c r="F31" s="11">
        <f t="shared" si="1"/>
        <v>-0.34734985405486346</v>
      </c>
      <c r="G31">
        <f t="shared" si="2"/>
        <v>6.5716874402291247E-5</v>
      </c>
    </row>
    <row r="32" spans="2:7" x14ac:dyDescent="0.3">
      <c r="B32" s="10">
        <v>27</v>
      </c>
      <c r="C32">
        <v>8463000</v>
      </c>
      <c r="D32" s="11">
        <v>6000</v>
      </c>
      <c r="E32" s="10">
        <f>(D32-D$47)^2</f>
        <v>1774155.6929651555</v>
      </c>
      <c r="F32" s="11">
        <f t="shared" si="1"/>
        <v>-0.58418696761058009</v>
      </c>
      <c r="G32">
        <f t="shared" si="2"/>
        <v>5.8853098711624738E-5</v>
      </c>
    </row>
    <row r="33" spans="2:7" x14ac:dyDescent="0.3">
      <c r="B33" s="10">
        <v>28</v>
      </c>
      <c r="C33">
        <v>8400000</v>
      </c>
      <c r="D33" s="11">
        <v>8875</v>
      </c>
      <c r="E33" s="10">
        <f t="shared" si="0"/>
        <v>2380928.1288625891</v>
      </c>
      <c r="F33" s="11">
        <f t="shared" si="1"/>
        <v>0.67675136844994843</v>
      </c>
      <c r="G33">
        <f t="shared" si="2"/>
        <v>5.5516789356705537E-5</v>
      </c>
    </row>
    <row r="34" spans="2:7" x14ac:dyDescent="0.3">
      <c r="B34" s="10">
        <v>29</v>
      </c>
      <c r="C34">
        <v>8400000</v>
      </c>
      <c r="D34" s="11">
        <v>7950</v>
      </c>
      <c r="E34" s="10">
        <f t="shared" si="0"/>
        <v>381955.69296515407</v>
      </c>
      <c r="F34" s="11">
        <f t="shared" si="1"/>
        <v>0.27105816467395227</v>
      </c>
      <c r="G34">
        <f t="shared" si="2"/>
        <v>6.7285544995537269E-5</v>
      </c>
    </row>
    <row r="35" spans="2:7" x14ac:dyDescent="0.3">
      <c r="B35" s="10">
        <v>30</v>
      </c>
      <c r="C35">
        <v>8400000</v>
      </c>
      <c r="D35" s="11">
        <v>5500</v>
      </c>
      <c r="E35" s="10">
        <f t="shared" si="0"/>
        <v>3356130.0519395149</v>
      </c>
      <c r="F35" s="11">
        <f t="shared" si="1"/>
        <v>-0.80348059127328075</v>
      </c>
      <c r="G35">
        <f t="shared" si="2"/>
        <v>5.0546371527047856E-5</v>
      </c>
    </row>
    <row r="36" spans="2:7" x14ac:dyDescent="0.3">
      <c r="B36" s="10">
        <v>31</v>
      </c>
      <c r="C36">
        <v>8400000</v>
      </c>
      <c r="D36" s="11">
        <v>7475</v>
      </c>
      <c r="E36" s="10">
        <f t="shared" si="0"/>
        <v>20456.333990795421</v>
      </c>
      <c r="F36" s="11">
        <f t="shared" si="1"/>
        <v>6.2729222194386702E-2</v>
      </c>
      <c r="G36">
        <f t="shared" si="2"/>
        <v>6.9666126914483582E-5</v>
      </c>
    </row>
    <row r="37" spans="2:7" x14ac:dyDescent="0.3">
      <c r="B37" s="10">
        <v>32</v>
      </c>
      <c r="C37">
        <v>8400000</v>
      </c>
      <c r="D37" s="11">
        <v>7000</v>
      </c>
      <c r="E37" s="10">
        <f t="shared" si="0"/>
        <v>110206.9750164368</v>
      </c>
      <c r="F37" s="11">
        <f t="shared" si="1"/>
        <v>-0.14559972028517887</v>
      </c>
      <c r="G37">
        <f t="shared" si="2"/>
        <v>6.9067345753879189E-5</v>
      </c>
    </row>
    <row r="38" spans="2:7" x14ac:dyDescent="0.3">
      <c r="B38" s="10">
        <v>33</v>
      </c>
      <c r="C38">
        <v>8295000</v>
      </c>
      <c r="D38" s="11">
        <v>4880</v>
      </c>
      <c r="E38" s="10">
        <f t="shared" si="0"/>
        <v>6012178.2570677204</v>
      </c>
      <c r="F38" s="11">
        <f t="shared" si="1"/>
        <v>-1.0754046846150296</v>
      </c>
      <c r="G38">
        <f t="shared" si="2"/>
        <v>3.9151317537255081E-5</v>
      </c>
    </row>
    <row r="39" spans="2:7" x14ac:dyDescent="0.3">
      <c r="B39" s="10">
        <v>34</v>
      </c>
      <c r="C39">
        <v>8190000</v>
      </c>
      <c r="D39" s="11">
        <v>5960</v>
      </c>
      <c r="E39" s="10">
        <f t="shared" si="0"/>
        <v>1882313.6416831042</v>
      </c>
      <c r="F39" s="11">
        <f t="shared" si="1"/>
        <v>-0.60173045750359611</v>
      </c>
      <c r="G39">
        <f t="shared" si="2"/>
        <v>5.8244048848905166E-5</v>
      </c>
    </row>
    <row r="40" spans="2:7" x14ac:dyDescent="0.3">
      <c r="B40" s="10">
        <v>35</v>
      </c>
      <c r="C40">
        <v>8120000</v>
      </c>
      <c r="D40" s="11">
        <v>6840</v>
      </c>
      <c r="E40" s="10">
        <f t="shared" si="0"/>
        <v>242038.76988823179</v>
      </c>
      <c r="F40" s="11">
        <f t="shared" si="1"/>
        <v>-0.21577367985724308</v>
      </c>
      <c r="G40">
        <f t="shared" si="2"/>
        <v>6.8197134840235722E-5</v>
      </c>
    </row>
    <row r="41" spans="2:7" x14ac:dyDescent="0.3">
      <c r="B41" s="10">
        <v>36</v>
      </c>
      <c r="C41">
        <v>8080940</v>
      </c>
      <c r="D41" s="11">
        <v>7000</v>
      </c>
      <c r="E41" s="10">
        <f t="shared" si="0"/>
        <v>110206.9750164368</v>
      </c>
      <c r="F41" s="11">
        <f t="shared" si="1"/>
        <v>-0.14559972028517887</v>
      </c>
      <c r="G41">
        <f t="shared" si="2"/>
        <v>6.9067345753879189E-5</v>
      </c>
    </row>
    <row r="42" spans="2:7" x14ac:dyDescent="0.3">
      <c r="B42" s="10">
        <v>37</v>
      </c>
      <c r="C42">
        <v>8043000</v>
      </c>
      <c r="D42" s="11">
        <v>7482</v>
      </c>
      <c r="E42" s="10">
        <f t="shared" si="0"/>
        <v>22507.692965154391</v>
      </c>
      <c r="F42" s="11">
        <f t="shared" si="1"/>
        <v>6.5799332925664519E-2</v>
      </c>
      <c r="G42">
        <f t="shared" si="2"/>
        <v>6.9652383251599269E-5</v>
      </c>
    </row>
    <row r="43" spans="2:7" x14ac:dyDescent="0.3">
      <c r="B43" s="10">
        <v>38</v>
      </c>
      <c r="C43">
        <v>7980000</v>
      </c>
      <c r="D43" s="11">
        <v>9000</v>
      </c>
      <c r="E43" s="10">
        <f t="shared" si="0"/>
        <v>2782309.5391189996</v>
      </c>
      <c r="F43" s="11">
        <f t="shared" si="1"/>
        <v>0.73157477436562357</v>
      </c>
      <c r="G43">
        <f t="shared" si="2"/>
        <v>5.3414426467226842E-5</v>
      </c>
    </row>
    <row r="44" spans="2:7" x14ac:dyDescent="0.3">
      <c r="B44" s="14">
        <v>39</v>
      </c>
      <c r="C44" s="15">
        <v>7962500</v>
      </c>
      <c r="D44" s="16">
        <v>6000</v>
      </c>
      <c r="E44" s="14">
        <f t="shared" si="0"/>
        <v>1774155.6929651555</v>
      </c>
      <c r="F44" s="16">
        <f t="shared" si="1"/>
        <v>-0.58418696761058009</v>
      </c>
      <c r="G44">
        <f t="shared" si="2"/>
        <v>5.8853098711624738E-5</v>
      </c>
    </row>
    <row r="45" spans="2:7" x14ac:dyDescent="0.3">
      <c r="B45" s="1" t="s">
        <v>4</v>
      </c>
      <c r="C45" s="1">
        <f>MAX(C6:C44)</f>
        <v>13300000</v>
      </c>
      <c r="D45" s="1">
        <f>MAX(D6:D44)</f>
        <v>16200</v>
      </c>
      <c r="E45" s="1">
        <f>SUM(E6:E44)</f>
        <v>197547526.97435898</v>
      </c>
    </row>
    <row r="46" spans="2:7" x14ac:dyDescent="0.3">
      <c r="B46" s="1" t="s">
        <v>5</v>
      </c>
      <c r="C46" s="1">
        <f>MIN(C6:C44)</f>
        <v>7962500</v>
      </c>
      <c r="D46" s="1">
        <f>MIN(D6:D44)</f>
        <v>3500</v>
      </c>
      <c r="E46" s="1">
        <f>E45/(B44-1)</f>
        <v>5198619.1309041837</v>
      </c>
    </row>
    <row r="47" spans="2:7" x14ac:dyDescent="0.3">
      <c r="B47" s="1" t="s">
        <v>7</v>
      </c>
      <c r="C47" s="1">
        <f>AVERAGE(C6:C44)</f>
        <v>9317703.58974359</v>
      </c>
      <c r="D47" s="1">
        <f>AVERAGE(D6:D44)</f>
        <v>7331.9743589743593</v>
      </c>
    </row>
    <row r="48" spans="2:7" x14ac:dyDescent="0.3">
      <c r="B48" s="1" t="s">
        <v>8</v>
      </c>
      <c r="C48" s="1">
        <f xml:space="preserve"> STDEV(C6:C44)</f>
        <v>1351017.3483156811</v>
      </c>
      <c r="D48" s="1">
        <f xml:space="preserve"> STDEV(D6:D44)</f>
        <v>2280.048054516436</v>
      </c>
      <c r="E48" s="1">
        <f>SQRT(E46)</f>
        <v>2280.048054516436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177F-AEF9-4D54-B0E3-659E0A17EDF7}">
  <dimension ref="B2:G43"/>
  <sheetViews>
    <sheetView topLeftCell="A16" workbookViewId="0">
      <selection activeCell="H8" sqref="H8"/>
    </sheetView>
  </sheetViews>
  <sheetFormatPr defaultRowHeight="14.4" x14ac:dyDescent="0.3"/>
  <cols>
    <col min="1" max="1" width="9" bestFit="1" customWidth="1"/>
    <col min="2" max="2" width="19.77734375" bestFit="1" customWidth="1"/>
    <col min="4" max="4" width="12" bestFit="1" customWidth="1"/>
    <col min="5" max="5" width="16.5546875" bestFit="1" customWidth="1"/>
    <col min="6" max="6" width="12.6640625" bestFit="1" customWidth="1"/>
    <col min="7" max="7" width="39.77734375" bestFit="1" customWidth="1"/>
    <col min="8" max="8" width="28" bestFit="1" customWidth="1"/>
  </cols>
  <sheetData>
    <row r="2" spans="2:7" ht="15.6" x14ac:dyDescent="0.3">
      <c r="F2" s="4" t="s">
        <v>11</v>
      </c>
      <c r="G2" s="5" t="s">
        <v>13</v>
      </c>
    </row>
    <row r="4" spans="2:7" ht="16.8" x14ac:dyDescent="0.35">
      <c r="C4" s="2" t="s">
        <v>2</v>
      </c>
      <c r="D4" s="2" t="s">
        <v>3</v>
      </c>
      <c r="E4" t="s">
        <v>9</v>
      </c>
    </row>
    <row r="5" spans="2:7" x14ac:dyDescent="0.3">
      <c r="B5" s="7" t="s">
        <v>10</v>
      </c>
      <c r="C5" s="8" t="s">
        <v>0</v>
      </c>
      <c r="D5" s="9" t="s">
        <v>1</v>
      </c>
      <c r="E5" s="17" t="s">
        <v>6</v>
      </c>
      <c r="F5" s="9" t="s">
        <v>12</v>
      </c>
      <c r="G5" s="19" t="s">
        <v>14</v>
      </c>
    </row>
    <row r="6" spans="2:7" x14ac:dyDescent="0.3">
      <c r="B6" s="10">
        <v>1</v>
      </c>
      <c r="C6">
        <v>13300000</v>
      </c>
      <c r="D6" s="11">
        <v>7420</v>
      </c>
      <c r="E6" s="10">
        <f t="shared" ref="E6:E39" si="0">(D6-D$42)^2</f>
        <v>199677.551038062</v>
      </c>
      <c r="F6" s="11">
        <f t="shared" ref="F6:F39" si="1" xml:space="preserve"> (D6-D$42)/E$43</f>
        <v>0.3408138071475269</v>
      </c>
      <c r="G6" s="20">
        <f t="shared" ref="G6:G39" si="2">EXP(-0.5*F6^2)/(2*PI()*E$43)</f>
        <v>1.1453814885078389E-4</v>
      </c>
    </row>
    <row r="7" spans="2:7" x14ac:dyDescent="0.3">
      <c r="B7" s="10">
        <f>B6+1</f>
        <v>2</v>
      </c>
      <c r="C7">
        <v>12250000</v>
      </c>
      <c r="D7" s="11">
        <v>8960</v>
      </c>
      <c r="E7" s="10">
        <f t="shared" si="0"/>
        <v>3947584.6098615904</v>
      </c>
      <c r="F7" s="11">
        <f t="shared" si="1"/>
        <v>1.5153685983174421</v>
      </c>
      <c r="G7" s="20">
        <f t="shared" si="2"/>
        <v>3.8505996269530779E-5</v>
      </c>
    </row>
    <row r="8" spans="2:7" x14ac:dyDescent="0.3">
      <c r="B8" s="10">
        <f t="shared" ref="B8:B39" si="3">B7+1</f>
        <v>3</v>
      </c>
      <c r="C8">
        <v>12215000</v>
      </c>
      <c r="D8" s="11">
        <v>7500</v>
      </c>
      <c r="E8" s="10">
        <f t="shared" si="0"/>
        <v>277574.02162629727</v>
      </c>
      <c r="F8" s="11">
        <f t="shared" si="1"/>
        <v>0.40182964045505493</v>
      </c>
      <c r="G8" s="20">
        <f t="shared" si="2"/>
        <v>1.1197229121673224E-4</v>
      </c>
    </row>
    <row r="9" spans="2:7" x14ac:dyDescent="0.3">
      <c r="B9" s="10">
        <f t="shared" si="3"/>
        <v>4</v>
      </c>
      <c r="C9">
        <v>11410000</v>
      </c>
      <c r="D9" s="11">
        <v>7420</v>
      </c>
      <c r="E9" s="10">
        <f t="shared" si="0"/>
        <v>199677.551038062</v>
      </c>
      <c r="F9" s="11">
        <f t="shared" si="1"/>
        <v>0.3408138071475269</v>
      </c>
      <c r="G9" s="20">
        <f t="shared" si="2"/>
        <v>1.1453814885078389E-4</v>
      </c>
    </row>
    <row r="10" spans="2:7" x14ac:dyDescent="0.3">
      <c r="B10" s="10">
        <f t="shared" si="3"/>
        <v>5</v>
      </c>
      <c r="C10">
        <v>10850000</v>
      </c>
      <c r="D10" s="11">
        <v>7500</v>
      </c>
      <c r="E10" s="10">
        <f t="shared" si="0"/>
        <v>277574.02162629727</v>
      </c>
      <c r="F10" s="11">
        <f t="shared" si="1"/>
        <v>0.40182964045505493</v>
      </c>
      <c r="G10" s="20">
        <f t="shared" si="2"/>
        <v>1.1197229121673224E-4</v>
      </c>
    </row>
    <row r="11" spans="2:7" x14ac:dyDescent="0.3">
      <c r="B11" s="10">
        <f t="shared" si="3"/>
        <v>6</v>
      </c>
      <c r="C11">
        <v>10150000</v>
      </c>
      <c r="D11" s="11">
        <v>8580</v>
      </c>
      <c r="E11" s="10">
        <f t="shared" si="0"/>
        <v>2581976.3745674728</v>
      </c>
      <c r="F11" s="11">
        <f t="shared" si="1"/>
        <v>1.2255433901066837</v>
      </c>
      <c r="G11" s="20">
        <f t="shared" si="2"/>
        <v>5.72831589439647E-5</v>
      </c>
    </row>
    <row r="12" spans="2:7" x14ac:dyDescent="0.3">
      <c r="B12" s="10">
        <f t="shared" si="3"/>
        <v>7</v>
      </c>
      <c r="C12">
        <v>9870000</v>
      </c>
      <c r="D12" s="11">
        <v>8100</v>
      </c>
      <c r="E12" s="10">
        <f t="shared" si="0"/>
        <v>1269797.5510380615</v>
      </c>
      <c r="F12" s="11">
        <f t="shared" si="1"/>
        <v>0.85944839026151532</v>
      </c>
      <c r="G12" s="20">
        <f t="shared" si="2"/>
        <v>8.3902818212715636E-5</v>
      </c>
    </row>
    <row r="13" spans="2:7" x14ac:dyDescent="0.3">
      <c r="B13" s="10">
        <f t="shared" si="3"/>
        <v>8</v>
      </c>
      <c r="C13">
        <v>9800000</v>
      </c>
      <c r="D13" s="11">
        <v>5750</v>
      </c>
      <c r="E13" s="10">
        <f t="shared" si="0"/>
        <v>1496088.7275086513</v>
      </c>
      <c r="F13" s="11">
        <f t="shared" si="1"/>
        <v>-0.93289171314712127</v>
      </c>
      <c r="G13" s="20">
        <f t="shared" si="2"/>
        <v>7.8558337101527467E-5</v>
      </c>
    </row>
    <row r="14" spans="2:7" x14ac:dyDescent="0.3">
      <c r="B14" s="10">
        <f t="shared" si="3"/>
        <v>9</v>
      </c>
      <c r="C14">
        <v>9681000</v>
      </c>
      <c r="D14" s="11">
        <v>6000</v>
      </c>
      <c r="E14" s="10">
        <f t="shared" si="0"/>
        <v>947015.19809688639</v>
      </c>
      <c r="F14" s="11">
        <f t="shared" si="1"/>
        <v>-0.74221723406109619</v>
      </c>
      <c r="G14" s="20">
        <f t="shared" si="2"/>
        <v>9.2161434259821977E-5</v>
      </c>
    </row>
    <row r="15" spans="2:7" x14ac:dyDescent="0.3">
      <c r="B15" s="10">
        <f t="shared" si="3"/>
        <v>10</v>
      </c>
      <c r="C15">
        <v>9310000</v>
      </c>
      <c r="D15" s="11">
        <v>6550</v>
      </c>
      <c r="E15" s="10">
        <f t="shared" si="0"/>
        <v>179053.43339100372</v>
      </c>
      <c r="F15" s="11">
        <f t="shared" si="1"/>
        <v>-0.32273338007184077</v>
      </c>
      <c r="G15" s="20">
        <f t="shared" si="2"/>
        <v>1.1522728319416747E-4</v>
      </c>
    </row>
    <row r="16" spans="2:7" x14ac:dyDescent="0.3">
      <c r="B16" s="10">
        <f t="shared" si="3"/>
        <v>11</v>
      </c>
      <c r="C16">
        <v>9240000</v>
      </c>
      <c r="D16" s="11">
        <v>7800</v>
      </c>
      <c r="E16" s="10">
        <f t="shared" si="0"/>
        <v>683685.78633217944</v>
      </c>
      <c r="F16" s="11">
        <f t="shared" si="1"/>
        <v>0.63063901535828515</v>
      </c>
      <c r="G16" s="20">
        <f t="shared" si="2"/>
        <v>9.949746704080501E-5</v>
      </c>
    </row>
    <row r="17" spans="2:7" x14ac:dyDescent="0.3">
      <c r="B17" s="10">
        <f t="shared" si="3"/>
        <v>12</v>
      </c>
      <c r="C17">
        <v>9100000</v>
      </c>
      <c r="D17" s="11">
        <v>6600</v>
      </c>
      <c r="E17" s="10">
        <f t="shared" si="0"/>
        <v>139238.72750865077</v>
      </c>
      <c r="F17" s="11">
        <f t="shared" si="1"/>
        <v>-0.28459848425463569</v>
      </c>
      <c r="G17" s="20">
        <f t="shared" si="2"/>
        <v>1.1656940214413162E-4</v>
      </c>
    </row>
    <row r="18" spans="2:7" x14ac:dyDescent="0.3">
      <c r="B18" s="10">
        <f t="shared" si="3"/>
        <v>13</v>
      </c>
      <c r="C18">
        <v>8960000</v>
      </c>
      <c r="D18" s="11">
        <v>8500</v>
      </c>
      <c r="E18" s="10">
        <f t="shared" si="0"/>
        <v>2331279.9039792377</v>
      </c>
      <c r="F18" s="11">
        <f t="shared" si="1"/>
        <v>1.1645275567991558</v>
      </c>
      <c r="G18" s="20">
        <f t="shared" si="2"/>
        <v>6.1616072612364337E-5</v>
      </c>
    </row>
    <row r="19" spans="2:7" x14ac:dyDescent="0.3">
      <c r="B19" s="10">
        <f t="shared" si="3"/>
        <v>14</v>
      </c>
      <c r="C19">
        <v>8890000</v>
      </c>
      <c r="D19" s="11">
        <v>4600</v>
      </c>
      <c r="E19" s="10">
        <f t="shared" si="0"/>
        <v>5631826.9628027696</v>
      </c>
      <c r="F19" s="11">
        <f t="shared" si="1"/>
        <v>-1.8099943169428372</v>
      </c>
      <c r="G19" s="20">
        <f t="shared" si="2"/>
        <v>2.3592886736482826E-5</v>
      </c>
    </row>
    <row r="20" spans="2:7" x14ac:dyDescent="0.3">
      <c r="B20" s="10">
        <f t="shared" si="3"/>
        <v>15</v>
      </c>
      <c r="C20">
        <v>8855000</v>
      </c>
      <c r="D20" s="11">
        <v>6420</v>
      </c>
      <c r="E20" s="10">
        <f t="shared" si="0"/>
        <v>305971.66868512146</v>
      </c>
      <c r="F20" s="11">
        <f t="shared" si="1"/>
        <v>-0.42188410919657382</v>
      </c>
      <c r="G20" s="20">
        <f t="shared" si="2"/>
        <v>1.1105125705685554E-4</v>
      </c>
    </row>
    <row r="21" spans="2:7" x14ac:dyDescent="0.3">
      <c r="B21" s="10">
        <f t="shared" si="3"/>
        <v>16</v>
      </c>
      <c r="C21">
        <v>8750000</v>
      </c>
      <c r="D21" s="11">
        <v>4320</v>
      </c>
      <c r="E21" s="10">
        <f t="shared" si="0"/>
        <v>7039189.3157439465</v>
      </c>
      <c r="F21" s="11">
        <f t="shared" si="1"/>
        <v>-2.0235497335191854</v>
      </c>
      <c r="G21" s="20">
        <f t="shared" si="2"/>
        <v>1.5667808741794976E-5</v>
      </c>
    </row>
    <row r="22" spans="2:7" x14ac:dyDescent="0.3">
      <c r="B22" s="10">
        <f t="shared" si="3"/>
        <v>17</v>
      </c>
      <c r="C22">
        <v>8680000</v>
      </c>
      <c r="D22" s="11">
        <v>7155</v>
      </c>
      <c r="E22" s="10">
        <f t="shared" si="0"/>
        <v>33070.492214532758</v>
      </c>
      <c r="F22" s="11">
        <f t="shared" si="1"/>
        <v>0.13869885931634018</v>
      </c>
      <c r="G22" s="20">
        <f t="shared" si="2"/>
        <v>1.2022515591493401E-4</v>
      </c>
    </row>
    <row r="23" spans="2:7" x14ac:dyDescent="0.3">
      <c r="B23" s="10">
        <f t="shared" si="3"/>
        <v>18</v>
      </c>
      <c r="C23">
        <v>8645000</v>
      </c>
      <c r="D23" s="11">
        <v>8050</v>
      </c>
      <c r="E23" s="10">
        <f t="shared" si="0"/>
        <v>1159612.2569204145</v>
      </c>
      <c r="F23" s="11">
        <f t="shared" si="1"/>
        <v>0.82131349444431034</v>
      </c>
      <c r="G23" s="20">
        <f t="shared" si="2"/>
        <v>8.6635273053958865E-5</v>
      </c>
    </row>
    <row r="24" spans="2:7" x14ac:dyDescent="0.3">
      <c r="B24" s="10">
        <f t="shared" si="3"/>
        <v>19</v>
      </c>
      <c r="C24">
        <v>8645000</v>
      </c>
      <c r="D24" s="11">
        <v>4560</v>
      </c>
      <c r="E24" s="10">
        <f t="shared" si="0"/>
        <v>5823278.727508652</v>
      </c>
      <c r="F24" s="11">
        <f t="shared" si="1"/>
        <v>-1.8405022335966013</v>
      </c>
      <c r="G24" s="20">
        <f t="shared" si="2"/>
        <v>2.2315036525042152E-5</v>
      </c>
    </row>
    <row r="25" spans="2:7" x14ac:dyDescent="0.3">
      <c r="B25" s="10">
        <f t="shared" si="3"/>
        <v>20</v>
      </c>
      <c r="C25">
        <v>8575000</v>
      </c>
      <c r="D25" s="11">
        <v>8800</v>
      </c>
      <c r="E25" s="10">
        <f t="shared" si="0"/>
        <v>3337391.6686851201</v>
      </c>
      <c r="F25" s="11">
        <f t="shared" si="1"/>
        <v>1.3933369317023858</v>
      </c>
      <c r="G25" s="20">
        <f t="shared" si="2"/>
        <v>4.5983887720576332E-5</v>
      </c>
    </row>
    <row r="26" spans="2:7" x14ac:dyDescent="0.3">
      <c r="B26" s="10">
        <f t="shared" si="3"/>
        <v>21</v>
      </c>
      <c r="C26">
        <v>8540000</v>
      </c>
      <c r="D26" s="11">
        <v>6540</v>
      </c>
      <c r="E26" s="10">
        <f t="shared" si="0"/>
        <v>187616.37456747433</v>
      </c>
      <c r="F26" s="11">
        <f t="shared" si="1"/>
        <v>-0.33036035923528173</v>
      </c>
      <c r="G26" s="20">
        <f t="shared" si="2"/>
        <v>1.1494065909699734E-4</v>
      </c>
    </row>
    <row r="27" spans="2:7" x14ac:dyDescent="0.3">
      <c r="B27" s="10">
        <f t="shared" si="3"/>
        <v>22</v>
      </c>
      <c r="C27">
        <v>8463000</v>
      </c>
      <c r="D27" s="11">
        <v>6000</v>
      </c>
      <c r="E27" s="10">
        <f t="shared" si="0"/>
        <v>947015.19809688639</v>
      </c>
      <c r="F27" s="11">
        <f t="shared" si="1"/>
        <v>-0.74221723406109619</v>
      </c>
      <c r="G27" s="20">
        <f t="shared" si="2"/>
        <v>9.2161434259821977E-5</v>
      </c>
    </row>
    <row r="28" spans="2:7" x14ac:dyDescent="0.3">
      <c r="B28" s="10">
        <f t="shared" si="3"/>
        <v>23</v>
      </c>
      <c r="C28">
        <v>8400000</v>
      </c>
      <c r="D28" s="11">
        <v>8875</v>
      </c>
      <c r="E28" s="10">
        <f t="shared" si="0"/>
        <v>3617044.6098615904</v>
      </c>
      <c r="F28" s="11">
        <f t="shared" si="1"/>
        <v>1.4505392754281934</v>
      </c>
      <c r="G28" s="20">
        <f t="shared" si="2"/>
        <v>4.2391712194901281E-5</v>
      </c>
    </row>
    <row r="29" spans="2:7" x14ac:dyDescent="0.3">
      <c r="B29" s="10">
        <f t="shared" si="3"/>
        <v>24</v>
      </c>
      <c r="C29">
        <v>8400000</v>
      </c>
      <c r="D29" s="11">
        <v>7950</v>
      </c>
      <c r="E29" s="10">
        <f t="shared" si="0"/>
        <v>954241.66868512053</v>
      </c>
      <c r="F29" s="11">
        <f t="shared" si="1"/>
        <v>0.74504370280990029</v>
      </c>
      <c r="G29" s="20">
        <f t="shared" si="2"/>
        <v>9.1967928339051067E-5</v>
      </c>
    </row>
    <row r="30" spans="2:7" x14ac:dyDescent="0.3">
      <c r="B30" s="10">
        <f t="shared" si="3"/>
        <v>25</v>
      </c>
      <c r="C30">
        <v>8400000</v>
      </c>
      <c r="D30" s="11">
        <v>5500</v>
      </c>
      <c r="E30" s="10">
        <f t="shared" si="0"/>
        <v>2170162.2569204164</v>
      </c>
      <c r="F30" s="11">
        <f t="shared" si="1"/>
        <v>-1.1235661922331466</v>
      </c>
      <c r="G30" s="20">
        <f t="shared" si="2"/>
        <v>6.4572232223948409E-5</v>
      </c>
    </row>
    <row r="31" spans="2:7" x14ac:dyDescent="0.3">
      <c r="B31" s="10">
        <f t="shared" si="3"/>
        <v>26</v>
      </c>
      <c r="C31">
        <v>8400000</v>
      </c>
      <c r="D31" s="11">
        <v>7475</v>
      </c>
      <c r="E31" s="10">
        <f t="shared" si="0"/>
        <v>251856.37456747371</v>
      </c>
      <c r="F31" s="11">
        <f t="shared" si="1"/>
        <v>0.38276219254645244</v>
      </c>
      <c r="G31" s="20">
        <f t="shared" si="2"/>
        <v>1.1281299347245855E-4</v>
      </c>
    </row>
    <row r="32" spans="2:7" x14ac:dyDescent="0.3">
      <c r="B32" s="10">
        <f>B31+1</f>
        <v>27</v>
      </c>
      <c r="C32">
        <v>8400000</v>
      </c>
      <c r="D32" s="11">
        <v>7000</v>
      </c>
      <c r="E32" s="10">
        <f t="shared" si="0"/>
        <v>721.08044982697243</v>
      </c>
      <c r="F32" s="11">
        <f t="shared" si="1"/>
        <v>2.0480682283004578E-2</v>
      </c>
      <c r="G32" s="20">
        <f t="shared" si="2"/>
        <v>1.2136168771629272E-4</v>
      </c>
    </row>
    <row r="33" spans="2:7" x14ac:dyDescent="0.3">
      <c r="B33" s="10">
        <f t="shared" si="3"/>
        <v>28</v>
      </c>
      <c r="C33">
        <v>8295000</v>
      </c>
      <c r="D33" s="11">
        <v>4880</v>
      </c>
      <c r="E33" s="10">
        <f t="shared" si="0"/>
        <v>4381264.6098615928</v>
      </c>
      <c r="F33" s="11">
        <f t="shared" si="1"/>
        <v>-1.5964389003664889</v>
      </c>
      <c r="G33" s="20">
        <f t="shared" si="2"/>
        <v>3.3942787596572E-5</v>
      </c>
    </row>
    <row r="34" spans="2:7" x14ac:dyDescent="0.3">
      <c r="B34" s="10">
        <f t="shared" si="3"/>
        <v>29</v>
      </c>
      <c r="C34">
        <v>8190000</v>
      </c>
      <c r="D34" s="11">
        <v>5960</v>
      </c>
      <c r="E34" s="10">
        <f t="shared" si="0"/>
        <v>1026466.9628027688</v>
      </c>
      <c r="F34" s="11">
        <f t="shared" si="1"/>
        <v>-0.77272515071486014</v>
      </c>
      <c r="G34" s="20">
        <f t="shared" si="2"/>
        <v>9.0056107390408801E-5</v>
      </c>
    </row>
    <row r="35" spans="2:7" x14ac:dyDescent="0.3">
      <c r="B35" s="10">
        <f t="shared" si="3"/>
        <v>30</v>
      </c>
      <c r="C35">
        <v>8120000</v>
      </c>
      <c r="D35" s="11">
        <v>6840</v>
      </c>
      <c r="E35" s="10">
        <f t="shared" si="0"/>
        <v>17728.139273356486</v>
      </c>
      <c r="F35" s="11">
        <f t="shared" si="1"/>
        <v>-0.10155098433205154</v>
      </c>
      <c r="G35" s="20">
        <f t="shared" si="2"/>
        <v>1.2076284571420943E-4</v>
      </c>
    </row>
    <row r="36" spans="2:7" x14ac:dyDescent="0.3">
      <c r="B36" s="10">
        <f t="shared" si="3"/>
        <v>31</v>
      </c>
      <c r="C36">
        <v>8080940</v>
      </c>
      <c r="D36" s="11">
        <v>7000</v>
      </c>
      <c r="E36" s="10">
        <f t="shared" si="0"/>
        <v>721.08044982697243</v>
      </c>
      <c r="F36" s="11">
        <f t="shared" si="1"/>
        <v>2.0480682283004578E-2</v>
      </c>
      <c r="G36" s="20">
        <f t="shared" si="2"/>
        <v>1.2136168771629272E-4</v>
      </c>
    </row>
    <row r="37" spans="2:7" x14ac:dyDescent="0.3">
      <c r="B37" s="10">
        <f t="shared" si="3"/>
        <v>32</v>
      </c>
      <c r="C37">
        <v>8043000</v>
      </c>
      <c r="D37" s="11">
        <v>7482</v>
      </c>
      <c r="E37" s="10">
        <f t="shared" si="0"/>
        <v>258931.31574394432</v>
      </c>
      <c r="F37" s="11">
        <f t="shared" si="1"/>
        <v>0.38810107796086113</v>
      </c>
      <c r="G37" s="20">
        <f t="shared" si="2"/>
        <v>1.125810883630831E-4</v>
      </c>
    </row>
    <row r="38" spans="2:7" x14ac:dyDescent="0.3">
      <c r="B38" s="10">
        <f t="shared" si="3"/>
        <v>33</v>
      </c>
      <c r="C38">
        <v>7980000</v>
      </c>
      <c r="D38" s="11">
        <v>9000</v>
      </c>
      <c r="E38" s="10">
        <f t="shared" si="0"/>
        <v>4108132.845155708</v>
      </c>
      <c r="F38" s="11">
        <f t="shared" si="1"/>
        <v>1.5458765149712059</v>
      </c>
      <c r="G38" s="20">
        <f t="shared" si="2"/>
        <v>3.6749251975387112E-5</v>
      </c>
    </row>
    <row r="39" spans="2:7" x14ac:dyDescent="0.3">
      <c r="B39" s="10">
        <f t="shared" si="3"/>
        <v>34</v>
      </c>
      <c r="C39" s="15">
        <v>7962500</v>
      </c>
      <c r="D39" s="16">
        <v>6000</v>
      </c>
      <c r="E39" s="14">
        <f t="shared" si="0"/>
        <v>947015.19809688639</v>
      </c>
      <c r="F39" s="16">
        <f t="shared" si="1"/>
        <v>-0.74221723406109619</v>
      </c>
      <c r="G39" s="21">
        <f t="shared" si="2"/>
        <v>9.2161434259821977E-5</v>
      </c>
    </row>
    <row r="40" spans="2:7" x14ac:dyDescent="0.3">
      <c r="B40" s="1" t="s">
        <v>4</v>
      </c>
      <c r="C40" s="1">
        <f>MAX(C6:C39)</f>
        <v>13300000</v>
      </c>
      <c r="D40" s="1">
        <f>MAX(D6:D39)</f>
        <v>9000</v>
      </c>
      <c r="E40" s="1">
        <f>SUM(E6:E39)</f>
        <v>56729482.264705881</v>
      </c>
    </row>
    <row r="41" spans="2:7" x14ac:dyDescent="0.3">
      <c r="B41" s="1" t="s">
        <v>5</v>
      </c>
      <c r="C41" s="1">
        <f>MIN(C6:C39)</f>
        <v>7962500</v>
      </c>
      <c r="D41" s="1">
        <f>MIN(D6:D39)</f>
        <v>4320</v>
      </c>
      <c r="E41" s="1">
        <f>E40/(B39-1)</f>
        <v>1719075.2201426025</v>
      </c>
    </row>
    <row r="42" spans="2:7" x14ac:dyDescent="0.3">
      <c r="B42" s="1" t="s">
        <v>7</v>
      </c>
      <c r="C42" s="1">
        <f>AVERAGE(C6:C39)</f>
        <v>9201483.5294117648</v>
      </c>
      <c r="D42" s="1">
        <f>AVERAGE(D6:D39)</f>
        <v>6973.1470588235297</v>
      </c>
    </row>
    <row r="43" spans="2:7" x14ac:dyDescent="0.3">
      <c r="B43" s="1" t="s">
        <v>8</v>
      </c>
      <c r="C43" s="1">
        <f xml:space="preserve"> STDEV(C6:C39)</f>
        <v>1340771.5520095418</v>
      </c>
      <c r="D43" s="1">
        <f xml:space="preserve"> STDEV(D6:D39)</f>
        <v>1311.1350884415392</v>
      </c>
      <c r="E43" s="1">
        <f>SQRT(E41)</f>
        <v>1311.135088441539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3"/>
  <sheetViews>
    <sheetView topLeftCell="B19" workbookViewId="0">
      <selection activeCell="H5" sqref="H5"/>
    </sheetView>
  </sheetViews>
  <sheetFormatPr defaultRowHeight="14.4" x14ac:dyDescent="0.3"/>
  <cols>
    <col min="1" max="1" width="9" bestFit="1" customWidth="1"/>
    <col min="2" max="2" width="19.77734375" bestFit="1" customWidth="1"/>
    <col min="4" max="4" width="12" bestFit="1" customWidth="1"/>
    <col min="5" max="5" width="16.5546875" bestFit="1" customWidth="1"/>
    <col min="6" max="6" width="12.6640625" bestFit="1" customWidth="1"/>
    <col min="7" max="7" width="39.77734375" bestFit="1" customWidth="1"/>
    <col min="8" max="8" width="16.5546875" bestFit="1" customWidth="1"/>
    <col min="9" max="9" width="16.5546875" customWidth="1"/>
    <col min="10" max="10" width="39.77734375" bestFit="1" customWidth="1"/>
    <col min="11" max="11" width="28" bestFit="1" customWidth="1"/>
  </cols>
  <sheetData>
    <row r="2" spans="2:10" ht="31.2" x14ac:dyDescent="0.3">
      <c r="F2" s="4" t="s">
        <v>11</v>
      </c>
      <c r="G2" s="5" t="s">
        <v>13</v>
      </c>
      <c r="H2" s="3" t="s">
        <v>17</v>
      </c>
      <c r="I2" s="3"/>
      <c r="J2" s="18" t="s">
        <v>19</v>
      </c>
    </row>
    <row r="4" spans="2:10" ht="17.399999999999999" thickBot="1" x14ac:dyDescent="0.4">
      <c r="C4" s="2" t="s">
        <v>2</v>
      </c>
      <c r="D4" s="2" t="s">
        <v>3</v>
      </c>
      <c r="E4" t="s">
        <v>9</v>
      </c>
      <c r="H4" t="s">
        <v>3</v>
      </c>
    </row>
    <row r="5" spans="2:10" x14ac:dyDescent="0.3">
      <c r="B5" s="29" t="s">
        <v>10</v>
      </c>
      <c r="C5" s="30" t="s">
        <v>0</v>
      </c>
      <c r="D5" s="31" t="s">
        <v>1</v>
      </c>
      <c r="E5" s="32" t="s">
        <v>6</v>
      </c>
      <c r="F5" s="31" t="s">
        <v>12</v>
      </c>
      <c r="G5" s="33" t="s">
        <v>14</v>
      </c>
      <c r="H5" s="44" t="s">
        <v>18</v>
      </c>
      <c r="I5" s="22" t="s">
        <v>20</v>
      </c>
      <c r="J5" s="23" t="s">
        <v>14</v>
      </c>
    </row>
    <row r="6" spans="2:10" x14ac:dyDescent="0.3">
      <c r="B6" s="34">
        <v>1</v>
      </c>
      <c r="C6" s="35">
        <v>13300000</v>
      </c>
      <c r="D6" s="36">
        <v>7420</v>
      </c>
      <c r="E6" s="37">
        <f t="shared" ref="E6:E39" si="0">(D6-D$42)^2</f>
        <v>199677.551038062</v>
      </c>
      <c r="F6" s="36">
        <f t="shared" ref="F6:F39" si="1" xml:space="preserve"> (D6-D$42)/E$43</f>
        <v>0.3408138071475269</v>
      </c>
      <c r="G6" s="38">
        <f t="shared" ref="G6:G39" si="2">EXP(-0.5*F6^2)/(2*PI()*E$43)</f>
        <v>1.1453814885078389E-4</v>
      </c>
      <c r="H6" s="24">
        <f>(D6-D$42)/(D$40-D$41)</f>
        <v>9.5481397687279979E-2</v>
      </c>
      <c r="I6">
        <f>(H6-H$42)/H$43</f>
        <v>0.34081380714752713</v>
      </c>
      <c r="J6" s="25">
        <f>EXP(-0.5*I6^2)/(2*PI()*H$43)</f>
        <v>0.53603853662166856</v>
      </c>
    </row>
    <row r="7" spans="2:10" x14ac:dyDescent="0.3">
      <c r="B7" s="34">
        <f>B6+1</f>
        <v>2</v>
      </c>
      <c r="C7" s="35">
        <v>12250000</v>
      </c>
      <c r="D7" s="36">
        <v>8960</v>
      </c>
      <c r="E7" s="37">
        <f t="shared" si="0"/>
        <v>3947584.6098615904</v>
      </c>
      <c r="F7" s="36">
        <f t="shared" si="1"/>
        <v>1.5153685983174421</v>
      </c>
      <c r="G7" s="38">
        <f t="shared" si="2"/>
        <v>3.8505996269530779E-5</v>
      </c>
      <c r="H7" s="24">
        <f t="shared" ref="H7:H39" si="3">(D7-D$42)/(D$40-D$41)</f>
        <v>0.42454122674710904</v>
      </c>
      <c r="I7">
        <f t="shared" ref="I7:I39" si="4">(H7-H$42)/H$43</f>
        <v>1.5153685983174421</v>
      </c>
      <c r="J7" s="25">
        <f t="shared" ref="J7:J39" si="5">EXP(-0.5*I7^2)/(2*PI()*H$43)</f>
        <v>0.18020806254140403</v>
      </c>
    </row>
    <row r="8" spans="2:10" x14ac:dyDescent="0.3">
      <c r="B8" s="34">
        <f t="shared" ref="B8:B39" si="6">B7+1</f>
        <v>3</v>
      </c>
      <c r="C8" s="35">
        <v>12215000</v>
      </c>
      <c r="D8" s="36">
        <v>7500</v>
      </c>
      <c r="E8" s="37">
        <f t="shared" si="0"/>
        <v>277574.02162629727</v>
      </c>
      <c r="F8" s="36">
        <f t="shared" si="1"/>
        <v>0.40182964045505493</v>
      </c>
      <c r="G8" s="38">
        <f t="shared" si="2"/>
        <v>1.1197229121673224E-4</v>
      </c>
      <c r="H8" s="24">
        <f t="shared" si="3"/>
        <v>0.11257541478129707</v>
      </c>
      <c r="I8">
        <f t="shared" si="4"/>
        <v>0.40182964045505515</v>
      </c>
      <c r="J8" s="25">
        <f t="shared" si="5"/>
        <v>0.52403032289430673</v>
      </c>
    </row>
    <row r="9" spans="2:10" x14ac:dyDescent="0.3">
      <c r="B9" s="34">
        <f t="shared" si="6"/>
        <v>4</v>
      </c>
      <c r="C9" s="35">
        <v>11410000</v>
      </c>
      <c r="D9" s="36">
        <v>7420</v>
      </c>
      <c r="E9" s="37">
        <f t="shared" si="0"/>
        <v>199677.551038062</v>
      </c>
      <c r="F9" s="36">
        <f t="shared" si="1"/>
        <v>0.3408138071475269</v>
      </c>
      <c r="G9" s="38">
        <f t="shared" si="2"/>
        <v>1.1453814885078389E-4</v>
      </c>
      <c r="H9" s="24">
        <f t="shared" si="3"/>
        <v>9.5481397687279979E-2</v>
      </c>
      <c r="I9">
        <f t="shared" si="4"/>
        <v>0.34081380714752713</v>
      </c>
      <c r="J9" s="25">
        <f t="shared" si="5"/>
        <v>0.53603853662166856</v>
      </c>
    </row>
    <row r="10" spans="2:10" x14ac:dyDescent="0.3">
      <c r="B10" s="34">
        <f t="shared" si="6"/>
        <v>5</v>
      </c>
      <c r="C10" s="35">
        <v>10850000</v>
      </c>
      <c r="D10" s="36">
        <v>7500</v>
      </c>
      <c r="E10" s="37">
        <f t="shared" si="0"/>
        <v>277574.02162629727</v>
      </c>
      <c r="F10" s="36">
        <f t="shared" si="1"/>
        <v>0.40182964045505493</v>
      </c>
      <c r="G10" s="38">
        <f t="shared" si="2"/>
        <v>1.1197229121673224E-4</v>
      </c>
      <c r="H10" s="24">
        <f t="shared" si="3"/>
        <v>0.11257541478129707</v>
      </c>
      <c r="I10">
        <f t="shared" si="4"/>
        <v>0.40182964045505515</v>
      </c>
      <c r="J10" s="25">
        <f t="shared" si="5"/>
        <v>0.52403032289430673</v>
      </c>
    </row>
    <row r="11" spans="2:10" x14ac:dyDescent="0.3">
      <c r="B11" s="34">
        <f t="shared" si="6"/>
        <v>6</v>
      </c>
      <c r="C11" s="35">
        <v>10150000</v>
      </c>
      <c r="D11" s="36">
        <v>8580</v>
      </c>
      <c r="E11" s="37">
        <f t="shared" si="0"/>
        <v>2581976.3745674728</v>
      </c>
      <c r="F11" s="36">
        <f t="shared" si="1"/>
        <v>1.2255433901066837</v>
      </c>
      <c r="G11" s="38">
        <f t="shared" si="2"/>
        <v>5.72831589439647E-5</v>
      </c>
      <c r="H11" s="24">
        <f t="shared" si="3"/>
        <v>0.34334464555052785</v>
      </c>
      <c r="I11">
        <f t="shared" si="4"/>
        <v>1.2255433901066839</v>
      </c>
      <c r="J11" s="25">
        <f t="shared" si="5"/>
        <v>0.26808518385775471</v>
      </c>
    </row>
    <row r="12" spans="2:10" x14ac:dyDescent="0.3">
      <c r="B12" s="34">
        <f t="shared" si="6"/>
        <v>7</v>
      </c>
      <c r="C12" s="35">
        <v>9870000</v>
      </c>
      <c r="D12" s="36">
        <v>8100</v>
      </c>
      <c r="E12" s="37">
        <f t="shared" si="0"/>
        <v>1269797.5510380615</v>
      </c>
      <c r="F12" s="36">
        <f t="shared" si="1"/>
        <v>0.85944839026151532</v>
      </c>
      <c r="G12" s="38">
        <f t="shared" si="2"/>
        <v>8.3902818212715636E-5</v>
      </c>
      <c r="H12" s="24">
        <f t="shared" si="3"/>
        <v>0.24078054298642526</v>
      </c>
      <c r="I12">
        <f t="shared" si="4"/>
        <v>0.85944839026151543</v>
      </c>
      <c r="J12" s="25">
        <f t="shared" si="5"/>
        <v>0.39266518923550908</v>
      </c>
    </row>
    <row r="13" spans="2:10" x14ac:dyDescent="0.3">
      <c r="B13" s="34">
        <f t="shared" si="6"/>
        <v>8</v>
      </c>
      <c r="C13" s="35">
        <v>9800000</v>
      </c>
      <c r="D13" s="36">
        <v>5750</v>
      </c>
      <c r="E13" s="37">
        <f t="shared" si="0"/>
        <v>1496088.7275086513</v>
      </c>
      <c r="F13" s="36">
        <f t="shared" si="1"/>
        <v>-0.93289171314712127</v>
      </c>
      <c r="G13" s="38">
        <f t="shared" si="2"/>
        <v>7.8558337101527467E-5</v>
      </c>
      <c r="H13" s="24">
        <f t="shared" si="3"/>
        <v>-0.26135620915032687</v>
      </c>
      <c r="I13">
        <f t="shared" si="4"/>
        <v>-0.93289171314712105</v>
      </c>
      <c r="J13" s="25">
        <f t="shared" si="5"/>
        <v>0.36765301763514857</v>
      </c>
    </row>
    <row r="14" spans="2:10" x14ac:dyDescent="0.3">
      <c r="B14" s="34">
        <f t="shared" si="6"/>
        <v>9</v>
      </c>
      <c r="C14" s="35">
        <v>9681000</v>
      </c>
      <c r="D14" s="36">
        <v>6000</v>
      </c>
      <c r="E14" s="37">
        <f t="shared" si="0"/>
        <v>947015.19809688639</v>
      </c>
      <c r="F14" s="36">
        <f t="shared" si="1"/>
        <v>-0.74221723406109619</v>
      </c>
      <c r="G14" s="38">
        <f t="shared" si="2"/>
        <v>9.2161434259821977E-5</v>
      </c>
      <c r="H14" s="24">
        <f t="shared" si="3"/>
        <v>-0.20793740573152344</v>
      </c>
      <c r="I14">
        <f t="shared" si="4"/>
        <v>-0.74221723406109585</v>
      </c>
      <c r="J14" s="25">
        <f t="shared" si="5"/>
        <v>0.43131551233596688</v>
      </c>
    </row>
    <row r="15" spans="2:10" x14ac:dyDescent="0.3">
      <c r="B15" s="34">
        <f t="shared" si="6"/>
        <v>10</v>
      </c>
      <c r="C15" s="35">
        <v>9310000</v>
      </c>
      <c r="D15" s="36">
        <v>6550</v>
      </c>
      <c r="E15" s="37">
        <f t="shared" si="0"/>
        <v>179053.43339100372</v>
      </c>
      <c r="F15" s="36">
        <f t="shared" si="1"/>
        <v>-0.32273338007184077</v>
      </c>
      <c r="G15" s="38">
        <f t="shared" si="2"/>
        <v>1.1522728319416747E-4</v>
      </c>
      <c r="H15" s="24">
        <f t="shared" si="3"/>
        <v>-9.0416038210155925E-2</v>
      </c>
      <c r="I15">
        <f t="shared" si="4"/>
        <v>-0.32273338007184044</v>
      </c>
      <c r="J15" s="25">
        <f t="shared" si="5"/>
        <v>0.53926368534870373</v>
      </c>
    </row>
    <row r="16" spans="2:10" x14ac:dyDescent="0.3">
      <c r="B16" s="34">
        <f t="shared" si="6"/>
        <v>11</v>
      </c>
      <c r="C16" s="35">
        <v>9240000</v>
      </c>
      <c r="D16" s="36">
        <v>7800</v>
      </c>
      <c r="E16" s="37">
        <f t="shared" si="0"/>
        <v>683685.78633217944</v>
      </c>
      <c r="F16" s="36">
        <f t="shared" si="1"/>
        <v>0.63063901535828515</v>
      </c>
      <c r="G16" s="38">
        <f t="shared" si="2"/>
        <v>9.949746704080501E-5</v>
      </c>
      <c r="H16" s="24">
        <f t="shared" si="3"/>
        <v>0.17667797888386116</v>
      </c>
      <c r="I16">
        <f t="shared" si="4"/>
        <v>0.63063901535828526</v>
      </c>
      <c r="J16" s="25">
        <f t="shared" si="5"/>
        <v>0.46564814575096741</v>
      </c>
    </row>
    <row r="17" spans="2:10" x14ac:dyDescent="0.3">
      <c r="B17" s="34">
        <f t="shared" si="6"/>
        <v>12</v>
      </c>
      <c r="C17" s="35">
        <v>9100000</v>
      </c>
      <c r="D17" s="36">
        <v>6600</v>
      </c>
      <c r="E17" s="37">
        <f t="shared" si="0"/>
        <v>139238.72750865077</v>
      </c>
      <c r="F17" s="36">
        <f t="shared" si="1"/>
        <v>-0.28459848425463569</v>
      </c>
      <c r="G17" s="38">
        <f t="shared" si="2"/>
        <v>1.1656940214413162E-4</v>
      </c>
      <c r="H17" s="24">
        <f t="shared" si="3"/>
        <v>-7.9732277526395237E-2</v>
      </c>
      <c r="I17">
        <f t="shared" si="4"/>
        <v>-0.28459848425463541</v>
      </c>
      <c r="J17" s="25">
        <f t="shared" si="5"/>
        <v>0.54554480203453604</v>
      </c>
    </row>
    <row r="18" spans="2:10" x14ac:dyDescent="0.3">
      <c r="B18" s="34">
        <f t="shared" si="6"/>
        <v>13</v>
      </c>
      <c r="C18" s="35">
        <v>8960000</v>
      </c>
      <c r="D18" s="36">
        <v>8500</v>
      </c>
      <c r="E18" s="37">
        <f t="shared" si="0"/>
        <v>2331279.9039792377</v>
      </c>
      <c r="F18" s="36">
        <f t="shared" si="1"/>
        <v>1.1645275567991558</v>
      </c>
      <c r="G18" s="38">
        <f t="shared" si="2"/>
        <v>6.1616072612364337E-5</v>
      </c>
      <c r="H18" s="24">
        <f t="shared" si="3"/>
        <v>0.32625062845651076</v>
      </c>
      <c r="I18">
        <f t="shared" si="4"/>
        <v>1.1645275567991558</v>
      </c>
      <c r="J18" s="25">
        <f t="shared" si="5"/>
        <v>0.2883632198258651</v>
      </c>
    </row>
    <row r="19" spans="2:10" x14ac:dyDescent="0.3">
      <c r="B19" s="34">
        <f t="shared" si="6"/>
        <v>14</v>
      </c>
      <c r="C19" s="35">
        <v>8890000</v>
      </c>
      <c r="D19" s="36">
        <v>4600</v>
      </c>
      <c r="E19" s="37">
        <f t="shared" si="0"/>
        <v>5631826.9628027696</v>
      </c>
      <c r="F19" s="36">
        <f t="shared" si="1"/>
        <v>-1.8099943169428372</v>
      </c>
      <c r="G19" s="38">
        <f t="shared" si="2"/>
        <v>2.3592886736482826E-5</v>
      </c>
      <c r="H19" s="24">
        <f t="shared" si="3"/>
        <v>-0.50708270487682261</v>
      </c>
      <c r="I19">
        <f t="shared" si="4"/>
        <v>-1.8099943169428365</v>
      </c>
      <c r="J19" s="25">
        <f t="shared" si="5"/>
        <v>0.11041470992673974</v>
      </c>
    </row>
    <row r="20" spans="2:10" x14ac:dyDescent="0.3">
      <c r="B20" s="34">
        <f t="shared" si="6"/>
        <v>15</v>
      </c>
      <c r="C20" s="35">
        <v>8855000</v>
      </c>
      <c r="D20" s="36">
        <v>6420</v>
      </c>
      <c r="E20" s="37">
        <f t="shared" si="0"/>
        <v>305971.66868512146</v>
      </c>
      <c r="F20" s="36">
        <f t="shared" si="1"/>
        <v>-0.42188410919657382</v>
      </c>
      <c r="G20" s="38">
        <f t="shared" si="2"/>
        <v>1.1105125705685554E-4</v>
      </c>
      <c r="H20" s="24">
        <f t="shared" si="3"/>
        <v>-0.1181938159879337</v>
      </c>
      <c r="I20">
        <f t="shared" si="4"/>
        <v>-0.42188410919657354</v>
      </c>
      <c r="J20" s="25">
        <f t="shared" si="5"/>
        <v>0.51971988302608396</v>
      </c>
    </row>
    <row r="21" spans="2:10" x14ac:dyDescent="0.3">
      <c r="B21" s="34">
        <f t="shared" si="6"/>
        <v>16</v>
      </c>
      <c r="C21" s="35">
        <v>8750000</v>
      </c>
      <c r="D21" s="36">
        <v>4320</v>
      </c>
      <c r="E21" s="37">
        <f t="shared" si="0"/>
        <v>7039189.3157439465</v>
      </c>
      <c r="F21" s="36">
        <f t="shared" si="1"/>
        <v>-2.0235497335191854</v>
      </c>
      <c r="G21" s="38">
        <f t="shared" si="2"/>
        <v>1.5667808741794976E-5</v>
      </c>
      <c r="H21" s="24">
        <f t="shared" si="3"/>
        <v>-0.56691176470588245</v>
      </c>
      <c r="I21">
        <f t="shared" si="4"/>
        <v>-2.023549733519185</v>
      </c>
      <c r="J21" s="25">
        <f t="shared" si="5"/>
        <v>7.3325344911600546E-2</v>
      </c>
    </row>
    <row r="22" spans="2:10" x14ac:dyDescent="0.3">
      <c r="B22" s="34">
        <f t="shared" si="6"/>
        <v>17</v>
      </c>
      <c r="C22" s="35">
        <v>8680000</v>
      </c>
      <c r="D22" s="36">
        <v>7155</v>
      </c>
      <c r="E22" s="37">
        <f t="shared" si="0"/>
        <v>33070.492214532758</v>
      </c>
      <c r="F22" s="36">
        <f t="shared" si="1"/>
        <v>0.13869885931634018</v>
      </c>
      <c r="G22" s="38">
        <f t="shared" si="2"/>
        <v>1.2022515591493401E-4</v>
      </c>
      <c r="H22" s="24">
        <f t="shared" si="3"/>
        <v>3.8857466063348348E-2</v>
      </c>
      <c r="I22">
        <f t="shared" si="4"/>
        <v>0.13869885931634041</v>
      </c>
      <c r="J22" s="25">
        <f t="shared" si="5"/>
        <v>0.56265372968189098</v>
      </c>
    </row>
    <row r="23" spans="2:10" x14ac:dyDescent="0.3">
      <c r="B23" s="34">
        <f t="shared" si="6"/>
        <v>18</v>
      </c>
      <c r="C23" s="35">
        <v>8645000</v>
      </c>
      <c r="D23" s="36">
        <v>8050</v>
      </c>
      <c r="E23" s="37">
        <f t="shared" si="0"/>
        <v>1159612.2569204145</v>
      </c>
      <c r="F23" s="36">
        <f t="shared" si="1"/>
        <v>0.82131349444431034</v>
      </c>
      <c r="G23" s="38">
        <f t="shared" si="2"/>
        <v>8.6635273053958865E-5</v>
      </c>
      <c r="H23" s="24">
        <f t="shared" si="3"/>
        <v>0.23009678230266459</v>
      </c>
      <c r="I23">
        <f t="shared" si="4"/>
        <v>0.82131349444431045</v>
      </c>
      <c r="J23" s="25">
        <f t="shared" si="5"/>
        <v>0.40545307789252744</v>
      </c>
    </row>
    <row r="24" spans="2:10" x14ac:dyDescent="0.3">
      <c r="B24" s="34">
        <f t="shared" si="6"/>
        <v>19</v>
      </c>
      <c r="C24" s="35">
        <v>8645000</v>
      </c>
      <c r="D24" s="36">
        <v>4560</v>
      </c>
      <c r="E24" s="37">
        <f t="shared" si="0"/>
        <v>5823278.727508652</v>
      </c>
      <c r="F24" s="36">
        <f t="shared" si="1"/>
        <v>-1.8405022335966013</v>
      </c>
      <c r="G24" s="38">
        <f t="shared" si="2"/>
        <v>2.2315036525042152E-5</v>
      </c>
      <c r="H24" s="24">
        <f t="shared" si="3"/>
        <v>-0.51562971342383113</v>
      </c>
      <c r="I24">
        <f t="shared" si="4"/>
        <v>-1.8405022335966006</v>
      </c>
      <c r="J24" s="25">
        <f t="shared" si="5"/>
        <v>0.10443437093719736</v>
      </c>
    </row>
    <row r="25" spans="2:10" x14ac:dyDescent="0.3">
      <c r="B25" s="34">
        <f t="shared" si="6"/>
        <v>20</v>
      </c>
      <c r="C25" s="35">
        <v>8575000</v>
      </c>
      <c r="D25" s="36">
        <v>8800</v>
      </c>
      <c r="E25" s="37">
        <f t="shared" si="0"/>
        <v>3337391.6686851201</v>
      </c>
      <c r="F25" s="36">
        <f t="shared" si="1"/>
        <v>1.3933369317023858</v>
      </c>
      <c r="G25" s="38">
        <f t="shared" si="2"/>
        <v>4.5983887720576332E-5</v>
      </c>
      <c r="H25" s="24">
        <f t="shared" si="3"/>
        <v>0.39035319255907486</v>
      </c>
      <c r="I25">
        <f t="shared" si="4"/>
        <v>1.393336931702386</v>
      </c>
      <c r="J25" s="25">
        <f t="shared" si="5"/>
        <v>0.21520459453229712</v>
      </c>
    </row>
    <row r="26" spans="2:10" x14ac:dyDescent="0.3">
      <c r="B26" s="34">
        <f t="shared" si="6"/>
        <v>21</v>
      </c>
      <c r="C26" s="35">
        <v>8540000</v>
      </c>
      <c r="D26" s="36">
        <v>6540</v>
      </c>
      <c r="E26" s="37">
        <f t="shared" si="0"/>
        <v>187616.37456747433</v>
      </c>
      <c r="F26" s="36">
        <f t="shared" si="1"/>
        <v>-0.33036035923528173</v>
      </c>
      <c r="G26" s="38">
        <f t="shared" si="2"/>
        <v>1.1494065909699734E-4</v>
      </c>
      <c r="H26" s="24">
        <f t="shared" si="3"/>
        <v>-9.2552790346908068E-2</v>
      </c>
      <c r="I26">
        <f t="shared" si="4"/>
        <v>-0.33036035923528151</v>
      </c>
      <c r="J26" s="25">
        <f t="shared" si="5"/>
        <v>0.53792228457394742</v>
      </c>
    </row>
    <row r="27" spans="2:10" x14ac:dyDescent="0.3">
      <c r="B27" s="34">
        <f t="shared" si="6"/>
        <v>22</v>
      </c>
      <c r="C27" s="35">
        <v>8463000</v>
      </c>
      <c r="D27" s="36">
        <v>6000</v>
      </c>
      <c r="E27" s="37">
        <f t="shared" si="0"/>
        <v>947015.19809688639</v>
      </c>
      <c r="F27" s="36">
        <f t="shared" si="1"/>
        <v>-0.74221723406109619</v>
      </c>
      <c r="G27" s="38">
        <f t="shared" si="2"/>
        <v>9.2161434259821977E-5</v>
      </c>
      <c r="H27" s="24">
        <f t="shared" si="3"/>
        <v>-0.20793740573152344</v>
      </c>
      <c r="I27">
        <f t="shared" si="4"/>
        <v>-0.74221723406109585</v>
      </c>
      <c r="J27" s="25">
        <f t="shared" si="5"/>
        <v>0.43131551233596688</v>
      </c>
    </row>
    <row r="28" spans="2:10" x14ac:dyDescent="0.3">
      <c r="B28" s="34">
        <f t="shared" si="6"/>
        <v>23</v>
      </c>
      <c r="C28" s="35">
        <v>8400000</v>
      </c>
      <c r="D28" s="36">
        <v>8875</v>
      </c>
      <c r="E28" s="37">
        <f t="shared" si="0"/>
        <v>3617044.6098615904</v>
      </c>
      <c r="F28" s="36">
        <f t="shared" si="1"/>
        <v>1.4505392754281934</v>
      </c>
      <c r="G28" s="38">
        <f t="shared" si="2"/>
        <v>4.2391712194901281E-5</v>
      </c>
      <c r="H28" s="24">
        <f t="shared" si="3"/>
        <v>0.40637883358471588</v>
      </c>
      <c r="I28">
        <f t="shared" si="4"/>
        <v>1.4505392754281934</v>
      </c>
      <c r="J28" s="25">
        <f t="shared" si="5"/>
        <v>0.19839321307213797</v>
      </c>
    </row>
    <row r="29" spans="2:10" x14ac:dyDescent="0.3">
      <c r="B29" s="34">
        <f t="shared" si="6"/>
        <v>24</v>
      </c>
      <c r="C29" s="35">
        <v>8400000</v>
      </c>
      <c r="D29" s="36">
        <v>7950</v>
      </c>
      <c r="E29" s="37">
        <f t="shared" si="0"/>
        <v>954241.66868512053</v>
      </c>
      <c r="F29" s="36">
        <f t="shared" si="1"/>
        <v>0.74504370280990029</v>
      </c>
      <c r="G29" s="38">
        <f t="shared" si="2"/>
        <v>9.1967928339051067E-5</v>
      </c>
      <c r="H29" s="24">
        <f t="shared" si="3"/>
        <v>0.20872926093514321</v>
      </c>
      <c r="I29">
        <f t="shared" si="4"/>
        <v>0.74504370280990029</v>
      </c>
      <c r="J29" s="25">
        <f t="shared" si="5"/>
        <v>0.43040990462675893</v>
      </c>
    </row>
    <row r="30" spans="2:10" x14ac:dyDescent="0.3">
      <c r="B30" s="34">
        <f t="shared" si="6"/>
        <v>25</v>
      </c>
      <c r="C30" s="35">
        <v>8400000</v>
      </c>
      <c r="D30" s="36">
        <v>5500</v>
      </c>
      <c r="E30" s="37">
        <f t="shared" si="0"/>
        <v>2170162.2569204164</v>
      </c>
      <c r="F30" s="36">
        <f t="shared" si="1"/>
        <v>-1.1235661922331466</v>
      </c>
      <c r="G30" s="38">
        <f t="shared" si="2"/>
        <v>6.4572232223948409E-5</v>
      </c>
      <c r="H30" s="24">
        <f t="shared" si="3"/>
        <v>-0.31477501256913026</v>
      </c>
      <c r="I30">
        <f t="shared" si="4"/>
        <v>-1.1235661922331461</v>
      </c>
      <c r="J30" s="25">
        <f t="shared" si="5"/>
        <v>0.30219804680807866</v>
      </c>
    </row>
    <row r="31" spans="2:10" x14ac:dyDescent="0.3">
      <c r="B31" s="34">
        <f t="shared" si="6"/>
        <v>26</v>
      </c>
      <c r="C31" s="35">
        <v>8400000</v>
      </c>
      <c r="D31" s="36">
        <v>7475</v>
      </c>
      <c r="E31" s="37">
        <f t="shared" si="0"/>
        <v>251856.37456747371</v>
      </c>
      <c r="F31" s="36">
        <f t="shared" si="1"/>
        <v>0.38276219254645244</v>
      </c>
      <c r="G31" s="38">
        <f t="shared" si="2"/>
        <v>1.1281299347245855E-4</v>
      </c>
      <c r="H31" s="24">
        <f t="shared" si="3"/>
        <v>0.10723353443941673</v>
      </c>
      <c r="I31">
        <f t="shared" si="4"/>
        <v>0.38276219254645266</v>
      </c>
      <c r="J31" s="25">
        <f t="shared" si="5"/>
        <v>0.52796480945110591</v>
      </c>
    </row>
    <row r="32" spans="2:10" x14ac:dyDescent="0.3">
      <c r="B32" s="34">
        <f>B31+1</f>
        <v>27</v>
      </c>
      <c r="C32" s="35">
        <v>8400000</v>
      </c>
      <c r="D32" s="36">
        <v>7000</v>
      </c>
      <c r="E32" s="37">
        <f t="shared" si="0"/>
        <v>721.08044982697243</v>
      </c>
      <c r="F32" s="36">
        <f t="shared" si="1"/>
        <v>2.0480682283004578E-2</v>
      </c>
      <c r="G32" s="38">
        <f t="shared" si="2"/>
        <v>1.2136168771629272E-4</v>
      </c>
      <c r="H32" s="24">
        <f t="shared" si="3"/>
        <v>5.7378079436902277E-3</v>
      </c>
      <c r="I32">
        <f t="shared" si="4"/>
        <v>2.0480682283004804E-2</v>
      </c>
      <c r="J32" s="25">
        <f t="shared" si="5"/>
        <v>0.56797269851224985</v>
      </c>
    </row>
    <row r="33" spans="2:10" x14ac:dyDescent="0.3">
      <c r="B33" s="34">
        <f t="shared" si="6"/>
        <v>28</v>
      </c>
      <c r="C33" s="35">
        <v>8295000</v>
      </c>
      <c r="D33" s="36">
        <v>4880</v>
      </c>
      <c r="E33" s="37">
        <f t="shared" si="0"/>
        <v>4381264.6098615928</v>
      </c>
      <c r="F33" s="36">
        <f t="shared" si="1"/>
        <v>-1.5964389003664889</v>
      </c>
      <c r="G33" s="38">
        <f t="shared" si="2"/>
        <v>3.3942787596572E-5</v>
      </c>
      <c r="H33" s="24">
        <f t="shared" si="3"/>
        <v>-0.44725364504776277</v>
      </c>
      <c r="I33">
        <f t="shared" si="4"/>
        <v>-1.5964389003664885</v>
      </c>
      <c r="J33" s="25">
        <f t="shared" si="5"/>
        <v>0.15885224595195704</v>
      </c>
    </row>
    <row r="34" spans="2:10" x14ac:dyDescent="0.3">
      <c r="B34" s="34">
        <f t="shared" si="6"/>
        <v>29</v>
      </c>
      <c r="C34" s="35">
        <v>8190000</v>
      </c>
      <c r="D34" s="36">
        <v>5960</v>
      </c>
      <c r="E34" s="37">
        <f t="shared" si="0"/>
        <v>1026466.9628027688</v>
      </c>
      <c r="F34" s="36">
        <f t="shared" si="1"/>
        <v>-0.77272515071486014</v>
      </c>
      <c r="G34" s="38">
        <f t="shared" si="2"/>
        <v>9.0056107390408801E-5</v>
      </c>
      <c r="H34" s="24">
        <f t="shared" si="3"/>
        <v>-0.21648441427853199</v>
      </c>
      <c r="I34">
        <f t="shared" si="4"/>
        <v>-0.77272515071485981</v>
      </c>
      <c r="J34" s="25">
        <f t="shared" si="5"/>
        <v>0.42146258258711328</v>
      </c>
    </row>
    <row r="35" spans="2:10" x14ac:dyDescent="0.3">
      <c r="B35" s="34">
        <f t="shared" si="6"/>
        <v>30</v>
      </c>
      <c r="C35" s="35">
        <v>8120000</v>
      </c>
      <c r="D35" s="36">
        <v>6840</v>
      </c>
      <c r="E35" s="37">
        <f t="shared" si="0"/>
        <v>17728.139273356486</v>
      </c>
      <c r="F35" s="36">
        <f t="shared" si="1"/>
        <v>-0.10155098433205154</v>
      </c>
      <c r="G35" s="38">
        <f t="shared" si="2"/>
        <v>1.2076284571420943E-4</v>
      </c>
      <c r="H35" s="24">
        <f t="shared" si="3"/>
        <v>-2.845022624434396E-2</v>
      </c>
      <c r="I35">
        <f t="shared" si="4"/>
        <v>-0.10155098433205129</v>
      </c>
      <c r="J35" s="25">
        <f t="shared" si="5"/>
        <v>0.56517011794250005</v>
      </c>
    </row>
    <row r="36" spans="2:10" x14ac:dyDescent="0.3">
      <c r="B36" s="34">
        <f t="shared" si="6"/>
        <v>31</v>
      </c>
      <c r="C36" s="35">
        <v>8080940</v>
      </c>
      <c r="D36" s="36">
        <v>7000</v>
      </c>
      <c r="E36" s="37">
        <f t="shared" si="0"/>
        <v>721.08044982697243</v>
      </c>
      <c r="F36" s="36">
        <f t="shared" si="1"/>
        <v>2.0480682283004578E-2</v>
      </c>
      <c r="G36" s="38">
        <f t="shared" si="2"/>
        <v>1.2136168771629272E-4</v>
      </c>
      <c r="H36" s="24">
        <f t="shared" si="3"/>
        <v>5.7378079436902277E-3</v>
      </c>
      <c r="I36">
        <f t="shared" si="4"/>
        <v>2.0480682283004804E-2</v>
      </c>
      <c r="J36" s="25">
        <f t="shared" si="5"/>
        <v>0.56797269851224985</v>
      </c>
    </row>
    <row r="37" spans="2:10" x14ac:dyDescent="0.3">
      <c r="B37" s="34">
        <f t="shared" si="6"/>
        <v>32</v>
      </c>
      <c r="C37" s="35">
        <v>8043000</v>
      </c>
      <c r="D37" s="36">
        <v>7482</v>
      </c>
      <c r="E37" s="37">
        <f t="shared" si="0"/>
        <v>258931.31574394432</v>
      </c>
      <c r="F37" s="36">
        <f t="shared" si="1"/>
        <v>0.38810107796086113</v>
      </c>
      <c r="G37" s="38">
        <f t="shared" si="2"/>
        <v>1.125810883630831E-4</v>
      </c>
      <c r="H37" s="24">
        <f t="shared" si="3"/>
        <v>0.10872926093514322</v>
      </c>
      <c r="I37">
        <f t="shared" si="4"/>
        <v>0.38810107796086135</v>
      </c>
      <c r="J37" s="25">
        <f t="shared" si="5"/>
        <v>0.5268794935392288</v>
      </c>
    </row>
    <row r="38" spans="2:10" x14ac:dyDescent="0.3">
      <c r="B38" s="34">
        <f t="shared" si="6"/>
        <v>33</v>
      </c>
      <c r="C38" s="35">
        <v>7980000</v>
      </c>
      <c r="D38" s="36">
        <v>9000</v>
      </c>
      <c r="E38" s="37">
        <f t="shared" si="0"/>
        <v>4108132.845155708</v>
      </c>
      <c r="F38" s="36">
        <f t="shared" si="1"/>
        <v>1.5458765149712059</v>
      </c>
      <c r="G38" s="38">
        <f t="shared" si="2"/>
        <v>3.6749251975387112E-5</v>
      </c>
      <c r="H38" s="24">
        <f t="shared" si="3"/>
        <v>0.43308823529411755</v>
      </c>
      <c r="I38">
        <f t="shared" si="4"/>
        <v>1.5458765149712059</v>
      </c>
      <c r="J38" s="25">
        <f t="shared" si="5"/>
        <v>0.17198649924481169</v>
      </c>
    </row>
    <row r="39" spans="2:10" ht="15" thickBot="1" x14ac:dyDescent="0.35">
      <c r="B39" s="39">
        <f t="shared" si="6"/>
        <v>34</v>
      </c>
      <c r="C39" s="40">
        <v>7962500</v>
      </c>
      <c r="D39" s="41">
        <v>6000</v>
      </c>
      <c r="E39" s="42">
        <f t="shared" si="0"/>
        <v>947015.19809688639</v>
      </c>
      <c r="F39" s="41">
        <f t="shared" si="1"/>
        <v>-0.74221723406109619</v>
      </c>
      <c r="G39" s="43">
        <f t="shared" si="2"/>
        <v>9.2161434259821977E-5</v>
      </c>
      <c r="H39" s="26">
        <f t="shared" si="3"/>
        <v>-0.20793740573152344</v>
      </c>
      <c r="I39" s="27">
        <f t="shared" si="4"/>
        <v>-0.74221723406109585</v>
      </c>
      <c r="J39" s="28">
        <f t="shared" si="5"/>
        <v>0.43131551233596688</v>
      </c>
    </row>
    <row r="40" spans="2:10" x14ac:dyDescent="0.3">
      <c r="B40" s="44" t="s">
        <v>4</v>
      </c>
      <c r="C40" s="22">
        <f>MAX(C6:C39)</f>
        <v>13300000</v>
      </c>
      <c r="D40" s="22">
        <f>MAX(D6:D39)</f>
        <v>9000</v>
      </c>
      <c r="E40" s="23">
        <f>SUM(E6:E39)</f>
        <v>56729482.264705881</v>
      </c>
      <c r="H40" s="1">
        <f>MIN(H6:H39)</f>
        <v>-0.56691176470588245</v>
      </c>
      <c r="I40" s="1"/>
    </row>
    <row r="41" spans="2:10" x14ac:dyDescent="0.3">
      <c r="B41" s="45" t="s">
        <v>5</v>
      </c>
      <c r="C41" s="1">
        <f>MIN(C6:C39)</f>
        <v>7962500</v>
      </c>
      <c r="D41" s="1">
        <f>MIN(D6:D39)</f>
        <v>4320</v>
      </c>
      <c r="E41" s="46">
        <f>E40/(B39-1)</f>
        <v>1719075.2201426025</v>
      </c>
      <c r="H41" s="1">
        <f>MAX(H6:H39)</f>
        <v>0.43308823529411755</v>
      </c>
      <c r="I41" s="1"/>
    </row>
    <row r="42" spans="2:10" x14ac:dyDescent="0.3">
      <c r="B42" s="45" t="s">
        <v>7</v>
      </c>
      <c r="C42" s="1">
        <f>AVERAGE(C6:C39)</f>
        <v>9201483.5294117648</v>
      </c>
      <c r="D42" s="1">
        <f>AVERAGE(D6:D39)</f>
        <v>6973.1470588235297</v>
      </c>
      <c r="E42" s="25"/>
      <c r="H42" s="1">
        <f>AVERAGE(H6:H39)</f>
        <v>-6.4490896283373069E-17</v>
      </c>
      <c r="I42" s="1"/>
    </row>
    <row r="43" spans="2:10" ht="15" thickBot="1" x14ac:dyDescent="0.35">
      <c r="B43" s="47" t="s">
        <v>8</v>
      </c>
      <c r="C43" s="48">
        <f xml:space="preserve"> STDEV(C6:C39)</f>
        <v>1340771.5520095418</v>
      </c>
      <c r="D43" s="48">
        <f xml:space="preserve"> STDEV(D6:D39)</f>
        <v>1311.1350884415392</v>
      </c>
      <c r="E43" s="49">
        <f>SQRT(E41)</f>
        <v>1311.135088441539</v>
      </c>
      <c r="H43" s="1">
        <f>STDEV(H6:H39)</f>
        <v>0.28015707017981606</v>
      </c>
      <c r="I43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4E5C9-30C2-46DA-ADDA-91E751A0E456}">
  <dimension ref="A3:P44"/>
  <sheetViews>
    <sheetView tabSelected="1" workbookViewId="0">
      <selection activeCell="M4" sqref="M4"/>
    </sheetView>
  </sheetViews>
  <sheetFormatPr defaultRowHeight="14.4" x14ac:dyDescent="0.3"/>
  <cols>
    <col min="1" max="1" width="9" bestFit="1" customWidth="1"/>
    <col min="2" max="2" width="13.33203125" bestFit="1" customWidth="1"/>
    <col min="3" max="3" width="12" bestFit="1" customWidth="1"/>
    <col min="4" max="4" width="10" bestFit="1" customWidth="1"/>
    <col min="5" max="5" width="12" customWidth="1"/>
    <col min="6" max="6" width="9.33203125" customWidth="1"/>
    <col min="7" max="8" width="12" bestFit="1" customWidth="1"/>
    <col min="9" max="9" width="12.6640625" bestFit="1" customWidth="1"/>
    <col min="12" max="12" width="12.6640625" bestFit="1" customWidth="1"/>
    <col min="13" max="13" width="12" bestFit="1" customWidth="1"/>
    <col min="16" max="16" width="12" bestFit="1" customWidth="1"/>
  </cols>
  <sheetData>
    <row r="3" spans="2:16" x14ac:dyDescent="0.3">
      <c r="B3" s="52"/>
      <c r="C3" s="52"/>
      <c r="D3" s="52"/>
      <c r="E3" s="52"/>
      <c r="F3" s="52"/>
      <c r="G3" s="52"/>
      <c r="H3" s="52"/>
    </row>
    <row r="4" spans="2:16" ht="15" thickBot="1" x14ac:dyDescent="0.35">
      <c r="B4" s="54"/>
      <c r="C4" s="54" t="s">
        <v>3</v>
      </c>
      <c r="D4" s="54" t="s">
        <v>2</v>
      </c>
      <c r="E4" s="52"/>
      <c r="F4" s="52"/>
      <c r="G4" s="52"/>
      <c r="H4" s="52"/>
      <c r="L4" s="50" t="s">
        <v>21</v>
      </c>
      <c r="M4" s="1">
        <f>SUM(G6:G39)</f>
        <v>55703400334254.453</v>
      </c>
    </row>
    <row r="5" spans="2:16" ht="16.2" x14ac:dyDescent="0.3">
      <c r="B5" s="44" t="s">
        <v>10</v>
      </c>
      <c r="C5" s="22" t="s">
        <v>1</v>
      </c>
      <c r="D5" s="22" t="s">
        <v>0</v>
      </c>
      <c r="E5" s="22" t="s">
        <v>22</v>
      </c>
      <c r="F5" s="22" t="s">
        <v>23</v>
      </c>
      <c r="G5" s="23" t="s">
        <v>24</v>
      </c>
      <c r="H5" s="54"/>
      <c r="I5" s="1"/>
      <c r="L5" s="51"/>
      <c r="M5" s="51"/>
      <c r="N5" s="52"/>
      <c r="O5" s="52"/>
      <c r="P5" s="52"/>
    </row>
    <row r="6" spans="2:16" x14ac:dyDescent="0.3">
      <c r="B6" s="24">
        <v>1</v>
      </c>
      <c r="C6" s="52">
        <v>7420</v>
      </c>
      <c r="D6" s="52">
        <v>13300000</v>
      </c>
      <c r="E6" s="52">
        <v>9314357.5051250122</v>
      </c>
      <c r="F6" s="52">
        <v>3985642.4948749878</v>
      </c>
      <c r="G6" s="25">
        <v>15885346096953.316</v>
      </c>
      <c r="H6" s="52"/>
      <c r="L6" s="52"/>
      <c r="M6" s="52"/>
      <c r="N6" s="52"/>
      <c r="O6" s="53"/>
      <c r="P6" s="52"/>
    </row>
    <row r="7" spans="2:16" x14ac:dyDescent="0.3">
      <c r="B7" s="24">
        <v>2</v>
      </c>
      <c r="C7" s="52">
        <v>8960</v>
      </c>
      <c r="D7" s="52">
        <v>12250000</v>
      </c>
      <c r="E7" s="52">
        <v>9703357.7926484011</v>
      </c>
      <c r="F7" s="52">
        <v>2546642.2073515989</v>
      </c>
      <c r="G7" s="25">
        <v>6485386532264.624</v>
      </c>
      <c r="H7" s="52"/>
      <c r="L7" s="52"/>
      <c r="M7" s="52"/>
      <c r="N7" s="52"/>
      <c r="O7" s="53"/>
      <c r="P7" s="52"/>
    </row>
    <row r="8" spans="2:16" x14ac:dyDescent="0.3">
      <c r="B8" s="24">
        <v>3</v>
      </c>
      <c r="C8" s="52">
        <v>7500</v>
      </c>
      <c r="D8" s="52">
        <v>12215000</v>
      </c>
      <c r="E8" s="52">
        <v>9334565.3122690842</v>
      </c>
      <c r="F8" s="52">
        <v>2880434.6877309158</v>
      </c>
      <c r="G8" s="25">
        <v>8296903990283.499</v>
      </c>
      <c r="H8" s="52"/>
      <c r="L8" s="52"/>
      <c r="M8" s="52"/>
      <c r="N8" s="52"/>
      <c r="O8" s="52"/>
      <c r="P8" s="52"/>
    </row>
    <row r="9" spans="2:16" x14ac:dyDescent="0.3">
      <c r="B9" s="24">
        <v>4</v>
      </c>
      <c r="C9" s="52">
        <v>7420</v>
      </c>
      <c r="D9" s="52">
        <v>11410000</v>
      </c>
      <c r="E9" s="52">
        <v>9314357.5051250122</v>
      </c>
      <c r="F9" s="52">
        <v>2095642.4948749878</v>
      </c>
      <c r="G9" s="25">
        <v>4391717466325.8633</v>
      </c>
      <c r="H9" s="52"/>
      <c r="L9" s="52"/>
      <c r="M9" s="52"/>
      <c r="N9" s="52"/>
      <c r="O9" s="52"/>
      <c r="P9" s="52"/>
    </row>
    <row r="10" spans="2:16" x14ac:dyDescent="0.3">
      <c r="B10" s="24">
        <v>5</v>
      </c>
      <c r="C10" s="52">
        <v>7500</v>
      </c>
      <c r="D10" s="52">
        <v>10850000</v>
      </c>
      <c r="E10" s="52">
        <v>9334565.3122690842</v>
      </c>
      <c r="F10" s="52">
        <v>1515434.6877309158</v>
      </c>
      <c r="G10" s="25">
        <v>2296542292778.0986</v>
      </c>
      <c r="H10" s="52"/>
      <c r="L10" s="52"/>
      <c r="M10" s="52"/>
      <c r="N10" s="52"/>
      <c r="O10" s="52"/>
      <c r="P10" s="52"/>
    </row>
    <row r="11" spans="2:16" x14ac:dyDescent="0.3">
      <c r="B11" s="24">
        <v>6</v>
      </c>
      <c r="C11" s="52">
        <v>8580</v>
      </c>
      <c r="D11" s="52">
        <v>10150000</v>
      </c>
      <c r="E11" s="52">
        <v>9607370.7087140586</v>
      </c>
      <c r="F11" s="52">
        <v>542629.29128594138</v>
      </c>
      <c r="G11" s="25">
        <v>294446547761.48303</v>
      </c>
      <c r="H11" s="52"/>
      <c r="L11" s="52"/>
      <c r="M11" s="52"/>
      <c r="N11" s="52"/>
      <c r="O11" s="52"/>
      <c r="P11" s="52"/>
    </row>
    <row r="12" spans="2:16" x14ac:dyDescent="0.3">
      <c r="B12" s="24">
        <v>7</v>
      </c>
      <c r="C12" s="52">
        <v>8100</v>
      </c>
      <c r="D12" s="52">
        <v>9870000</v>
      </c>
      <c r="E12" s="52">
        <v>9486123.8658496253</v>
      </c>
      <c r="F12" s="52">
        <v>383876.13415037468</v>
      </c>
      <c r="G12" s="25">
        <v>147360886370.23645</v>
      </c>
      <c r="H12" s="52"/>
      <c r="L12" s="52"/>
      <c r="M12" s="52"/>
      <c r="N12" s="52"/>
      <c r="O12" s="52"/>
      <c r="P12" s="52"/>
    </row>
    <row r="13" spans="2:16" x14ac:dyDescent="0.3">
      <c r="B13" s="24">
        <v>8</v>
      </c>
      <c r="C13" s="52">
        <v>5750</v>
      </c>
      <c r="D13" s="52">
        <v>9800000</v>
      </c>
      <c r="E13" s="52">
        <v>8892519.5309925061</v>
      </c>
      <c r="F13" s="52">
        <v>907480.46900749393</v>
      </c>
      <c r="G13" s="25">
        <v>823520801630.06116</v>
      </c>
      <c r="H13" s="52"/>
      <c r="L13" s="52"/>
      <c r="M13" s="52"/>
      <c r="N13" s="52"/>
      <c r="O13" s="52"/>
      <c r="P13" s="52"/>
    </row>
    <row r="14" spans="2:16" x14ac:dyDescent="0.3">
      <c r="B14" s="24">
        <v>9</v>
      </c>
      <c r="C14" s="52">
        <v>6000</v>
      </c>
      <c r="D14" s="52">
        <v>9681000</v>
      </c>
      <c r="E14" s="52">
        <v>8955668.9283177312</v>
      </c>
      <c r="F14" s="52">
        <v>725331.07168226875</v>
      </c>
      <c r="G14" s="25">
        <v>526105163547.74847</v>
      </c>
      <c r="H14" s="52"/>
      <c r="L14" s="52"/>
      <c r="M14" s="52"/>
      <c r="N14" s="52"/>
      <c r="O14" s="52"/>
      <c r="P14" s="52"/>
    </row>
    <row r="15" spans="2:16" x14ac:dyDescent="0.3">
      <c r="B15" s="24">
        <v>10</v>
      </c>
      <c r="C15" s="52">
        <v>6550</v>
      </c>
      <c r="D15" s="52">
        <v>9310000</v>
      </c>
      <c r="E15" s="52">
        <v>9094597.602433227</v>
      </c>
      <c r="F15" s="52">
        <v>215402.397566773</v>
      </c>
      <c r="G15" s="25">
        <v>46398192877.514137</v>
      </c>
      <c r="H15" s="52"/>
      <c r="L15" s="52"/>
      <c r="M15" s="52"/>
      <c r="N15" s="52"/>
      <c r="O15" s="52"/>
      <c r="P15" s="52"/>
    </row>
    <row r="16" spans="2:16" x14ac:dyDescent="0.3">
      <c r="B16" s="24">
        <v>11</v>
      </c>
      <c r="C16" s="52">
        <v>7800</v>
      </c>
      <c r="D16" s="52">
        <v>9240000</v>
      </c>
      <c r="E16" s="52">
        <v>9410344.5890593547</v>
      </c>
      <c r="F16" s="52">
        <v>-170344.58905935474</v>
      </c>
      <c r="G16" s="25">
        <v>29017279021.800438</v>
      </c>
      <c r="H16" s="52"/>
      <c r="L16" s="52"/>
      <c r="M16" s="52"/>
      <c r="N16" s="52"/>
      <c r="O16" s="52"/>
      <c r="P16" s="52"/>
    </row>
    <row r="17" spans="1:16" x14ac:dyDescent="0.3">
      <c r="B17" s="24">
        <v>12</v>
      </c>
      <c r="C17" s="52">
        <v>6600</v>
      </c>
      <c r="D17" s="52">
        <v>9100000</v>
      </c>
      <c r="E17" s="52">
        <v>9107227.4818982724</v>
      </c>
      <c r="F17" s="52">
        <v>-7227.48189827241</v>
      </c>
      <c r="G17" s="25">
        <v>52236494.589855358</v>
      </c>
      <c r="H17" s="52"/>
      <c r="L17" s="52"/>
      <c r="M17" s="52"/>
      <c r="N17" s="52"/>
      <c r="O17" s="52"/>
      <c r="P17" s="52"/>
    </row>
    <row r="18" spans="1:16" x14ac:dyDescent="0.3">
      <c r="A18" s="52"/>
      <c r="B18" s="24">
        <v>13</v>
      </c>
      <c r="C18" s="52">
        <v>8500</v>
      </c>
      <c r="D18" s="52">
        <v>8960000</v>
      </c>
      <c r="E18" s="52">
        <v>9587162.9015699867</v>
      </c>
      <c r="F18" s="52">
        <v>-627162.90156998672</v>
      </c>
      <c r="G18" s="25">
        <v>393333305105.68488</v>
      </c>
      <c r="H18" s="52"/>
      <c r="L18" s="52"/>
      <c r="M18" s="52"/>
      <c r="N18" s="52"/>
      <c r="O18" s="52"/>
      <c r="P18" s="52"/>
    </row>
    <row r="19" spans="1:16" x14ac:dyDescent="0.3">
      <c r="A19" s="52"/>
      <c r="B19" s="24">
        <v>14</v>
      </c>
      <c r="C19" s="52">
        <v>4600</v>
      </c>
      <c r="D19" s="52">
        <v>8890000</v>
      </c>
      <c r="E19" s="52">
        <v>8602032.3032964692</v>
      </c>
      <c r="F19" s="52">
        <v>287967.69670353085</v>
      </c>
      <c r="G19" s="25">
        <v>82925394344.736725</v>
      </c>
      <c r="H19" s="52"/>
    </row>
    <row r="20" spans="1:16" x14ac:dyDescent="0.3">
      <c r="A20" s="52"/>
      <c r="B20" s="24">
        <v>15</v>
      </c>
      <c r="C20" s="52">
        <v>6420</v>
      </c>
      <c r="D20" s="52">
        <v>8855000</v>
      </c>
      <c r="E20" s="52">
        <v>9061759.9158241116</v>
      </c>
      <c r="F20" s="52">
        <v>-206759.91582411155</v>
      </c>
      <c r="G20" s="25">
        <v>42749662791.593697</v>
      </c>
      <c r="H20" s="52"/>
    </row>
    <row r="21" spans="1:16" x14ac:dyDescent="0.3">
      <c r="A21" s="52"/>
      <c r="B21" s="24">
        <v>16</v>
      </c>
      <c r="C21" s="52">
        <v>4320</v>
      </c>
      <c r="D21" s="52">
        <v>8750000</v>
      </c>
      <c r="E21" s="52">
        <v>8531304.9782922175</v>
      </c>
      <c r="F21" s="52">
        <v>218695.02170778252</v>
      </c>
      <c r="G21" s="25">
        <v>47827512519.767471</v>
      </c>
      <c r="H21" s="52"/>
    </row>
    <row r="22" spans="1:16" x14ac:dyDescent="0.3">
      <c r="A22" s="52"/>
      <c r="B22" s="24">
        <v>17</v>
      </c>
      <c r="C22" s="52">
        <v>7155</v>
      </c>
      <c r="D22" s="52">
        <v>8680000</v>
      </c>
      <c r="E22" s="52">
        <v>9247419.1439602729</v>
      </c>
      <c r="F22" s="52">
        <v>-567419.14396027289</v>
      </c>
      <c r="G22" s="25">
        <v>321964484932.60889</v>
      </c>
      <c r="H22" s="52"/>
    </row>
    <row r="23" spans="1:16" x14ac:dyDescent="0.3">
      <c r="A23" s="52"/>
      <c r="B23" s="24">
        <v>18</v>
      </c>
      <c r="C23" s="52">
        <v>8050</v>
      </c>
      <c r="D23" s="52">
        <v>8645000</v>
      </c>
      <c r="E23" s="52">
        <v>9473493.9863845799</v>
      </c>
      <c r="F23" s="52">
        <v>-828493.98638457991</v>
      </c>
      <c r="G23" s="25">
        <v>686402285475.41248</v>
      </c>
      <c r="H23" s="52"/>
    </row>
    <row r="24" spans="1:16" x14ac:dyDescent="0.3">
      <c r="A24" s="52"/>
      <c r="B24" s="24">
        <v>19</v>
      </c>
      <c r="C24" s="52">
        <v>4560</v>
      </c>
      <c r="D24" s="52">
        <v>8645000</v>
      </c>
      <c r="E24" s="52">
        <v>8591928.3997244332</v>
      </c>
      <c r="F24" s="52">
        <v>53071.600275566801</v>
      </c>
      <c r="G24" s="25">
        <v>2816594755.8095422</v>
      </c>
      <c r="H24" s="52"/>
    </row>
    <row r="25" spans="1:16" x14ac:dyDescent="0.3">
      <c r="A25" s="52"/>
      <c r="B25" s="24">
        <v>20</v>
      </c>
      <c r="C25" s="52">
        <v>8800</v>
      </c>
      <c r="D25" s="52">
        <v>8575000</v>
      </c>
      <c r="E25" s="52">
        <v>9662942.1783602573</v>
      </c>
      <c r="F25" s="52">
        <v>-1087942.1783602573</v>
      </c>
      <c r="G25" s="25">
        <v>1183618183455.262</v>
      </c>
      <c r="H25" s="52"/>
    </row>
    <row r="26" spans="1:16" x14ac:dyDescent="0.3">
      <c r="A26" s="52"/>
      <c r="B26" s="24">
        <v>21</v>
      </c>
      <c r="C26" s="52">
        <v>6540</v>
      </c>
      <c r="D26" s="52">
        <v>8540000</v>
      </c>
      <c r="E26" s="52">
        <v>9092071.6265402194</v>
      </c>
      <c r="F26" s="52">
        <v>-552071.62654021941</v>
      </c>
      <c r="G26" s="25">
        <v>304783080830.76349</v>
      </c>
      <c r="H26" s="52"/>
    </row>
    <row r="27" spans="1:16" x14ac:dyDescent="0.3">
      <c r="A27" s="52"/>
      <c r="B27" s="24">
        <v>22</v>
      </c>
      <c r="C27" s="52">
        <v>6000</v>
      </c>
      <c r="D27" s="52">
        <v>8463000</v>
      </c>
      <c r="E27" s="52">
        <v>8955668.9283177312</v>
      </c>
      <c r="F27" s="52">
        <v>-492668.92831773125</v>
      </c>
      <c r="G27" s="25">
        <v>242722672929.74182</v>
      </c>
      <c r="H27" s="52"/>
    </row>
    <row r="28" spans="1:16" x14ac:dyDescent="0.3">
      <c r="A28" s="52"/>
      <c r="B28" s="24">
        <v>23</v>
      </c>
      <c r="C28" s="52">
        <v>8875</v>
      </c>
      <c r="D28" s="52">
        <v>8400000</v>
      </c>
      <c r="E28" s="52">
        <v>9681886.9975578245</v>
      </c>
      <c r="F28" s="52">
        <v>-1281886.9975578245</v>
      </c>
      <c r="G28" s="25">
        <v>1643234274507.814</v>
      </c>
      <c r="H28" s="52"/>
    </row>
    <row r="29" spans="1:16" x14ac:dyDescent="0.3">
      <c r="A29" s="52"/>
      <c r="B29" s="24">
        <v>24</v>
      </c>
      <c r="C29" s="52">
        <v>7950</v>
      </c>
      <c r="D29" s="52">
        <v>8400000</v>
      </c>
      <c r="E29" s="52">
        <v>9448234.227454491</v>
      </c>
      <c r="F29" s="52">
        <v>-1048234.227454491</v>
      </c>
      <c r="G29" s="25">
        <v>1098794995607.1135</v>
      </c>
      <c r="H29" s="52"/>
    </row>
    <row r="30" spans="1:16" x14ac:dyDescent="0.3">
      <c r="A30" s="52"/>
      <c r="B30" s="24">
        <v>25</v>
      </c>
      <c r="C30" s="52">
        <v>5500</v>
      </c>
      <c r="D30" s="52">
        <v>8400000</v>
      </c>
      <c r="E30" s="52">
        <v>8829370.1336672809</v>
      </c>
      <c r="F30" s="52">
        <v>-429370.1336672809</v>
      </c>
      <c r="G30" s="25">
        <v>184358711685.45868</v>
      </c>
      <c r="H30" s="52"/>
    </row>
    <row r="31" spans="1:16" x14ac:dyDescent="0.3">
      <c r="A31" s="52"/>
      <c r="B31" s="24">
        <v>26</v>
      </c>
      <c r="C31" s="52">
        <v>7475</v>
      </c>
      <c r="D31" s="52">
        <v>8400000</v>
      </c>
      <c r="E31" s="52">
        <v>9328250.3725365624</v>
      </c>
      <c r="F31" s="52">
        <v>-928250.37253656238</v>
      </c>
      <c r="G31" s="25">
        <v>861648754114.26685</v>
      </c>
      <c r="H31" s="52"/>
    </row>
    <row r="32" spans="1:16" x14ac:dyDescent="0.3">
      <c r="A32" s="52"/>
      <c r="B32" s="24">
        <v>27</v>
      </c>
      <c r="C32" s="52">
        <v>7000</v>
      </c>
      <c r="D32" s="52">
        <v>8400000</v>
      </c>
      <c r="E32" s="52">
        <v>9208266.5176186338</v>
      </c>
      <c r="F32" s="52">
        <v>-808266.51761863381</v>
      </c>
      <c r="G32" s="25">
        <v>653294763503.35327</v>
      </c>
      <c r="H32" s="52"/>
    </row>
    <row r="33" spans="1:8" x14ac:dyDescent="0.3">
      <c r="A33" s="52"/>
      <c r="B33" s="24">
        <v>28</v>
      </c>
      <c r="C33" s="52">
        <v>4880</v>
      </c>
      <c r="D33" s="52">
        <v>8295000</v>
      </c>
      <c r="E33" s="52">
        <v>8672759.6283007227</v>
      </c>
      <c r="F33" s="52">
        <v>-377759.62830072269</v>
      </c>
      <c r="G33" s="25">
        <v>142702336773.90018</v>
      </c>
      <c r="H33" s="52"/>
    </row>
    <row r="34" spans="1:8" x14ac:dyDescent="0.3">
      <c r="A34" s="52"/>
      <c r="B34" s="24">
        <v>29</v>
      </c>
      <c r="C34" s="52">
        <v>5960</v>
      </c>
      <c r="D34" s="52">
        <v>8190000</v>
      </c>
      <c r="E34" s="52">
        <v>8945565.0247456953</v>
      </c>
      <c r="F34" s="52">
        <v>-755565.02474569529</v>
      </c>
      <c r="G34" s="25">
        <v>570878506618.96313</v>
      </c>
      <c r="H34" s="52"/>
    </row>
    <row r="35" spans="1:8" x14ac:dyDescent="0.3">
      <c r="A35" s="52"/>
      <c r="B35" s="24">
        <v>30</v>
      </c>
      <c r="C35" s="52">
        <v>6840</v>
      </c>
      <c r="D35" s="52">
        <v>8120000</v>
      </c>
      <c r="E35" s="52">
        <v>9167850.90333049</v>
      </c>
      <c r="F35" s="52">
        <v>-1047850.90333049</v>
      </c>
      <c r="G35" s="25">
        <v>1097991515610.5239</v>
      </c>
      <c r="H35" s="52"/>
    </row>
    <row r="36" spans="1:8" x14ac:dyDescent="0.3">
      <c r="A36" s="52"/>
      <c r="B36" s="24">
        <v>31</v>
      </c>
      <c r="C36" s="52">
        <v>7000</v>
      </c>
      <c r="D36" s="52">
        <v>8080940</v>
      </c>
      <c r="E36" s="52">
        <v>9208266.5176186338</v>
      </c>
      <c r="F36" s="52">
        <v>-1127326.5176186338</v>
      </c>
      <c r="G36" s="25">
        <v>1270865077326.1558</v>
      </c>
      <c r="H36" s="52"/>
    </row>
    <row r="37" spans="1:8" x14ac:dyDescent="0.3">
      <c r="A37" s="52"/>
      <c r="B37" s="24">
        <v>32</v>
      </c>
      <c r="C37" s="52">
        <v>7482</v>
      </c>
      <c r="D37" s="52">
        <v>8043000</v>
      </c>
      <c r="E37" s="52">
        <v>9330018.555661669</v>
      </c>
      <c r="F37" s="52">
        <v>-1287018.555661669</v>
      </c>
      <c r="G37" s="25">
        <v>1656416762617.4485</v>
      </c>
      <c r="H37" s="52"/>
    </row>
    <row r="38" spans="1:8" x14ac:dyDescent="0.3">
      <c r="A38" s="52"/>
      <c r="B38" s="24">
        <v>33</v>
      </c>
      <c r="C38" s="52">
        <v>9000</v>
      </c>
      <c r="D38" s="52">
        <v>7980000</v>
      </c>
      <c r="E38" s="52">
        <v>9713461.6962204371</v>
      </c>
      <c r="F38" s="52">
        <v>-1733461.6962204371</v>
      </c>
      <c r="G38" s="25">
        <v>3004889452263.4351</v>
      </c>
      <c r="H38" s="52"/>
    </row>
    <row r="39" spans="1:8" ht="15" thickBot="1" x14ac:dyDescent="0.35">
      <c r="A39" s="52"/>
      <c r="B39" s="26">
        <v>34</v>
      </c>
      <c r="C39" s="27">
        <v>6000</v>
      </c>
      <c r="D39" s="27">
        <v>7962500</v>
      </c>
      <c r="E39" s="27">
        <v>8955668.9283177312</v>
      </c>
      <c r="F39" s="27">
        <v>-993168.92831773125</v>
      </c>
      <c r="G39" s="28">
        <v>986384520175.79077</v>
      </c>
      <c r="H39" s="52"/>
    </row>
    <row r="40" spans="1:8" x14ac:dyDescent="0.3">
      <c r="A40" s="52"/>
      <c r="B40" s="52"/>
      <c r="C40" s="52"/>
      <c r="D40" s="52"/>
      <c r="E40" s="52"/>
      <c r="F40" s="52"/>
      <c r="G40" s="54"/>
      <c r="H40" s="52"/>
    </row>
    <row r="41" spans="1:8" x14ac:dyDescent="0.3">
      <c r="A41" s="52"/>
      <c r="B41" s="52"/>
      <c r="C41" s="52"/>
      <c r="D41" s="52"/>
      <c r="E41" s="52"/>
      <c r="F41" s="52"/>
      <c r="G41" s="52"/>
      <c r="H41" s="52"/>
    </row>
    <row r="42" spans="1:8" x14ac:dyDescent="0.3">
      <c r="A42" s="52"/>
      <c r="B42" s="52"/>
      <c r="C42" s="52"/>
      <c r="D42" s="52"/>
      <c r="E42" s="52"/>
      <c r="F42" s="52"/>
      <c r="G42" s="52"/>
      <c r="H42" s="52"/>
    </row>
    <row r="43" spans="1:8" x14ac:dyDescent="0.3">
      <c r="A43" s="52"/>
      <c r="B43" s="52"/>
      <c r="C43" s="52"/>
      <c r="D43" s="52"/>
      <c r="E43" s="52"/>
      <c r="F43" s="52"/>
      <c r="G43" s="52"/>
      <c r="H43" s="52"/>
    </row>
    <row r="44" spans="1:8" x14ac:dyDescent="0.3">
      <c r="A44" s="52"/>
      <c r="B44" s="52"/>
      <c r="C44" s="52"/>
      <c r="D44" s="52"/>
      <c r="E44" s="52"/>
      <c r="F44" s="52"/>
      <c r="G44" s="52"/>
      <c r="H44" s="52"/>
    </row>
  </sheetData>
  <mergeCells count="2">
    <mergeCell ref="L5:M5"/>
    <mergeCell ref="O6:O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PDF_orginal</vt:lpstr>
      <vt:lpstr>PDF_removed_outliers</vt:lpstr>
      <vt:lpstr>PDF_normalzation</vt:lpstr>
      <vt:lpstr>Linear_Regression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Rafi Shaik</cp:lastModifiedBy>
  <dcterms:created xsi:type="dcterms:W3CDTF">2015-06-05T18:17:20Z</dcterms:created>
  <dcterms:modified xsi:type="dcterms:W3CDTF">2025-02-07T02:34:40Z</dcterms:modified>
</cp:coreProperties>
</file>