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Books\AI\Practice\PDF\Karim\EXCEL\"/>
    </mc:Choice>
  </mc:AlternateContent>
  <xr:revisionPtr revIDLastSave="0" documentId="13_ncr:1_{903B969E-E58A-4DF4-AF29-4472122ECEF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DF_orginal" sheetId="1" r:id="rId1"/>
    <sheet name="Linear_Regressio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2" l="1"/>
  <c r="D49" i="1"/>
  <c r="F49" i="1"/>
  <c r="C49" i="1"/>
  <c r="D48" i="1"/>
  <c r="F48" i="1"/>
  <c r="C48" i="1"/>
  <c r="D47" i="1"/>
  <c r="F47" i="1"/>
  <c r="C47" i="1"/>
  <c r="D46" i="1"/>
  <c r="F46" i="1"/>
  <c r="C46" i="1"/>
  <c r="G45" i="1" l="1"/>
  <c r="G34" i="1"/>
  <c r="G18" i="1"/>
  <c r="G42" i="1"/>
  <c r="G26" i="1"/>
  <c r="G10" i="1"/>
  <c r="G39" i="1"/>
  <c r="G31" i="1"/>
  <c r="G23" i="1"/>
  <c r="G15" i="1"/>
  <c r="G7" i="1"/>
  <c r="G44" i="1"/>
  <c r="G38" i="1"/>
  <c r="G30" i="1"/>
  <c r="G22" i="1"/>
  <c r="G14" i="1"/>
  <c r="G8" i="1"/>
  <c r="G12" i="1"/>
  <c r="G16" i="1"/>
  <c r="G20" i="1"/>
  <c r="G24" i="1"/>
  <c r="G28" i="1"/>
  <c r="G32" i="1"/>
  <c r="G36" i="1"/>
  <c r="G40" i="1"/>
  <c r="G6" i="1"/>
  <c r="G43" i="1"/>
  <c r="G35" i="1"/>
  <c r="G27" i="1"/>
  <c r="G19" i="1"/>
  <c r="G11" i="1"/>
  <c r="G41" i="1"/>
  <c r="G37" i="1"/>
  <c r="G33" i="1"/>
  <c r="G29" i="1"/>
  <c r="G25" i="1"/>
  <c r="G21" i="1"/>
  <c r="G17" i="1"/>
  <c r="G13" i="1"/>
  <c r="G9" i="1"/>
  <c r="E20" i="1"/>
  <c r="E8" i="1"/>
  <c r="E35" i="1"/>
  <c r="E27" i="1"/>
  <c r="E23" i="1"/>
  <c r="E19" i="1"/>
  <c r="E15" i="1"/>
  <c r="E11" i="1"/>
  <c r="E7" i="1"/>
  <c r="E42" i="1"/>
  <c r="E38" i="1"/>
  <c r="E34" i="1"/>
  <c r="E30" i="1"/>
  <c r="E26" i="1"/>
  <c r="E6" i="1"/>
  <c r="E12" i="1"/>
  <c r="E22" i="1"/>
  <c r="E18" i="1"/>
  <c r="E14" i="1"/>
  <c r="E10" i="1"/>
  <c r="E45" i="1"/>
  <c r="E41" i="1"/>
  <c r="E37" i="1"/>
  <c r="E33" i="1"/>
  <c r="E29" i="1"/>
  <c r="E25" i="1"/>
  <c r="E16" i="1"/>
  <c r="E43" i="1"/>
  <c r="E39" i="1"/>
  <c r="E31" i="1"/>
  <c r="E21" i="1"/>
  <c r="E17" i="1"/>
  <c r="E13" i="1"/>
  <c r="E9" i="1"/>
  <c r="E44" i="1"/>
  <c r="E40" i="1"/>
  <c r="E36" i="1"/>
  <c r="E32" i="1"/>
  <c r="E28" i="1"/>
  <c r="E24" i="1"/>
  <c r="G47" i="1" l="1"/>
  <c r="G46" i="1"/>
  <c r="G49" i="1"/>
  <c r="G48" i="1"/>
  <c r="L33" i="1" s="1"/>
  <c r="N33" i="1" s="1"/>
  <c r="E49" i="1"/>
  <c r="E48" i="1"/>
  <c r="H12" i="1" s="1"/>
  <c r="E46" i="1"/>
  <c r="E47" i="1"/>
  <c r="L31" i="1" l="1"/>
  <c r="N31" i="1" s="1"/>
  <c r="I16" i="1"/>
  <c r="L19" i="1"/>
  <c r="N19" i="1" s="1"/>
  <c r="L35" i="1"/>
  <c r="N35" i="1" s="1"/>
  <c r="L23" i="1"/>
  <c r="N23" i="1" s="1"/>
  <c r="H33" i="1"/>
  <c r="I27" i="1"/>
  <c r="I14" i="1"/>
  <c r="I25" i="1"/>
  <c r="L15" i="1"/>
  <c r="N15" i="1" s="1"/>
  <c r="I18" i="1"/>
  <c r="L32" i="1"/>
  <c r="N32" i="1" s="1"/>
  <c r="I38" i="1"/>
  <c r="I37" i="1"/>
  <c r="K39" i="1"/>
  <c r="M39" i="1" s="1"/>
  <c r="L14" i="1"/>
  <c r="N14" i="1" s="1"/>
  <c r="I9" i="1"/>
  <c r="I15" i="1"/>
  <c r="L7" i="1"/>
  <c r="N7" i="1" s="1"/>
  <c r="L11" i="1"/>
  <c r="N11" i="1" s="1"/>
  <c r="L24" i="1"/>
  <c r="N24" i="1" s="1"/>
  <c r="H45" i="1"/>
  <c r="I42" i="1"/>
  <c r="I36" i="1"/>
  <c r="I28" i="1"/>
  <c r="I7" i="1"/>
  <c r="I29" i="1"/>
  <c r="I24" i="1"/>
  <c r="I12" i="1"/>
  <c r="K26" i="1"/>
  <c r="M26" i="1" s="1"/>
  <c r="K38" i="1"/>
  <c r="M38" i="1" s="1"/>
  <c r="K14" i="1"/>
  <c r="M14" i="1" s="1"/>
  <c r="K23" i="1"/>
  <c r="M23" i="1" s="1"/>
  <c r="I31" i="1"/>
  <c r="L20" i="1"/>
  <c r="N20" i="1" s="1"/>
  <c r="I41" i="1"/>
  <c r="L9" i="1"/>
  <c r="N9" i="1" s="1"/>
  <c r="H24" i="1"/>
  <c r="I30" i="1"/>
  <c r="I17" i="1"/>
  <c r="L18" i="1"/>
  <c r="N18" i="1" s="1"/>
  <c r="I22" i="1"/>
  <c r="L43" i="1"/>
  <c r="N43" i="1" s="1"/>
  <c r="L29" i="1"/>
  <c r="N29" i="1" s="1"/>
  <c r="I26" i="1"/>
  <c r="L38" i="1"/>
  <c r="N38" i="1" s="1"/>
  <c r="L40" i="1"/>
  <c r="N40" i="1" s="1"/>
  <c r="I21" i="1"/>
  <c r="I10" i="1"/>
  <c r="I33" i="1"/>
  <c r="L44" i="1"/>
  <c r="N44" i="1" s="1"/>
  <c r="L36" i="1"/>
  <c r="N36" i="1" s="1"/>
  <c r="L41" i="1"/>
  <c r="N41" i="1" s="1"/>
  <c r="K11" i="1"/>
  <c r="M11" i="1" s="1"/>
  <c r="I34" i="1"/>
  <c r="L28" i="1"/>
  <c r="N28" i="1" s="1"/>
  <c r="L17" i="1"/>
  <c r="N17" i="1" s="1"/>
  <c r="L39" i="1"/>
  <c r="N39" i="1" s="1"/>
  <c r="L16" i="1"/>
  <c r="N16" i="1" s="1"/>
  <c r="I43" i="1"/>
  <c r="I13" i="1"/>
  <c r="L26" i="1"/>
  <c r="N26" i="1" s="1"/>
  <c r="L8" i="1"/>
  <c r="N8" i="1" s="1"/>
  <c r="L27" i="1"/>
  <c r="N27" i="1" s="1"/>
  <c r="L21" i="1"/>
  <c r="N21" i="1" s="1"/>
  <c r="L12" i="1"/>
  <c r="N12" i="1" s="1"/>
  <c r="L6" i="1"/>
  <c r="N6" i="1" s="1"/>
  <c r="H16" i="1"/>
  <c r="K9" i="1"/>
  <c r="M9" i="1" s="1"/>
  <c r="H18" i="1"/>
  <c r="K8" i="1"/>
  <c r="M8" i="1" s="1"/>
  <c r="K13" i="1"/>
  <c r="M13" i="1" s="1"/>
  <c r="K29" i="1"/>
  <c r="M29" i="1" s="1"/>
  <c r="H22" i="1"/>
  <c r="H7" i="1"/>
  <c r="K20" i="1"/>
  <c r="M20" i="1" s="1"/>
  <c r="K28" i="1"/>
  <c r="M28" i="1" s="1"/>
  <c r="K21" i="1"/>
  <c r="M21" i="1" s="1"/>
  <c r="K37" i="1"/>
  <c r="M37" i="1" s="1"/>
  <c r="H6" i="1"/>
  <c r="H15" i="1"/>
  <c r="K32" i="1"/>
  <c r="M32" i="1" s="1"/>
  <c r="K41" i="1"/>
  <c r="M41" i="1" s="1"/>
  <c r="H19" i="1"/>
  <c r="K40" i="1"/>
  <c r="M40" i="1" s="1"/>
  <c r="H43" i="1"/>
  <c r="H10" i="1"/>
  <c r="H34" i="1"/>
  <c r="H27" i="1"/>
  <c r="H9" i="1"/>
  <c r="K18" i="1"/>
  <c r="M18" i="1" s="1"/>
  <c r="H8" i="1"/>
  <c r="H13" i="1"/>
  <c r="H29" i="1"/>
  <c r="K22" i="1"/>
  <c r="M22" i="1" s="1"/>
  <c r="K7" i="1"/>
  <c r="M7" i="1" s="1"/>
  <c r="H20" i="1"/>
  <c r="H28" i="1"/>
  <c r="H21" i="1"/>
  <c r="H37" i="1"/>
  <c r="K6" i="1"/>
  <c r="M6" i="1" s="1"/>
  <c r="K15" i="1"/>
  <c r="M15" i="1" s="1"/>
  <c r="H32" i="1"/>
  <c r="H41" i="1"/>
  <c r="K19" i="1"/>
  <c r="M19" i="1" s="1"/>
  <c r="H40" i="1"/>
  <c r="K43" i="1"/>
  <c r="M43" i="1" s="1"/>
  <c r="K10" i="1"/>
  <c r="M10" i="1" s="1"/>
  <c r="K34" i="1"/>
  <c r="M34" i="1" s="1"/>
  <c r="K27" i="1"/>
  <c r="M27" i="1" s="1"/>
  <c r="K25" i="1"/>
  <c r="M25" i="1" s="1"/>
  <c r="H42" i="1"/>
  <c r="K36" i="1"/>
  <c r="M36" i="1" s="1"/>
  <c r="H39" i="1"/>
  <c r="K45" i="1"/>
  <c r="M45" i="1" s="1"/>
  <c r="H30" i="1"/>
  <c r="H23" i="1"/>
  <c r="K44" i="1"/>
  <c r="M44" i="1" s="1"/>
  <c r="K16" i="1"/>
  <c r="M16" i="1" s="1"/>
  <c r="H14" i="1"/>
  <c r="H38" i="1"/>
  <c r="H35" i="1"/>
  <c r="H31" i="1"/>
  <c r="H26" i="1"/>
  <c r="K24" i="1"/>
  <c r="M24" i="1" s="1"/>
  <c r="K17" i="1"/>
  <c r="M17" i="1" s="1"/>
  <c r="K33" i="1"/>
  <c r="M33" i="1" s="1"/>
  <c r="K12" i="1"/>
  <c r="M12" i="1" s="1"/>
  <c r="H11" i="1"/>
  <c r="H25" i="1"/>
  <c r="K42" i="1"/>
  <c r="M42" i="1" s="1"/>
  <c r="H36" i="1"/>
  <c r="H17" i="1"/>
  <c r="K31" i="1"/>
  <c r="M31" i="1" s="1"/>
  <c r="K35" i="1"/>
  <c r="M35" i="1" s="1"/>
  <c r="H44" i="1"/>
  <c r="K30" i="1"/>
  <c r="M30" i="1" s="1"/>
  <c r="L46" i="1"/>
  <c r="N46" i="1" s="1"/>
  <c r="I46" i="1"/>
  <c r="I49" i="1" s="1"/>
  <c r="L45" i="1"/>
  <c r="N45" i="1" s="1"/>
  <c r="I45" i="1"/>
  <c r="H46" i="1"/>
  <c r="H49" i="1" s="1"/>
  <c r="K46" i="1"/>
  <c r="M46" i="1" s="1"/>
  <c r="L42" i="1"/>
  <c r="N42" i="1" s="1"/>
  <c r="I44" i="1"/>
  <c r="I20" i="1"/>
  <c r="I35" i="1"/>
  <c r="L25" i="1"/>
  <c r="N25" i="1" s="1"/>
  <c r="L34" i="1"/>
  <c r="N34" i="1" s="1"/>
  <c r="L30" i="1"/>
  <c r="N30" i="1" s="1"/>
  <c r="I19" i="1"/>
  <c r="I39" i="1"/>
  <c r="L22" i="1"/>
  <c r="N22" i="1" s="1"/>
  <c r="I32" i="1"/>
  <c r="I11" i="1"/>
  <c r="L13" i="1"/>
  <c r="N13" i="1" s="1"/>
  <c r="I23" i="1"/>
  <c r="I8" i="1"/>
  <c r="I40" i="1"/>
  <c r="L37" i="1"/>
  <c r="N37" i="1" s="1"/>
  <c r="L10" i="1"/>
  <c r="N10" i="1" s="1"/>
  <c r="I6" i="1"/>
</calcChain>
</file>

<file path=xl/sharedStrings.xml><?xml version="1.0" encoding="utf-8"?>
<sst xmlns="http://schemas.openxmlformats.org/spreadsheetml/2006/main" count="49" uniqueCount="42">
  <si>
    <t>price</t>
  </si>
  <si>
    <t>area</t>
  </si>
  <si>
    <t>bedrooms</t>
  </si>
  <si>
    <t>Sno.</t>
  </si>
  <si>
    <t>Min</t>
  </si>
  <si>
    <t>MAX</t>
  </si>
  <si>
    <r>
      <t>Average(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>)</t>
    </r>
  </si>
  <si>
    <r>
      <t>Standard Deviation(</t>
    </r>
    <r>
      <rPr>
        <b/>
        <sz val="11"/>
        <color theme="1"/>
        <rFont val="Calibri"/>
        <family val="2"/>
      </rPr>
      <t>σ)</t>
    </r>
  </si>
  <si>
    <t>Area</t>
  </si>
  <si>
    <r>
      <t>(x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-</t>
    </r>
    <r>
      <rPr>
        <b/>
        <sz val="11"/>
        <color theme="1"/>
        <rFont val="Calibri"/>
        <family val="2"/>
      </rPr>
      <t>µ)</t>
    </r>
    <r>
      <rPr>
        <b/>
        <vertAlign val="superscript"/>
        <sz val="11"/>
        <color theme="1"/>
        <rFont val="Calibri"/>
        <family val="2"/>
      </rPr>
      <t>2</t>
    </r>
  </si>
  <si>
    <t>Bedrooms</t>
  </si>
  <si>
    <t>Area Normalization</t>
  </si>
  <si>
    <t>BedRoom Normalization</t>
  </si>
  <si>
    <t>Variance(Area)</t>
  </si>
  <si>
    <t>Variance(BedRooms)</t>
  </si>
  <si>
    <t xml:space="preserve">Probability Distribution Function (PDF) = </t>
  </si>
  <si>
    <t>PDF(Area)</t>
  </si>
  <si>
    <t>PDF(BedRooms)</t>
  </si>
  <si>
    <t>Y</t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</si>
  <si>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</si>
  <si>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</si>
  <si>
    <r>
      <t>Y= a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+a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+a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</t>
    </r>
    <r>
      <rPr>
        <vertAlign val="subscript"/>
        <sz val="11"/>
        <color theme="1"/>
        <rFont val="Calibri"/>
        <family val="2"/>
        <scheme val="minor"/>
      </rPr>
      <t>2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</si>
  <si>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</si>
  <si>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X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</si>
  <si>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Predicted(Y)</t>
  </si>
  <si>
    <t>Error(e )</t>
  </si>
  <si>
    <r>
      <t>Error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</si>
  <si>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(Area- mean(Area))^2</t>
  </si>
  <si>
    <t>(bedrooms - mean(bedrooms))^2</t>
  </si>
  <si>
    <t>(y-Mean(Y))2</t>
  </si>
  <si>
    <t>Sum</t>
  </si>
  <si>
    <t>Max</t>
  </si>
  <si>
    <t>Average</t>
  </si>
  <si>
    <t>Standard Error</t>
  </si>
  <si>
    <t xml:space="preserve">Standard Error Price = </t>
  </si>
  <si>
    <t xml:space="preserve"> </t>
  </si>
  <si>
    <t>t =</t>
  </si>
  <si>
    <t>R2</t>
  </si>
  <si>
    <t>VIF=</t>
  </si>
  <si>
    <t xml:space="preserve">Standard Error BedRooms = </t>
  </si>
  <si>
    <t>t=</t>
  </si>
  <si>
    <t>Adjusted 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</si>
</sst>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6" fillId="0" borderId="0" xfId="0" applyFont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Area</a:t>
            </a:r>
            <a:r>
              <a:rPr lang="en-IN" baseline="0"/>
              <a:t> Variance vs PDF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PDF_orginal!$K$6:$K$46</c:f>
              <c:numCache>
                <c:formatCode>General</c:formatCode>
                <c:ptCount val="38"/>
                <c:pt idx="0">
                  <c:v>5.3672726447592453E-2</c:v>
                </c:pt>
                <c:pt idx="1">
                  <c:v>0.73495027624600517</c:v>
                </c:pt>
                <c:pt idx="2">
                  <c:v>1.1773382955956238</c:v>
                </c:pt>
                <c:pt idx="3">
                  <c:v>8.906376799556194E-2</c:v>
                </c:pt>
                <c:pt idx="4">
                  <c:v>5.3672726447592453E-2</c:v>
                </c:pt>
                <c:pt idx="5">
                  <c:v>8.906376799556194E-2</c:v>
                </c:pt>
                <c:pt idx="6">
                  <c:v>0.56684282889315007</c:v>
                </c:pt>
                <c:pt idx="7">
                  <c:v>0.35449657960533321</c:v>
                </c:pt>
                <c:pt idx="8">
                  <c:v>-0.6851152658662707</c:v>
                </c:pt>
                <c:pt idx="9">
                  <c:v>-0.57451826102886594</c:v>
                </c:pt>
                <c:pt idx="10">
                  <c:v>-0.33120485038657582</c:v>
                </c:pt>
                <c:pt idx="11">
                  <c:v>0.22178017380044751</c:v>
                </c:pt>
                <c:pt idx="12">
                  <c:v>-0.57451826102886594</c:v>
                </c:pt>
                <c:pt idx="13">
                  <c:v>-0.30908544941909488</c:v>
                </c:pt>
                <c:pt idx="14">
                  <c:v>0.53145178734518062</c:v>
                </c:pt>
                <c:pt idx="15">
                  <c:v>-1.1938614881183323</c:v>
                </c:pt>
                <c:pt idx="16">
                  <c:v>-0.38871529290202617</c:v>
                </c:pt>
                <c:pt idx="17">
                  <c:v>-1.3177301335362255</c:v>
                </c:pt>
                <c:pt idx="18">
                  <c:v>-6.3560098680056493E-2</c:v>
                </c:pt>
                <c:pt idx="19">
                  <c:v>0.33237717863785221</c:v>
                </c:pt>
                <c:pt idx="20">
                  <c:v>-1.2115570088923169</c:v>
                </c:pt>
                <c:pt idx="21">
                  <c:v>0.66416819315006626</c:v>
                </c:pt>
                <c:pt idx="22">
                  <c:v>-0.33562873058007198</c:v>
                </c:pt>
                <c:pt idx="23">
                  <c:v>-0.57451826102886594</c:v>
                </c:pt>
                <c:pt idx="24">
                  <c:v>0.69734729460128764</c:v>
                </c:pt>
                <c:pt idx="25">
                  <c:v>0.28813837670289033</c:v>
                </c:pt>
                <c:pt idx="26">
                  <c:v>-0.79571227070367545</c:v>
                </c:pt>
                <c:pt idx="27">
                  <c:v>7.8004067511821484E-2</c:v>
                </c:pt>
                <c:pt idx="28">
                  <c:v>-0.13213024167924739</c:v>
                </c:pt>
                <c:pt idx="29">
                  <c:v>-1.069992842700439</c:v>
                </c:pt>
                <c:pt idx="30">
                  <c:v>-0.59221378180285067</c:v>
                </c:pt>
                <c:pt idx="31">
                  <c:v>-0.20291232477518639</c:v>
                </c:pt>
                <c:pt idx="32">
                  <c:v>-0.13213024167924739</c:v>
                </c:pt>
                <c:pt idx="33">
                  <c:v>8.1100783647268818E-2</c:v>
                </c:pt>
                <c:pt idx="34">
                  <c:v>0.7526457970199899</c:v>
                </c:pt>
                <c:pt idx="35">
                  <c:v>-0.57451826102886594</c:v>
                </c:pt>
                <c:pt idx="36">
                  <c:v>-0.57451826102886594</c:v>
                </c:pt>
                <c:pt idx="37">
                  <c:v>-1.6804883094029126</c:v>
                </c:pt>
              </c:numCache>
            </c:numRef>
          </c:xVal>
          <c:yVal>
            <c:numRef>
              <c:f>PDF_orginal!$M$6:$M$46</c:f>
              <c:numCache>
                <c:formatCode>General</c:formatCode>
                <c:ptCount val="38"/>
                <c:pt idx="0">
                  <c:v>0.89289760931271478</c:v>
                </c:pt>
                <c:pt idx="1">
                  <c:v>0.68255038027224302</c:v>
                </c:pt>
                <c:pt idx="2">
                  <c:v>0.4471300825628427</c:v>
                </c:pt>
                <c:pt idx="3">
                  <c:v>0.8906451773545917</c:v>
                </c:pt>
                <c:pt idx="4">
                  <c:v>0.89289760931271478</c:v>
                </c:pt>
                <c:pt idx="5">
                  <c:v>0.8906451773545917</c:v>
                </c:pt>
                <c:pt idx="6">
                  <c:v>0.76147466317783719</c:v>
                </c:pt>
                <c:pt idx="7">
                  <c:v>0.83972829685115336</c:v>
                </c:pt>
                <c:pt idx="8">
                  <c:v>0.70713446028961058</c:v>
                </c:pt>
                <c:pt idx="9">
                  <c:v>0.75814653108179897</c:v>
                </c:pt>
                <c:pt idx="10">
                  <c:v>0.8464608653706388</c:v>
                </c:pt>
                <c:pt idx="11">
                  <c:v>0.87246197643959877</c:v>
                </c:pt>
                <c:pt idx="12">
                  <c:v>0.75814653108179897</c:v>
                </c:pt>
                <c:pt idx="13">
                  <c:v>0.85247628308216727</c:v>
                </c:pt>
                <c:pt idx="14">
                  <c:v>0.77641858990118051</c:v>
                </c:pt>
                <c:pt idx="15">
                  <c:v>0.43845608977478073</c:v>
                </c:pt>
                <c:pt idx="16">
                  <c:v>0.82911801759204073</c:v>
                </c:pt>
                <c:pt idx="17">
                  <c:v>0.37529258313379105</c:v>
                </c:pt>
                <c:pt idx="18">
                  <c:v>0.89238026945938631</c:v>
                </c:pt>
                <c:pt idx="19">
                  <c:v>0.84613168322263632</c:v>
                </c:pt>
                <c:pt idx="20">
                  <c:v>0.42922321700270077</c:v>
                </c:pt>
                <c:pt idx="21">
                  <c:v>0.71719846500244677</c:v>
                </c:pt>
                <c:pt idx="22">
                  <c:v>0.84521325936765823</c:v>
                </c:pt>
                <c:pt idx="23">
                  <c:v>0.75814653108179897</c:v>
                </c:pt>
                <c:pt idx="24">
                  <c:v>0.70118073000528136</c:v>
                </c:pt>
                <c:pt idx="25">
                  <c:v>0.85782527262989838</c:v>
                </c:pt>
                <c:pt idx="26">
                  <c:v>0.65153641362712145</c:v>
                </c:pt>
                <c:pt idx="27">
                  <c:v>0.89146838911433979</c:v>
                </c:pt>
                <c:pt idx="28">
                  <c:v>0.8864131006317606</c:v>
                </c:pt>
                <c:pt idx="29">
                  <c:v>0.50445061910734079</c:v>
                </c:pt>
                <c:pt idx="30">
                  <c:v>0.75036046733536821</c:v>
                </c:pt>
                <c:pt idx="31">
                  <c:v>0.87596452197496799</c:v>
                </c:pt>
                <c:pt idx="32">
                  <c:v>0.8864131006317606</c:v>
                </c:pt>
                <c:pt idx="33">
                  <c:v>0.89124880178460608</c:v>
                </c:pt>
                <c:pt idx="34">
                  <c:v>0.67362558721325694</c:v>
                </c:pt>
                <c:pt idx="35">
                  <c:v>0.75814653108179897</c:v>
                </c:pt>
                <c:pt idx="36">
                  <c:v>0.75814653108179897</c:v>
                </c:pt>
                <c:pt idx="37">
                  <c:v>0.21786853204096729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A-4791-882A-554285EF3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502680"/>
        <c:axId val="520505848"/>
      </c:scatterChart>
      <c:valAx>
        <c:axId val="52050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05848"/>
        <c:crosses val="autoZero"/>
        <c:crossBetween val="midCat"/>
      </c:valAx>
      <c:valAx>
        <c:axId val="52050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50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Bed</a:t>
            </a:r>
            <a:r>
              <a:rPr lang="en-IN" baseline="0"/>
              <a:t> Room Variace vs PSF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PDF_orginal!$L$6:$L$46</c:f>
              <c:numCache>
                <c:formatCode>General</c:formatCode>
                <c:ptCount val="38"/>
                <c:pt idx="0">
                  <c:v>0.70476812726424198</c:v>
                </c:pt>
                <c:pt idx="1">
                  <c:v>0.70476812726424198</c:v>
                </c:pt>
                <c:pt idx="2">
                  <c:v>-0.86138326665629583</c:v>
                </c:pt>
                <c:pt idx="3">
                  <c:v>0.70476812726424198</c:v>
                </c:pt>
                <c:pt idx="4">
                  <c:v>0.70476812726424198</c:v>
                </c:pt>
                <c:pt idx="5">
                  <c:v>-0.86138326665629583</c:v>
                </c:pt>
                <c:pt idx="6">
                  <c:v>0.70476812726424198</c:v>
                </c:pt>
                <c:pt idx="7">
                  <c:v>0.70476812726424198</c:v>
                </c:pt>
                <c:pt idx="8">
                  <c:v>-0.86138326665629583</c:v>
                </c:pt>
                <c:pt idx="9">
                  <c:v>0.70476812726424198</c:v>
                </c:pt>
                <c:pt idx="10">
                  <c:v>0.70476812726424198</c:v>
                </c:pt>
                <c:pt idx="11">
                  <c:v>-0.86138326665629583</c:v>
                </c:pt>
                <c:pt idx="12">
                  <c:v>0.70476812726424198</c:v>
                </c:pt>
                <c:pt idx="13">
                  <c:v>0.70476812726424198</c:v>
                </c:pt>
                <c:pt idx="14">
                  <c:v>-0.86138326665629583</c:v>
                </c:pt>
                <c:pt idx="15">
                  <c:v>-0.86138326665629583</c:v>
                </c:pt>
                <c:pt idx="16">
                  <c:v>-0.86138326665629583</c:v>
                </c:pt>
                <c:pt idx="17">
                  <c:v>-0.86138326665629583</c:v>
                </c:pt>
                <c:pt idx="18">
                  <c:v>-0.86138326665629583</c:v>
                </c:pt>
                <c:pt idx="19">
                  <c:v>-0.86138326665629583</c:v>
                </c:pt>
                <c:pt idx="20">
                  <c:v>-0.86138326665629583</c:v>
                </c:pt>
                <c:pt idx="21">
                  <c:v>-0.86138326665629583</c:v>
                </c:pt>
                <c:pt idx="22">
                  <c:v>0.70476812726424198</c:v>
                </c:pt>
                <c:pt idx="23">
                  <c:v>-0.86138326665629583</c:v>
                </c:pt>
                <c:pt idx="24">
                  <c:v>-0.86138326665629583</c:v>
                </c:pt>
                <c:pt idx="25">
                  <c:v>2.2709195211847795</c:v>
                </c:pt>
                <c:pt idx="26">
                  <c:v>0.70476812726424198</c:v>
                </c:pt>
                <c:pt idx="27">
                  <c:v>-0.86138326665629583</c:v>
                </c:pt>
                <c:pt idx="28">
                  <c:v>-0.86138326665629583</c:v>
                </c:pt>
                <c:pt idx="29">
                  <c:v>0.70476812726424198</c:v>
                </c:pt>
                <c:pt idx="30">
                  <c:v>-0.86138326665629583</c:v>
                </c:pt>
                <c:pt idx="31">
                  <c:v>2.2709195211847795</c:v>
                </c:pt>
                <c:pt idx="32">
                  <c:v>-0.86138326665629583</c:v>
                </c:pt>
                <c:pt idx="33">
                  <c:v>-0.86138326665629583</c:v>
                </c:pt>
                <c:pt idx="34">
                  <c:v>0.70476812726424198</c:v>
                </c:pt>
                <c:pt idx="35">
                  <c:v>-0.86138326665629583</c:v>
                </c:pt>
                <c:pt idx="36">
                  <c:v>0.70476812726424198</c:v>
                </c:pt>
                <c:pt idx="37">
                  <c:v>-0.86138326665629583</c:v>
                </c:pt>
              </c:numCache>
            </c:numRef>
          </c:xVal>
          <c:yVal>
            <c:numRef>
              <c:f>PDF_orginal!$N$6:$N$46</c:f>
              <c:numCache>
                <c:formatCode>General</c:formatCode>
                <c:ptCount val="38"/>
                <c:pt idx="0">
                  <c:v>0.38889041910722466</c:v>
                </c:pt>
                <c:pt idx="1">
                  <c:v>0.38889041910722466</c:v>
                </c:pt>
                <c:pt idx="2">
                  <c:v>0.34400496676748193</c:v>
                </c:pt>
                <c:pt idx="3">
                  <c:v>0.38889041910722466</c:v>
                </c:pt>
                <c:pt idx="4">
                  <c:v>0.38889041910722466</c:v>
                </c:pt>
                <c:pt idx="5">
                  <c:v>0.34400496676748193</c:v>
                </c:pt>
                <c:pt idx="6">
                  <c:v>0.38889041910722466</c:v>
                </c:pt>
                <c:pt idx="7">
                  <c:v>0.38889041910722466</c:v>
                </c:pt>
                <c:pt idx="8">
                  <c:v>0.34400496676748193</c:v>
                </c:pt>
                <c:pt idx="9">
                  <c:v>0.38889041910722466</c:v>
                </c:pt>
                <c:pt idx="10">
                  <c:v>0.38889041910722466</c:v>
                </c:pt>
                <c:pt idx="11">
                  <c:v>0.34400496676748193</c:v>
                </c:pt>
                <c:pt idx="12">
                  <c:v>0.38889041910722466</c:v>
                </c:pt>
                <c:pt idx="13">
                  <c:v>0.38889041910722466</c:v>
                </c:pt>
                <c:pt idx="14">
                  <c:v>0.34400496676748193</c:v>
                </c:pt>
                <c:pt idx="15">
                  <c:v>0.34400496676748193</c:v>
                </c:pt>
                <c:pt idx="16">
                  <c:v>0.34400496676748193</c:v>
                </c:pt>
                <c:pt idx="17">
                  <c:v>0.34400496676748193</c:v>
                </c:pt>
                <c:pt idx="18">
                  <c:v>0.34400496676748193</c:v>
                </c:pt>
                <c:pt idx="19">
                  <c:v>0.34400496676748193</c:v>
                </c:pt>
                <c:pt idx="20">
                  <c:v>0.34400496676748193</c:v>
                </c:pt>
                <c:pt idx="21">
                  <c:v>0.34400496676748193</c:v>
                </c:pt>
                <c:pt idx="22">
                  <c:v>0.38889041910722466</c:v>
                </c:pt>
                <c:pt idx="23">
                  <c:v>0.34400496676748193</c:v>
                </c:pt>
                <c:pt idx="24">
                  <c:v>0.34400496676748193</c:v>
                </c:pt>
                <c:pt idx="25">
                  <c:v>3.7830245407428652E-2</c:v>
                </c:pt>
                <c:pt idx="26">
                  <c:v>0.38889041910722466</c:v>
                </c:pt>
                <c:pt idx="27">
                  <c:v>0.34400496676748193</c:v>
                </c:pt>
                <c:pt idx="28">
                  <c:v>0.34400496676748193</c:v>
                </c:pt>
                <c:pt idx="29">
                  <c:v>0.38889041910722466</c:v>
                </c:pt>
                <c:pt idx="30">
                  <c:v>0.34400496676748193</c:v>
                </c:pt>
                <c:pt idx="31">
                  <c:v>3.7830245407428652E-2</c:v>
                </c:pt>
                <c:pt idx="32">
                  <c:v>0.34400496676748193</c:v>
                </c:pt>
                <c:pt idx="33">
                  <c:v>0.34400496676748193</c:v>
                </c:pt>
                <c:pt idx="34">
                  <c:v>0.38889041910722466</c:v>
                </c:pt>
                <c:pt idx="35">
                  <c:v>0.34400496676748193</c:v>
                </c:pt>
                <c:pt idx="36">
                  <c:v>0.38889041910722466</c:v>
                </c:pt>
                <c:pt idx="37">
                  <c:v>0.34400496676748193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03-4D51-A7C8-D0A0C7AB0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455640"/>
        <c:axId val="520454584"/>
      </c:scatterChart>
      <c:valAx>
        <c:axId val="52045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54584"/>
        <c:crosses val="autoZero"/>
        <c:crossBetween val="midCat"/>
      </c:valAx>
      <c:valAx>
        <c:axId val="52045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5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Vs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Linear_Regression!$D$5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8814741907261593"/>
                  <c:y val="-0.244718941382327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Linear_Regression!$B$6:$B$42</c:f>
              <c:numCache>
                <c:formatCode>General</c:formatCode>
                <c:ptCount val="37"/>
                <c:pt idx="0">
                  <c:v>7420</c:v>
                </c:pt>
                <c:pt idx="1">
                  <c:v>8960</c:v>
                </c:pt>
                <c:pt idx="2">
                  <c:v>9960</c:v>
                </c:pt>
                <c:pt idx="3">
                  <c:v>7500</c:v>
                </c:pt>
                <c:pt idx="4">
                  <c:v>7420</c:v>
                </c:pt>
                <c:pt idx="5">
                  <c:v>7500</c:v>
                </c:pt>
                <c:pt idx="6">
                  <c:v>8580</c:v>
                </c:pt>
                <c:pt idx="7">
                  <c:v>8100</c:v>
                </c:pt>
                <c:pt idx="8">
                  <c:v>5750</c:v>
                </c:pt>
                <c:pt idx="9">
                  <c:v>6000</c:v>
                </c:pt>
                <c:pt idx="10">
                  <c:v>6550</c:v>
                </c:pt>
                <c:pt idx="11">
                  <c:v>7800</c:v>
                </c:pt>
                <c:pt idx="12">
                  <c:v>6000</c:v>
                </c:pt>
                <c:pt idx="13">
                  <c:v>6600</c:v>
                </c:pt>
                <c:pt idx="14">
                  <c:v>8500</c:v>
                </c:pt>
                <c:pt idx="15">
                  <c:v>4600</c:v>
                </c:pt>
                <c:pt idx="16">
                  <c:v>6420</c:v>
                </c:pt>
                <c:pt idx="17">
                  <c:v>4320</c:v>
                </c:pt>
                <c:pt idx="18">
                  <c:v>7155</c:v>
                </c:pt>
                <c:pt idx="19">
                  <c:v>8050</c:v>
                </c:pt>
                <c:pt idx="20">
                  <c:v>4560</c:v>
                </c:pt>
                <c:pt idx="21">
                  <c:v>8800</c:v>
                </c:pt>
                <c:pt idx="22">
                  <c:v>6540</c:v>
                </c:pt>
                <c:pt idx="23">
                  <c:v>6000</c:v>
                </c:pt>
                <c:pt idx="24">
                  <c:v>8875</c:v>
                </c:pt>
                <c:pt idx="25">
                  <c:v>7950</c:v>
                </c:pt>
                <c:pt idx="26">
                  <c:v>5500</c:v>
                </c:pt>
                <c:pt idx="27">
                  <c:v>7475</c:v>
                </c:pt>
                <c:pt idx="28">
                  <c:v>7000</c:v>
                </c:pt>
                <c:pt idx="29">
                  <c:v>4880</c:v>
                </c:pt>
                <c:pt idx="30">
                  <c:v>5960</c:v>
                </c:pt>
                <c:pt idx="31">
                  <c:v>6840</c:v>
                </c:pt>
                <c:pt idx="32">
                  <c:v>7000</c:v>
                </c:pt>
                <c:pt idx="33">
                  <c:v>7482</c:v>
                </c:pt>
                <c:pt idx="34">
                  <c:v>9000</c:v>
                </c:pt>
                <c:pt idx="35">
                  <c:v>6000</c:v>
                </c:pt>
                <c:pt idx="36">
                  <c:v>6000</c:v>
                </c:pt>
              </c:numCache>
            </c:numRef>
          </c:xVal>
          <c:yVal>
            <c:numRef>
              <c:f>Linear_Regression!$D$6:$D$42</c:f>
              <c:numCache>
                <c:formatCode>General</c:formatCode>
                <c:ptCount val="37"/>
                <c:pt idx="0">
                  <c:v>13300000</c:v>
                </c:pt>
                <c:pt idx="1">
                  <c:v>12250000</c:v>
                </c:pt>
                <c:pt idx="2">
                  <c:v>12250000</c:v>
                </c:pt>
                <c:pt idx="3">
                  <c:v>12215000</c:v>
                </c:pt>
                <c:pt idx="4">
                  <c:v>11410000</c:v>
                </c:pt>
                <c:pt idx="5">
                  <c:v>10850000</c:v>
                </c:pt>
                <c:pt idx="6">
                  <c:v>10150000</c:v>
                </c:pt>
                <c:pt idx="7">
                  <c:v>9870000</c:v>
                </c:pt>
                <c:pt idx="8">
                  <c:v>9800000</c:v>
                </c:pt>
                <c:pt idx="9">
                  <c:v>9681000</c:v>
                </c:pt>
                <c:pt idx="10">
                  <c:v>9310000</c:v>
                </c:pt>
                <c:pt idx="11">
                  <c:v>9240000</c:v>
                </c:pt>
                <c:pt idx="12">
                  <c:v>9100000</c:v>
                </c:pt>
                <c:pt idx="13">
                  <c:v>9100000</c:v>
                </c:pt>
                <c:pt idx="14">
                  <c:v>8960000</c:v>
                </c:pt>
                <c:pt idx="15">
                  <c:v>8890000</c:v>
                </c:pt>
                <c:pt idx="16">
                  <c:v>8855000</c:v>
                </c:pt>
                <c:pt idx="17">
                  <c:v>8750000</c:v>
                </c:pt>
                <c:pt idx="18">
                  <c:v>8680000</c:v>
                </c:pt>
                <c:pt idx="19">
                  <c:v>8645000</c:v>
                </c:pt>
                <c:pt idx="20">
                  <c:v>8645000</c:v>
                </c:pt>
                <c:pt idx="21">
                  <c:v>8575000</c:v>
                </c:pt>
                <c:pt idx="22">
                  <c:v>8540000</c:v>
                </c:pt>
                <c:pt idx="23">
                  <c:v>8463000</c:v>
                </c:pt>
                <c:pt idx="24">
                  <c:v>8400000</c:v>
                </c:pt>
                <c:pt idx="25">
                  <c:v>8400000</c:v>
                </c:pt>
                <c:pt idx="26">
                  <c:v>8400000</c:v>
                </c:pt>
                <c:pt idx="27">
                  <c:v>8400000</c:v>
                </c:pt>
                <c:pt idx="28">
                  <c:v>8400000</c:v>
                </c:pt>
                <c:pt idx="29">
                  <c:v>8295000</c:v>
                </c:pt>
                <c:pt idx="30">
                  <c:v>8190000</c:v>
                </c:pt>
                <c:pt idx="31">
                  <c:v>8120000</c:v>
                </c:pt>
                <c:pt idx="32">
                  <c:v>8080940</c:v>
                </c:pt>
                <c:pt idx="33">
                  <c:v>8043000</c:v>
                </c:pt>
                <c:pt idx="34">
                  <c:v>7980000</c:v>
                </c:pt>
                <c:pt idx="35">
                  <c:v>7962500</c:v>
                </c:pt>
                <c:pt idx="36">
                  <c:v>7910000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8-45E1-B079-163685E1D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76856"/>
        <c:axId val="559780024"/>
      </c:scatterChart>
      <c:valAx>
        <c:axId val="55977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80024"/>
        <c:crosses val="autoZero"/>
        <c:crossBetween val="midCat"/>
      </c:valAx>
      <c:valAx>
        <c:axId val="55978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76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bedrooms vs</a:t>
            </a:r>
            <a:r>
              <a:rPr lang="en-US" baseline="0"/>
              <a:t> </a:t>
            </a:r>
            <a:r>
              <a:rPr lang="en-US"/>
              <a:t>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Linear_Regression!$D$5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5945909886264216"/>
                  <c:y val="-0.273253499562554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Linear_Regression!$C$6:$C$42</c:f>
              <c:numCache>
                <c:formatCode>General</c:formatCode>
                <c:ptCount val="37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5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4</c:v>
                </c:pt>
              </c:numCache>
            </c:numRef>
          </c:xVal>
          <c:yVal>
            <c:numRef>
              <c:f>Linear_Regression!$D$6:$D$42</c:f>
              <c:numCache>
                <c:formatCode>General</c:formatCode>
                <c:ptCount val="37"/>
                <c:pt idx="0">
                  <c:v>13300000</c:v>
                </c:pt>
                <c:pt idx="1">
                  <c:v>12250000</c:v>
                </c:pt>
                <c:pt idx="2">
                  <c:v>12250000</c:v>
                </c:pt>
                <c:pt idx="3">
                  <c:v>12215000</c:v>
                </c:pt>
                <c:pt idx="4">
                  <c:v>11410000</c:v>
                </c:pt>
                <c:pt idx="5">
                  <c:v>10850000</c:v>
                </c:pt>
                <c:pt idx="6">
                  <c:v>10150000</c:v>
                </c:pt>
                <c:pt idx="7">
                  <c:v>9870000</c:v>
                </c:pt>
                <c:pt idx="8">
                  <c:v>9800000</c:v>
                </c:pt>
                <c:pt idx="9">
                  <c:v>9681000</c:v>
                </c:pt>
                <c:pt idx="10">
                  <c:v>9310000</c:v>
                </c:pt>
                <c:pt idx="11">
                  <c:v>9240000</c:v>
                </c:pt>
                <c:pt idx="12">
                  <c:v>9100000</c:v>
                </c:pt>
                <c:pt idx="13">
                  <c:v>9100000</c:v>
                </c:pt>
                <c:pt idx="14">
                  <c:v>8960000</c:v>
                </c:pt>
                <c:pt idx="15">
                  <c:v>8890000</c:v>
                </c:pt>
                <c:pt idx="16">
                  <c:v>8855000</c:v>
                </c:pt>
                <c:pt idx="17">
                  <c:v>8750000</c:v>
                </c:pt>
                <c:pt idx="18">
                  <c:v>8680000</c:v>
                </c:pt>
                <c:pt idx="19">
                  <c:v>8645000</c:v>
                </c:pt>
                <c:pt idx="20">
                  <c:v>8645000</c:v>
                </c:pt>
                <c:pt idx="21">
                  <c:v>8575000</c:v>
                </c:pt>
                <c:pt idx="22">
                  <c:v>8540000</c:v>
                </c:pt>
                <c:pt idx="23">
                  <c:v>8463000</c:v>
                </c:pt>
                <c:pt idx="24">
                  <c:v>8400000</c:v>
                </c:pt>
                <c:pt idx="25">
                  <c:v>8400000</c:v>
                </c:pt>
                <c:pt idx="26">
                  <c:v>8400000</c:v>
                </c:pt>
                <c:pt idx="27">
                  <c:v>8400000</c:v>
                </c:pt>
                <c:pt idx="28">
                  <c:v>8400000</c:v>
                </c:pt>
                <c:pt idx="29">
                  <c:v>8295000</c:v>
                </c:pt>
                <c:pt idx="30">
                  <c:v>8190000</c:v>
                </c:pt>
                <c:pt idx="31">
                  <c:v>8120000</c:v>
                </c:pt>
                <c:pt idx="32">
                  <c:v>8080940</c:v>
                </c:pt>
                <c:pt idx="33">
                  <c:v>8043000</c:v>
                </c:pt>
                <c:pt idx="34">
                  <c:v>7980000</c:v>
                </c:pt>
                <c:pt idx="35">
                  <c:v>7962500</c:v>
                </c:pt>
                <c:pt idx="36">
                  <c:v>7910000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9D-42BA-8A2D-ADE41E98B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86360"/>
        <c:axId val="559784248"/>
      </c:scatterChart>
      <c:valAx>
        <c:axId val="559786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bedrooms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84248"/>
        <c:crosses val="autoZero"/>
        <c:crossBetween val="midCat"/>
      </c:valAx>
      <c:valAx>
        <c:axId val="55978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86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Linear_Regression!$F$5</c:f>
              <c:strCache>
                <c:ptCount val="1"/>
                <c:pt idx="0">
                  <c:v>Error(e 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Linear_Regression!$F$6:$F$42</c:f>
              <c:numCache>
                <c:formatCode>General</c:formatCode>
                <c:ptCount val="37"/>
                <c:pt idx="0">
                  <c:v>-3.3778451879500329E+25</c:v>
                </c:pt>
                <c:pt idx="1">
                  <c:v>-4.0789072005827423E+25</c:v>
                </c:pt>
                <c:pt idx="2">
                  <c:v>-4.5341420530766125E+25</c:v>
                </c:pt>
                <c:pt idx="3">
                  <c:v>-3.414263993801083E+25</c:v>
                </c:pt>
                <c:pt idx="4">
                  <c:v>-3.3778451879500329E+25</c:v>
                </c:pt>
                <c:pt idx="5">
                  <c:v>-3.4142637731568293E+25</c:v>
                </c:pt>
                <c:pt idx="6">
                  <c:v>-3.9059178727902552E+25</c:v>
                </c:pt>
                <c:pt idx="7">
                  <c:v>-3.687405037683957E+25</c:v>
                </c:pt>
                <c:pt idx="8">
                  <c:v>-2.6176023951651136E+25</c:v>
                </c:pt>
                <c:pt idx="9">
                  <c:v>-2.731411384093898E+25</c:v>
                </c:pt>
                <c:pt idx="10">
                  <c:v>-2.9817906743198658E+25</c:v>
                </c:pt>
                <c:pt idx="11">
                  <c:v>-3.5508342950982663E+25</c:v>
                </c:pt>
                <c:pt idx="12">
                  <c:v>-2.731411384093898E+25</c:v>
                </c:pt>
                <c:pt idx="13">
                  <c:v>-3.004552427976772E+25</c:v>
                </c:pt>
                <c:pt idx="14">
                  <c:v>-3.8694988462949528E+25</c:v>
                </c:pt>
                <c:pt idx="15">
                  <c:v>-2.0940820610562714E+25</c:v>
                </c:pt>
                <c:pt idx="16">
                  <c:v>-2.9226098941676558E+25</c:v>
                </c:pt>
                <c:pt idx="17">
                  <c:v>-1.9666162405775973E+25</c:v>
                </c:pt>
                <c:pt idx="18">
                  <c:v>-3.2572076729241766E+25</c:v>
                </c:pt>
                <c:pt idx="19">
                  <c:v>-3.6646430633827971E+25</c:v>
                </c:pt>
                <c:pt idx="20">
                  <c:v>-2.0758726581307466E+25</c:v>
                </c:pt>
                <c:pt idx="21">
                  <c:v>-4.0060693682363894E+25</c:v>
                </c:pt>
                <c:pt idx="22">
                  <c:v>-2.9772383235884844E+25</c:v>
                </c:pt>
                <c:pt idx="23">
                  <c:v>-2.7314111634496444E+25</c:v>
                </c:pt>
                <c:pt idx="24">
                  <c:v>-4.0402119987217485E+25</c:v>
                </c:pt>
                <c:pt idx="25">
                  <c:v>-3.6191199973574919E+25</c:v>
                </c:pt>
                <c:pt idx="26">
                  <c:v>-2.5037938475248361E+25</c:v>
                </c:pt>
                <c:pt idx="27">
                  <c:v>-3.402882896328376E+25</c:v>
                </c:pt>
                <c:pt idx="28">
                  <c:v>-3.1866462365877674E+25</c:v>
                </c:pt>
                <c:pt idx="29">
                  <c:v>-2.2215481021791997E+25</c:v>
                </c:pt>
                <c:pt idx="30">
                  <c:v>-2.7132017605241191E+25</c:v>
                </c:pt>
                <c:pt idx="31">
                  <c:v>-3.113809066174175E+25</c:v>
                </c:pt>
                <c:pt idx="32">
                  <c:v>-3.1866462365877674E+25</c:v>
                </c:pt>
                <c:pt idx="33">
                  <c:v>-3.406069541840343E+25</c:v>
                </c:pt>
                <c:pt idx="34">
                  <c:v>-4.0971166035082671E+25</c:v>
                </c:pt>
                <c:pt idx="35">
                  <c:v>-2.7314111634496444E+25</c:v>
                </c:pt>
                <c:pt idx="36">
                  <c:v>-2.731411384093898E+25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F8-4B11-A8CD-761699958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346552"/>
        <c:axId val="560346904"/>
      </c:scatterChart>
      <c:valAx>
        <c:axId val="560346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46904"/>
        <c:crosses val="autoZero"/>
        <c:crossBetween val="midCat"/>
      </c:valAx>
      <c:valAx>
        <c:axId val="560346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346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</a:t>
            </a:r>
            <a:r>
              <a:rPr lang="en-US" baseline="0"/>
              <a:t> vs Predicted(Price)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Linear_Regression!$D$5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Linear_Regression!$D$6:$D$42</c:f>
              <c:numCache>
                <c:formatCode>General</c:formatCode>
                <c:ptCount val="37"/>
                <c:pt idx="0">
                  <c:v>13300000</c:v>
                </c:pt>
                <c:pt idx="1">
                  <c:v>12250000</c:v>
                </c:pt>
                <c:pt idx="2">
                  <c:v>12250000</c:v>
                </c:pt>
                <c:pt idx="3">
                  <c:v>12215000</c:v>
                </c:pt>
                <c:pt idx="4">
                  <c:v>11410000</c:v>
                </c:pt>
                <c:pt idx="5">
                  <c:v>10850000</c:v>
                </c:pt>
                <c:pt idx="6">
                  <c:v>10150000</c:v>
                </c:pt>
                <c:pt idx="7">
                  <c:v>9870000</c:v>
                </c:pt>
                <c:pt idx="8">
                  <c:v>9800000</c:v>
                </c:pt>
                <c:pt idx="9">
                  <c:v>9681000</c:v>
                </c:pt>
                <c:pt idx="10">
                  <c:v>9310000</c:v>
                </c:pt>
                <c:pt idx="11">
                  <c:v>9240000</c:v>
                </c:pt>
                <c:pt idx="12">
                  <c:v>9100000</c:v>
                </c:pt>
                <c:pt idx="13">
                  <c:v>9100000</c:v>
                </c:pt>
                <c:pt idx="14">
                  <c:v>8960000</c:v>
                </c:pt>
                <c:pt idx="15">
                  <c:v>8890000</c:v>
                </c:pt>
                <c:pt idx="16">
                  <c:v>8855000</c:v>
                </c:pt>
                <c:pt idx="17">
                  <c:v>8750000</c:v>
                </c:pt>
                <c:pt idx="18">
                  <c:v>8680000</c:v>
                </c:pt>
                <c:pt idx="19">
                  <c:v>8645000</c:v>
                </c:pt>
                <c:pt idx="20">
                  <c:v>8645000</c:v>
                </c:pt>
                <c:pt idx="21">
                  <c:v>8575000</c:v>
                </c:pt>
                <c:pt idx="22">
                  <c:v>8540000</c:v>
                </c:pt>
                <c:pt idx="23">
                  <c:v>8463000</c:v>
                </c:pt>
                <c:pt idx="24">
                  <c:v>8400000</c:v>
                </c:pt>
                <c:pt idx="25">
                  <c:v>8400000</c:v>
                </c:pt>
                <c:pt idx="26">
                  <c:v>8400000</c:v>
                </c:pt>
                <c:pt idx="27">
                  <c:v>8400000</c:v>
                </c:pt>
                <c:pt idx="28">
                  <c:v>8400000</c:v>
                </c:pt>
                <c:pt idx="29">
                  <c:v>8295000</c:v>
                </c:pt>
                <c:pt idx="30">
                  <c:v>8190000</c:v>
                </c:pt>
                <c:pt idx="31">
                  <c:v>8120000</c:v>
                </c:pt>
                <c:pt idx="32">
                  <c:v>8080940</c:v>
                </c:pt>
                <c:pt idx="33">
                  <c:v>8043000</c:v>
                </c:pt>
                <c:pt idx="34">
                  <c:v>7980000</c:v>
                </c:pt>
                <c:pt idx="35">
                  <c:v>7962500</c:v>
                </c:pt>
                <c:pt idx="36">
                  <c:v>7910000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E-4E54-B11F-FA3420D7E651}"/>
            </c:ext>
          </c:extLst>
        </c:ser>
        <c:ser>
          <c:idx val="1"/>
          <c:order val="1"/>
          <c:tx>
            <c:strRef>
              <c:f>Linear_Regression!$E$5</c:f>
              <c:strCache>
                <c:ptCount val="1"/>
                <c:pt idx="0">
                  <c:v>Predicted(Y)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Linear_Regression!$E$6:$E$42</c:f>
              <c:numCache>
                <c:formatCode>General</c:formatCode>
                <c:ptCount val="37"/>
                <c:pt idx="0">
                  <c:v>3.3778451879500329E+25</c:v>
                </c:pt>
                <c:pt idx="1">
                  <c:v>4.0789072005827423E+25</c:v>
                </c:pt>
                <c:pt idx="2">
                  <c:v>4.5341420530766125E+25</c:v>
                </c:pt>
                <c:pt idx="3">
                  <c:v>3.414263993801083E+25</c:v>
                </c:pt>
                <c:pt idx="4">
                  <c:v>3.3778451879500329E+25</c:v>
                </c:pt>
                <c:pt idx="5">
                  <c:v>3.4142637731568293E+25</c:v>
                </c:pt>
                <c:pt idx="6">
                  <c:v>3.9059178727902552E+25</c:v>
                </c:pt>
                <c:pt idx="7">
                  <c:v>3.687405037683957E+25</c:v>
                </c:pt>
                <c:pt idx="8">
                  <c:v>2.6176023951651136E+25</c:v>
                </c:pt>
                <c:pt idx="9">
                  <c:v>2.731411384093898E+25</c:v>
                </c:pt>
                <c:pt idx="10">
                  <c:v>2.9817906743198658E+25</c:v>
                </c:pt>
                <c:pt idx="11">
                  <c:v>3.5508342950982663E+25</c:v>
                </c:pt>
                <c:pt idx="12">
                  <c:v>2.731411384093898E+25</c:v>
                </c:pt>
                <c:pt idx="13">
                  <c:v>3.004552427976772E+25</c:v>
                </c:pt>
                <c:pt idx="14">
                  <c:v>3.8694988462949528E+25</c:v>
                </c:pt>
                <c:pt idx="15">
                  <c:v>2.0940820610562714E+25</c:v>
                </c:pt>
                <c:pt idx="16">
                  <c:v>2.9226098941676558E+25</c:v>
                </c:pt>
                <c:pt idx="17">
                  <c:v>1.9666162405775973E+25</c:v>
                </c:pt>
                <c:pt idx="18">
                  <c:v>3.2572076729241766E+25</c:v>
                </c:pt>
                <c:pt idx="19">
                  <c:v>3.6646430633827971E+25</c:v>
                </c:pt>
                <c:pt idx="20">
                  <c:v>2.0758726581307466E+25</c:v>
                </c:pt>
                <c:pt idx="21">
                  <c:v>4.0060693682363894E+25</c:v>
                </c:pt>
                <c:pt idx="22">
                  <c:v>2.9772383235884844E+25</c:v>
                </c:pt>
                <c:pt idx="23">
                  <c:v>2.7314111634496444E+25</c:v>
                </c:pt>
                <c:pt idx="24">
                  <c:v>4.0402119987217485E+25</c:v>
                </c:pt>
                <c:pt idx="25">
                  <c:v>3.6191199973574919E+25</c:v>
                </c:pt>
                <c:pt idx="26">
                  <c:v>2.5037938475248361E+25</c:v>
                </c:pt>
                <c:pt idx="27">
                  <c:v>3.402882896328376E+25</c:v>
                </c:pt>
                <c:pt idx="28">
                  <c:v>3.1866462365877674E+25</c:v>
                </c:pt>
                <c:pt idx="29">
                  <c:v>2.2215481021791997E+25</c:v>
                </c:pt>
                <c:pt idx="30">
                  <c:v>2.7132017605241191E+25</c:v>
                </c:pt>
                <c:pt idx="31">
                  <c:v>3.113809066174175E+25</c:v>
                </c:pt>
                <c:pt idx="32">
                  <c:v>3.1866462365877674E+25</c:v>
                </c:pt>
                <c:pt idx="33">
                  <c:v>3.406069541840343E+25</c:v>
                </c:pt>
                <c:pt idx="34">
                  <c:v>4.0971166035082671E+25</c:v>
                </c:pt>
                <c:pt idx="35">
                  <c:v>2.7314111634496444E+25</c:v>
                </c:pt>
                <c:pt idx="36">
                  <c:v>2.731411384093898E+25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E-4E54-B11F-FA3420D7E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787064"/>
        <c:axId val="559787768"/>
      </c:lineChart>
      <c:catAx>
        <c:axId val="559787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87768"/>
        <c:crosses val="autoZero"/>
        <c:auto val="1"/>
        <c:lblAlgn val="ctr"/>
        <c:lblOffset val="100"/>
        <c:noMultiLvlLbl val="0"/>
      </c:catAx>
      <c:valAx>
        <c:axId val="55978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87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chart" Target="../charts/chart6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0</xdr:row>
      <xdr:rowOff>68580</xdr:rowOff>
    </xdr:from>
    <xdr:to>
      <xdr:col>9</xdr:col>
      <xdr:colOff>320040</xdr:colOff>
      <xdr:row>2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F715B24-CAFF-4730-9EF4-B9906F488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6940" y="68580"/>
          <a:ext cx="1775460" cy="449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152400</xdr:colOff>
      <xdr:row>50</xdr:row>
      <xdr:rowOff>0</xdr:rowOff>
    </xdr:from>
    <xdr:to>
      <xdr:col>8</xdr:col>
      <xdr:colOff>396240</xdr:colOff>
      <xdr:row>65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13566D1-A26B-FB30-41AA-93BE4B789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403860</xdr:colOff>
      <xdr:row>52</xdr:row>
      <xdr:rowOff>22860</xdr:rowOff>
    </xdr:from>
    <xdr:to>
      <xdr:col>13</xdr:col>
      <xdr:colOff>861060</xdr:colOff>
      <xdr:row>67</xdr:row>
      <xdr:rowOff>22860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F56EEF6-5518-1AB2-3958-7627AD1B0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2</xdr:row>
      <xdr:rowOff>7620</xdr:rowOff>
    </xdr:from>
    <xdr:to>
      <xdr:col>6</xdr:col>
      <xdr:colOff>395579</xdr:colOff>
      <xdr:row>2</xdr:row>
      <xdr:rowOff>167640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E901CA-EA3F-4567-AC99-26E3C8C30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6481" y="373380"/>
          <a:ext cx="2087218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1</xdr:row>
      <xdr:rowOff>0</xdr:rowOff>
    </xdr:from>
    <xdr:to>
      <xdr:col>6</xdr:col>
      <xdr:colOff>548640</xdr:colOff>
      <xdr:row>1</xdr:row>
      <xdr:rowOff>175260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85CB9F0-8FF5-4F2D-8C51-8B2F70D05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9440" y="182880"/>
          <a:ext cx="14173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1</xdr:row>
      <xdr:rowOff>0</xdr:rowOff>
    </xdr:from>
    <xdr:to>
      <xdr:col>15</xdr:col>
      <xdr:colOff>563880</xdr:colOff>
      <xdr:row>3</xdr:row>
      <xdr:rowOff>68580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58336E5-BDC9-483C-8EB4-365A7C057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0280" y="182880"/>
          <a:ext cx="1996440" cy="441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434340</xdr:colOff>
      <xdr:row>4</xdr:row>
      <xdr:rowOff>30480</xdr:rowOff>
    </xdr:from>
    <xdr:to>
      <xdr:col>18</xdr:col>
      <xdr:colOff>312420</xdr:colOff>
      <xdr:row>19</xdr:row>
      <xdr:rowOff>7620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E5193BE-A152-EAB7-29B2-2AF9A4C8E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243840</xdr:colOff>
      <xdr:row>19</xdr:row>
      <xdr:rowOff>76200</xdr:rowOff>
    </xdr:from>
    <xdr:to>
      <xdr:col>18</xdr:col>
      <xdr:colOff>121920</xdr:colOff>
      <xdr:row>34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059D170-9FF9-7269-FBF9-92C21230C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220980</xdr:colOff>
      <xdr:row>35</xdr:row>
      <xdr:rowOff>30480</xdr:rowOff>
    </xdr:from>
    <xdr:to>
      <xdr:col>18</xdr:col>
      <xdr:colOff>99060</xdr:colOff>
      <xdr:row>50</xdr:row>
      <xdr:rowOff>22860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62CC6CF-2AD2-BCF5-7C94-9A8B98980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563880</xdr:colOff>
      <xdr:row>51</xdr:row>
      <xdr:rowOff>0</xdr:rowOff>
    </xdr:from>
    <xdr:to>
      <xdr:col>22</xdr:col>
      <xdr:colOff>198120</xdr:colOff>
      <xdr:row>65</xdr:row>
      <xdr:rowOff>175260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7881FE-2467-1BB7-67B4-0D7348314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9"/>
  <sheetViews>
    <sheetView topLeftCell="C38" workbookViewId="0">
      <selection activeCell="C3" sqref="C3"/>
    </sheetView>
  </sheetViews>
  <sheetFormatPr defaultRowHeight="14.4" x14ac:dyDescent="0.3"/>
  <cols>
    <col min="2" max="2" width="19.77734375" bestFit="1" customWidth="1"/>
    <col min="3" max="3" width="15.5546875" bestFit="1" customWidth="1"/>
    <col min="5" max="5" width="17.33203125" bestFit="1" customWidth="1"/>
    <col min="6" max="6" width="12" bestFit="1" customWidth="1"/>
    <col min="7" max="7" width="21.77734375" bestFit="1" customWidth="1"/>
    <col min="8" max="8" width="12" bestFit="1" customWidth="1"/>
    <col min="11" max="11" width="13.6640625" bestFit="1" customWidth="1"/>
    <col min="12" max="12" width="18.88671875" bestFit="1" customWidth="1"/>
    <col min="13" max="13" width="9.6640625" customWidth="1"/>
    <col min="14" max="14" width="15.33203125" bestFit="1" customWidth="1"/>
  </cols>
  <sheetData>
    <row r="1" spans="2:14" ht="15.6" x14ac:dyDescent="0.3">
      <c r="M1" s="12" t="s">
        <v>15</v>
      </c>
    </row>
    <row r="2" spans="2:14" ht="15.6" x14ac:dyDescent="0.3">
      <c r="N2" s="12"/>
    </row>
    <row r="3" spans="2:14" ht="15.6" x14ac:dyDescent="0.35">
      <c r="C3" t="s">
        <v>21</v>
      </c>
    </row>
    <row r="4" spans="2:14" ht="16.2" thickBot="1" x14ac:dyDescent="0.4">
      <c r="C4" t="s">
        <v>18</v>
      </c>
      <c r="D4" t="s">
        <v>19</v>
      </c>
      <c r="F4" t="s">
        <v>20</v>
      </c>
      <c r="H4" s="1" t="s">
        <v>8</v>
      </c>
      <c r="I4" s="1" t="s">
        <v>10</v>
      </c>
    </row>
    <row r="5" spans="2:14" ht="16.8" x14ac:dyDescent="0.35">
      <c r="B5" s="2" t="s">
        <v>3</v>
      </c>
      <c r="C5" s="3" t="s">
        <v>0</v>
      </c>
      <c r="D5" s="3" t="s">
        <v>1</v>
      </c>
      <c r="E5" s="3" t="s">
        <v>11</v>
      </c>
      <c r="F5" s="3" t="s">
        <v>2</v>
      </c>
      <c r="G5" s="3" t="s">
        <v>12</v>
      </c>
      <c r="H5" s="3" t="s">
        <v>9</v>
      </c>
      <c r="I5" s="4" t="s">
        <v>9</v>
      </c>
      <c r="K5" s="2" t="s">
        <v>13</v>
      </c>
      <c r="L5" s="4" t="s">
        <v>14</v>
      </c>
      <c r="M5" s="2" t="s">
        <v>16</v>
      </c>
      <c r="N5" s="4" t="s">
        <v>17</v>
      </c>
    </row>
    <row r="6" spans="2:14" x14ac:dyDescent="0.3">
      <c r="B6" s="5">
        <v>1</v>
      </c>
      <c r="C6">
        <v>13300000</v>
      </c>
      <c r="D6">
        <v>7420</v>
      </c>
      <c r="E6">
        <f>(D6-D$48)/(D$47-D$46)</f>
        <v>9.5531496062991987E-3</v>
      </c>
      <c r="F6">
        <v>4</v>
      </c>
      <c r="G6">
        <f>(F6-F$48)/(F$47-F$46)</f>
        <v>0.22500000000000009</v>
      </c>
      <c r="H6">
        <f>(E6-E$48)^2</f>
        <v>9.1262667400334699E-5</v>
      </c>
      <c r="I6" s="6">
        <f>(G6-G$48)^2</f>
        <v>5.0625000000000003E-2</v>
      </c>
      <c r="K6" s="5">
        <f>(E6-E$48)/E$49</f>
        <v>5.3672726447592453E-2</v>
      </c>
      <c r="L6" s="6">
        <f>(G6-G$48)/G$49</f>
        <v>0.70476812726424198</v>
      </c>
      <c r="M6" s="5">
        <f>EXP(-0.5*K6^2)/(2*PI()*E$49)</f>
        <v>0.89289760931271478</v>
      </c>
      <c r="N6" s="6">
        <f>EXP(-0.5*L6^2)/(2*PI()*G$49)</f>
        <v>0.38889041910722466</v>
      </c>
    </row>
    <row r="7" spans="2:14" x14ac:dyDescent="0.3">
      <c r="B7" s="5">
        <v>2</v>
      </c>
      <c r="C7">
        <v>12250000</v>
      </c>
      <c r="D7">
        <v>8960</v>
      </c>
      <c r="E7">
        <f t="shared" ref="E7:E45" si="0">(D7-D$48)/(D$47-D$46)</f>
        <v>0.13081299212598424</v>
      </c>
      <c r="F7">
        <v>4</v>
      </c>
      <c r="G7">
        <f t="shared" ref="G7:G45" si="1">(F7-F$48)/(F$47-F$46)</f>
        <v>0.22500000000000009</v>
      </c>
      <c r="H7">
        <f t="shared" ref="H7:H46" si="2">(E7-E$48)^2</f>
        <v>1.7112038908952815E-2</v>
      </c>
      <c r="I7" s="6">
        <f t="shared" ref="I7:I46" si="3">(G7-G$48)^2</f>
        <v>5.0625000000000003E-2</v>
      </c>
      <c r="K7" s="5">
        <f t="shared" ref="K7:K46" si="4">(E7-E$48)/E$49</f>
        <v>0.73495027624600517</v>
      </c>
      <c r="L7" s="6">
        <f t="shared" ref="L7:L46" si="5">(G7-G$48)/G$49</f>
        <v>0.70476812726424198</v>
      </c>
      <c r="M7" s="5">
        <f t="shared" ref="M7:M46" si="6">EXP(-0.5*K7^2)/(2*PI()*E$49)</f>
        <v>0.68255038027224302</v>
      </c>
      <c r="N7" s="6">
        <f t="shared" ref="N7:N46" si="7">EXP(-0.5*L7^2)/(2*PI()*G$49)</f>
        <v>0.38889041910722466</v>
      </c>
    </row>
    <row r="8" spans="2:14" x14ac:dyDescent="0.3">
      <c r="B8" s="5">
        <v>3</v>
      </c>
      <c r="C8">
        <v>12250000</v>
      </c>
      <c r="D8">
        <v>9960</v>
      </c>
      <c r="E8">
        <f t="shared" si="0"/>
        <v>0.2095531496062992</v>
      </c>
      <c r="F8">
        <v>3</v>
      </c>
      <c r="G8">
        <f t="shared" si="1"/>
        <v>-0.27499999999999991</v>
      </c>
      <c r="H8">
        <f t="shared" si="2"/>
        <v>4.3912522509920011E-2</v>
      </c>
      <c r="I8" s="6">
        <f t="shared" si="3"/>
        <v>7.5625000000000012E-2</v>
      </c>
      <c r="K8" s="5">
        <f t="shared" si="4"/>
        <v>1.1773382955956238</v>
      </c>
      <c r="L8" s="6">
        <f t="shared" si="5"/>
        <v>-0.86138326665629583</v>
      </c>
      <c r="M8" s="5">
        <f t="shared" si="6"/>
        <v>0.4471300825628427</v>
      </c>
      <c r="N8" s="6">
        <f t="shared" si="7"/>
        <v>0.34400496676748193</v>
      </c>
    </row>
    <row r="9" spans="2:14" x14ac:dyDescent="0.3">
      <c r="B9" s="5">
        <v>4</v>
      </c>
      <c r="C9">
        <v>12215000</v>
      </c>
      <c r="D9">
        <v>7500</v>
      </c>
      <c r="E9">
        <f t="shared" si="0"/>
        <v>1.5852362204724395E-2</v>
      </c>
      <c r="F9">
        <v>4</v>
      </c>
      <c r="G9">
        <f t="shared" si="1"/>
        <v>0.22500000000000009</v>
      </c>
      <c r="H9">
        <f t="shared" si="2"/>
        <v>2.5129738746977473E-4</v>
      </c>
      <c r="I9" s="6">
        <f t="shared" si="3"/>
        <v>5.0625000000000003E-2</v>
      </c>
      <c r="K9" s="5">
        <f t="shared" si="4"/>
        <v>8.906376799556194E-2</v>
      </c>
      <c r="L9" s="6">
        <f t="shared" si="5"/>
        <v>0.70476812726424198</v>
      </c>
      <c r="M9" s="5">
        <f t="shared" si="6"/>
        <v>0.8906451773545917</v>
      </c>
      <c r="N9" s="6">
        <f t="shared" si="7"/>
        <v>0.38889041910722466</v>
      </c>
    </row>
    <row r="10" spans="2:14" x14ac:dyDescent="0.3">
      <c r="B10" s="5">
        <v>5</v>
      </c>
      <c r="C10">
        <v>11410000</v>
      </c>
      <c r="D10">
        <v>7420</v>
      </c>
      <c r="E10">
        <f t="shared" si="0"/>
        <v>9.5531496062991987E-3</v>
      </c>
      <c r="F10">
        <v>4</v>
      </c>
      <c r="G10">
        <f t="shared" si="1"/>
        <v>0.22500000000000009</v>
      </c>
      <c r="H10">
        <f t="shared" si="2"/>
        <v>9.1262667400334699E-5</v>
      </c>
      <c r="I10" s="6">
        <f t="shared" si="3"/>
        <v>5.0625000000000003E-2</v>
      </c>
      <c r="K10" s="5">
        <f t="shared" si="4"/>
        <v>5.3672726447592453E-2</v>
      </c>
      <c r="L10" s="6">
        <f t="shared" si="5"/>
        <v>0.70476812726424198</v>
      </c>
      <c r="M10" s="5">
        <f t="shared" si="6"/>
        <v>0.89289760931271478</v>
      </c>
      <c r="N10" s="6">
        <f t="shared" si="7"/>
        <v>0.38889041910722466</v>
      </c>
    </row>
    <row r="11" spans="2:14" x14ac:dyDescent="0.3">
      <c r="B11" s="5">
        <v>6</v>
      </c>
      <c r="C11">
        <v>10850000</v>
      </c>
      <c r="D11">
        <v>7500</v>
      </c>
      <c r="E11">
        <f t="shared" si="0"/>
        <v>1.5852362204724395E-2</v>
      </c>
      <c r="F11">
        <v>3</v>
      </c>
      <c r="G11">
        <f t="shared" si="1"/>
        <v>-0.27499999999999991</v>
      </c>
      <c r="H11">
        <f t="shared" si="2"/>
        <v>2.5129738746977473E-4</v>
      </c>
      <c r="I11" s="6">
        <f t="shared" si="3"/>
        <v>7.5625000000000012E-2</v>
      </c>
      <c r="K11" s="5">
        <f t="shared" si="4"/>
        <v>8.906376799556194E-2</v>
      </c>
      <c r="L11" s="6">
        <f t="shared" si="5"/>
        <v>-0.86138326665629583</v>
      </c>
      <c r="M11" s="5">
        <f t="shared" si="6"/>
        <v>0.8906451773545917</v>
      </c>
      <c r="N11" s="6">
        <f t="shared" si="7"/>
        <v>0.34400496676748193</v>
      </c>
    </row>
    <row r="12" spans="2:14" x14ac:dyDescent="0.3">
      <c r="B12" s="5">
        <v>7</v>
      </c>
      <c r="C12">
        <v>10150000</v>
      </c>
      <c r="D12">
        <v>8580</v>
      </c>
      <c r="E12">
        <f t="shared" si="0"/>
        <v>0.10089173228346456</v>
      </c>
      <c r="F12">
        <v>4</v>
      </c>
      <c r="G12">
        <f t="shared" si="1"/>
        <v>0.22500000000000009</v>
      </c>
      <c r="H12">
        <f t="shared" si="2"/>
        <v>1.0179141643158286E-2</v>
      </c>
      <c r="I12" s="6">
        <f t="shared" si="3"/>
        <v>5.0625000000000003E-2</v>
      </c>
      <c r="K12" s="5">
        <f t="shared" si="4"/>
        <v>0.56684282889315007</v>
      </c>
      <c r="L12" s="6">
        <f t="shared" si="5"/>
        <v>0.70476812726424198</v>
      </c>
      <c r="M12" s="5">
        <f t="shared" si="6"/>
        <v>0.76147466317783719</v>
      </c>
      <c r="N12" s="6">
        <f t="shared" si="7"/>
        <v>0.38889041910722466</v>
      </c>
    </row>
    <row r="13" spans="2:14" hidden="1" x14ac:dyDescent="0.3">
      <c r="B13" s="13">
        <v>8</v>
      </c>
      <c r="C13" s="14">
        <v>10150000</v>
      </c>
      <c r="D13" s="14">
        <v>16200</v>
      </c>
      <c r="E13" s="14">
        <f t="shared" si="0"/>
        <v>0.70089173228346457</v>
      </c>
      <c r="F13" s="14">
        <v>5</v>
      </c>
      <c r="G13" s="14">
        <f t="shared" si="1"/>
        <v>0.72500000000000009</v>
      </c>
      <c r="H13" s="14">
        <f t="shared" si="2"/>
        <v>0.49124922038331575</v>
      </c>
      <c r="I13" s="15">
        <f t="shared" si="3"/>
        <v>0.52562500000000001</v>
      </c>
      <c r="J13" s="14"/>
      <c r="K13" s="13">
        <f t="shared" si="4"/>
        <v>3.9378395363372443</v>
      </c>
      <c r="L13" s="15">
        <f t="shared" si="5"/>
        <v>2.2709195211847795</v>
      </c>
      <c r="M13" s="13">
        <f t="shared" si="6"/>
        <v>3.8389822095989792E-4</v>
      </c>
      <c r="N13" s="15">
        <f t="shared" si="7"/>
        <v>3.7830245407428652E-2</v>
      </c>
    </row>
    <row r="14" spans="2:14" x14ac:dyDescent="0.3">
      <c r="B14" s="5">
        <v>9</v>
      </c>
      <c r="C14">
        <v>9870000</v>
      </c>
      <c r="D14">
        <v>8100</v>
      </c>
      <c r="E14">
        <f t="shared" si="0"/>
        <v>6.3096456692913375E-2</v>
      </c>
      <c r="F14">
        <v>4</v>
      </c>
      <c r="G14">
        <f t="shared" si="1"/>
        <v>0.22500000000000009</v>
      </c>
      <c r="H14">
        <f t="shared" si="2"/>
        <v>3.9811628472006949E-3</v>
      </c>
      <c r="I14" s="6">
        <f t="shared" si="3"/>
        <v>5.0625000000000003E-2</v>
      </c>
      <c r="K14" s="5">
        <f t="shared" si="4"/>
        <v>0.35449657960533321</v>
      </c>
      <c r="L14" s="6">
        <f t="shared" si="5"/>
        <v>0.70476812726424198</v>
      </c>
      <c r="M14" s="5">
        <f t="shared" si="6"/>
        <v>0.83972829685115336</v>
      </c>
      <c r="N14" s="6">
        <f t="shared" si="7"/>
        <v>0.38889041910722466</v>
      </c>
    </row>
    <row r="15" spans="2:14" x14ac:dyDescent="0.3">
      <c r="B15" s="5">
        <v>10</v>
      </c>
      <c r="C15">
        <v>9800000</v>
      </c>
      <c r="D15">
        <v>5750</v>
      </c>
      <c r="E15">
        <f t="shared" si="0"/>
        <v>-0.12194291338582679</v>
      </c>
      <c r="F15">
        <v>3</v>
      </c>
      <c r="G15">
        <f t="shared" si="1"/>
        <v>-0.27499999999999991</v>
      </c>
      <c r="H15">
        <f t="shared" si="2"/>
        <v>1.4870074125023251E-2</v>
      </c>
      <c r="I15" s="6">
        <f t="shared" si="3"/>
        <v>7.5625000000000012E-2</v>
      </c>
      <c r="K15" s="5">
        <f t="shared" si="4"/>
        <v>-0.6851152658662707</v>
      </c>
      <c r="L15" s="6">
        <f t="shared" si="5"/>
        <v>-0.86138326665629583</v>
      </c>
      <c r="M15" s="5">
        <f t="shared" si="6"/>
        <v>0.70713446028961058</v>
      </c>
      <c r="N15" s="6">
        <f t="shared" si="7"/>
        <v>0.34400496676748193</v>
      </c>
    </row>
    <row r="16" spans="2:14" hidden="1" x14ac:dyDescent="0.3">
      <c r="B16" s="13">
        <v>11</v>
      </c>
      <c r="C16" s="14">
        <v>9800000</v>
      </c>
      <c r="D16" s="14">
        <v>13200</v>
      </c>
      <c r="E16" s="14">
        <f t="shared" si="0"/>
        <v>0.46467125984251967</v>
      </c>
      <c r="F16" s="14">
        <v>3</v>
      </c>
      <c r="G16" s="14">
        <f t="shared" si="1"/>
        <v>-0.27499999999999991</v>
      </c>
      <c r="H16" s="14">
        <f t="shared" si="2"/>
        <v>0.21591937972363442</v>
      </c>
      <c r="I16" s="15">
        <f t="shared" si="3"/>
        <v>7.5625000000000012E-2</v>
      </c>
      <c r="J16" s="14"/>
      <c r="K16" s="13">
        <f t="shared" si="4"/>
        <v>2.6106754782883881</v>
      </c>
      <c r="L16" s="15">
        <f t="shared" si="5"/>
        <v>-0.86138326665629583</v>
      </c>
      <c r="M16" s="13">
        <f t="shared" si="6"/>
        <v>2.9609612919256897E-2</v>
      </c>
      <c r="N16" s="15">
        <f t="shared" si="7"/>
        <v>0.34400496676748193</v>
      </c>
    </row>
    <row r="17" spans="2:14" x14ac:dyDescent="0.3">
      <c r="B17" s="5">
        <v>12</v>
      </c>
      <c r="C17">
        <v>9681000</v>
      </c>
      <c r="D17">
        <v>6000</v>
      </c>
      <c r="E17">
        <f t="shared" si="0"/>
        <v>-0.10225787401574804</v>
      </c>
      <c r="F17">
        <v>4</v>
      </c>
      <c r="G17">
        <f t="shared" si="1"/>
        <v>0.22500000000000009</v>
      </c>
      <c r="H17">
        <f t="shared" si="2"/>
        <v>1.0456672798220596E-2</v>
      </c>
      <c r="I17" s="6">
        <f t="shared" si="3"/>
        <v>5.0625000000000003E-2</v>
      </c>
      <c r="K17" s="5">
        <f t="shared" si="4"/>
        <v>-0.57451826102886594</v>
      </c>
      <c r="L17" s="6">
        <f t="shared" si="5"/>
        <v>0.70476812726424198</v>
      </c>
      <c r="M17" s="5">
        <f t="shared" si="6"/>
        <v>0.75814653108179897</v>
      </c>
      <c r="N17" s="6">
        <f t="shared" si="7"/>
        <v>0.38889041910722466</v>
      </c>
    </row>
    <row r="18" spans="2:14" x14ac:dyDescent="0.3">
      <c r="B18" s="5">
        <v>13</v>
      </c>
      <c r="C18">
        <v>9310000</v>
      </c>
      <c r="D18">
        <v>6550</v>
      </c>
      <c r="E18">
        <f t="shared" si="0"/>
        <v>-5.895078740157482E-2</v>
      </c>
      <c r="F18">
        <v>4</v>
      </c>
      <c r="G18">
        <f t="shared" si="1"/>
        <v>0.22500000000000009</v>
      </c>
      <c r="H18">
        <f t="shared" si="2"/>
        <v>3.4751953352656715E-3</v>
      </c>
      <c r="I18" s="6">
        <f t="shared" si="3"/>
        <v>5.0625000000000003E-2</v>
      </c>
      <c r="K18" s="5">
        <f t="shared" si="4"/>
        <v>-0.33120485038657582</v>
      </c>
      <c r="L18" s="6">
        <f t="shared" si="5"/>
        <v>0.70476812726424198</v>
      </c>
      <c r="M18" s="5">
        <f t="shared" si="6"/>
        <v>0.8464608653706388</v>
      </c>
      <c r="N18" s="6">
        <f t="shared" si="7"/>
        <v>0.38889041910722466</v>
      </c>
    </row>
    <row r="19" spans="2:14" hidden="1" x14ac:dyDescent="0.3">
      <c r="B19" s="13">
        <v>14</v>
      </c>
      <c r="C19" s="14">
        <v>9240000</v>
      </c>
      <c r="D19" s="14">
        <v>3500</v>
      </c>
      <c r="E19" s="14">
        <f t="shared" si="0"/>
        <v>-0.29910826771653543</v>
      </c>
      <c r="F19" s="14">
        <v>4</v>
      </c>
      <c r="G19" s="14">
        <f t="shared" si="1"/>
        <v>0.22500000000000009</v>
      </c>
      <c r="H19" s="14">
        <f t="shared" si="2"/>
        <v>8.9465755816386633E-2</v>
      </c>
      <c r="I19" s="15">
        <f t="shared" si="3"/>
        <v>5.0625000000000003E-2</v>
      </c>
      <c r="J19" s="14"/>
      <c r="K19" s="13">
        <f t="shared" si="4"/>
        <v>-1.6804883094029126</v>
      </c>
      <c r="L19" s="15">
        <f t="shared" si="5"/>
        <v>0.70476812726424198</v>
      </c>
      <c r="M19" s="13">
        <f t="shared" si="6"/>
        <v>0.21786853204096729</v>
      </c>
      <c r="N19" s="15">
        <f t="shared" si="7"/>
        <v>0.38889041910722466</v>
      </c>
    </row>
    <row r="20" spans="2:14" x14ac:dyDescent="0.3">
      <c r="B20" s="5">
        <v>15</v>
      </c>
      <c r="C20">
        <v>9240000</v>
      </c>
      <c r="D20">
        <v>7800</v>
      </c>
      <c r="E20">
        <f t="shared" si="0"/>
        <v>3.947440944881888E-2</v>
      </c>
      <c r="F20">
        <v>3</v>
      </c>
      <c r="G20">
        <f t="shared" si="1"/>
        <v>-0.27499999999999991</v>
      </c>
      <c r="H20">
        <f t="shared" si="2"/>
        <v>1.5582290013330018E-3</v>
      </c>
      <c r="I20" s="6">
        <f t="shared" si="3"/>
        <v>7.5625000000000012E-2</v>
      </c>
      <c r="K20" s="5">
        <f t="shared" si="4"/>
        <v>0.22178017380044751</v>
      </c>
      <c r="L20" s="6">
        <f t="shared" si="5"/>
        <v>-0.86138326665629583</v>
      </c>
      <c r="M20" s="5">
        <f t="shared" si="6"/>
        <v>0.87246197643959877</v>
      </c>
      <c r="N20" s="6">
        <f t="shared" si="7"/>
        <v>0.34400496676748193</v>
      </c>
    </row>
    <row r="21" spans="2:14" x14ac:dyDescent="0.3">
      <c r="B21" s="5">
        <v>16</v>
      </c>
      <c r="C21">
        <v>9100000</v>
      </c>
      <c r="D21">
        <v>6000</v>
      </c>
      <c r="E21">
        <f t="shared" si="0"/>
        <v>-0.10225787401574804</v>
      </c>
      <c r="F21">
        <v>4</v>
      </c>
      <c r="G21">
        <f t="shared" si="1"/>
        <v>0.22500000000000009</v>
      </c>
      <c r="H21">
        <f t="shared" si="2"/>
        <v>1.0456672798220596E-2</v>
      </c>
      <c r="I21" s="6">
        <f t="shared" si="3"/>
        <v>5.0625000000000003E-2</v>
      </c>
      <c r="K21" s="5">
        <f t="shared" si="4"/>
        <v>-0.57451826102886594</v>
      </c>
      <c r="L21" s="6">
        <f t="shared" si="5"/>
        <v>0.70476812726424198</v>
      </c>
      <c r="M21" s="5">
        <f t="shared" si="6"/>
        <v>0.75814653108179897</v>
      </c>
      <c r="N21" s="6">
        <f t="shared" si="7"/>
        <v>0.38889041910722466</v>
      </c>
    </row>
    <row r="22" spans="2:14" x14ac:dyDescent="0.3">
      <c r="B22" s="5">
        <v>17</v>
      </c>
      <c r="C22">
        <v>9100000</v>
      </c>
      <c r="D22">
        <v>6600</v>
      </c>
      <c r="E22">
        <f t="shared" si="0"/>
        <v>-5.5013779527559072E-2</v>
      </c>
      <c r="F22">
        <v>4</v>
      </c>
      <c r="G22">
        <f t="shared" si="1"/>
        <v>0.22500000000000009</v>
      </c>
      <c r="H22">
        <f t="shared" si="2"/>
        <v>3.0265159379068768E-3</v>
      </c>
      <c r="I22" s="6">
        <f t="shared" si="3"/>
        <v>5.0625000000000003E-2</v>
      </c>
      <c r="K22" s="5">
        <f t="shared" si="4"/>
        <v>-0.30908544941909488</v>
      </c>
      <c r="L22" s="6">
        <f t="shared" si="5"/>
        <v>0.70476812726424198</v>
      </c>
      <c r="M22" s="5">
        <f t="shared" si="6"/>
        <v>0.85247628308216727</v>
      </c>
      <c r="N22" s="6">
        <f t="shared" si="7"/>
        <v>0.38889041910722466</v>
      </c>
    </row>
    <row r="23" spans="2:14" x14ac:dyDescent="0.3">
      <c r="B23" s="5">
        <v>18</v>
      </c>
      <c r="C23">
        <v>8960000</v>
      </c>
      <c r="D23">
        <v>8500</v>
      </c>
      <c r="E23">
        <f t="shared" si="0"/>
        <v>9.4592519685039358E-2</v>
      </c>
      <c r="F23">
        <v>3</v>
      </c>
      <c r="G23">
        <f t="shared" si="1"/>
        <v>-0.27499999999999991</v>
      </c>
      <c r="H23">
        <f t="shared" si="2"/>
        <v>8.9477447803645617E-3</v>
      </c>
      <c r="I23" s="6">
        <f t="shared" si="3"/>
        <v>7.5625000000000012E-2</v>
      </c>
      <c r="K23" s="5">
        <f t="shared" si="4"/>
        <v>0.53145178734518062</v>
      </c>
      <c r="L23" s="6">
        <f t="shared" si="5"/>
        <v>-0.86138326665629583</v>
      </c>
      <c r="M23" s="5">
        <f t="shared" si="6"/>
        <v>0.77641858990118051</v>
      </c>
      <c r="N23" s="6">
        <f t="shared" si="7"/>
        <v>0.34400496676748193</v>
      </c>
    </row>
    <row r="24" spans="2:14" x14ac:dyDescent="0.3">
      <c r="B24" s="5">
        <v>19</v>
      </c>
      <c r="C24">
        <v>8890000</v>
      </c>
      <c r="D24">
        <v>4600</v>
      </c>
      <c r="E24">
        <f t="shared" si="0"/>
        <v>-0.21249409448818898</v>
      </c>
      <c r="F24">
        <v>3</v>
      </c>
      <c r="G24">
        <f t="shared" si="1"/>
        <v>-0.27499999999999991</v>
      </c>
      <c r="H24">
        <f t="shared" si="2"/>
        <v>4.5153740192355386E-2</v>
      </c>
      <c r="I24" s="6">
        <f t="shared" si="3"/>
        <v>7.5625000000000012E-2</v>
      </c>
      <c r="K24" s="5">
        <f t="shared" si="4"/>
        <v>-1.1938614881183323</v>
      </c>
      <c r="L24" s="6">
        <f t="shared" si="5"/>
        <v>-0.86138326665629583</v>
      </c>
      <c r="M24" s="5">
        <f t="shared" si="6"/>
        <v>0.43845608977478073</v>
      </c>
      <c r="N24" s="6">
        <f t="shared" si="7"/>
        <v>0.34400496676748193</v>
      </c>
    </row>
    <row r="25" spans="2:14" x14ac:dyDescent="0.3">
      <c r="B25" s="5">
        <v>20</v>
      </c>
      <c r="C25">
        <v>8855000</v>
      </c>
      <c r="D25">
        <v>6420</v>
      </c>
      <c r="E25">
        <f t="shared" si="0"/>
        <v>-6.9187007874015757E-2</v>
      </c>
      <c r="F25">
        <v>3</v>
      </c>
      <c r="G25">
        <f t="shared" si="1"/>
        <v>-0.27499999999999991</v>
      </c>
      <c r="H25">
        <f t="shared" si="2"/>
        <v>4.7868420585591162E-3</v>
      </c>
      <c r="I25" s="6">
        <f t="shared" si="3"/>
        <v>7.5625000000000012E-2</v>
      </c>
      <c r="K25" s="5">
        <f t="shared" si="4"/>
        <v>-0.38871529290202617</v>
      </c>
      <c r="L25" s="6">
        <f t="shared" si="5"/>
        <v>-0.86138326665629583</v>
      </c>
      <c r="M25" s="5">
        <f t="shared" si="6"/>
        <v>0.82911801759204073</v>
      </c>
      <c r="N25" s="6">
        <f t="shared" si="7"/>
        <v>0.34400496676748193</v>
      </c>
    </row>
    <row r="26" spans="2:14" x14ac:dyDescent="0.3">
      <c r="B26" s="5">
        <v>21</v>
      </c>
      <c r="C26">
        <v>8750000</v>
      </c>
      <c r="D26">
        <v>4320</v>
      </c>
      <c r="E26">
        <f t="shared" si="0"/>
        <v>-0.23454133858267717</v>
      </c>
      <c r="F26">
        <v>3</v>
      </c>
      <c r="G26">
        <f t="shared" si="1"/>
        <v>-0.27499999999999991</v>
      </c>
      <c r="H26">
        <f t="shared" si="2"/>
        <v>5.5009639504154009E-2</v>
      </c>
      <c r="I26" s="6">
        <f t="shared" si="3"/>
        <v>7.5625000000000012E-2</v>
      </c>
      <c r="K26" s="5">
        <f t="shared" si="4"/>
        <v>-1.3177301335362255</v>
      </c>
      <c r="L26" s="6">
        <f t="shared" si="5"/>
        <v>-0.86138326665629583</v>
      </c>
      <c r="M26" s="5">
        <f t="shared" si="6"/>
        <v>0.37529258313379105</v>
      </c>
      <c r="N26" s="6">
        <f t="shared" si="7"/>
        <v>0.34400496676748193</v>
      </c>
    </row>
    <row r="27" spans="2:14" x14ac:dyDescent="0.3">
      <c r="B27" s="5">
        <v>22</v>
      </c>
      <c r="C27">
        <v>8680000</v>
      </c>
      <c r="D27">
        <v>7155</v>
      </c>
      <c r="E27">
        <f t="shared" si="0"/>
        <v>-1.1312992125984266E-2</v>
      </c>
      <c r="F27">
        <v>3</v>
      </c>
      <c r="G27">
        <f t="shared" si="1"/>
        <v>-0.27499999999999991</v>
      </c>
      <c r="H27">
        <f t="shared" si="2"/>
        <v>1.2798379084258179E-4</v>
      </c>
      <c r="I27" s="6">
        <f t="shared" si="3"/>
        <v>7.5625000000000012E-2</v>
      </c>
      <c r="K27" s="5">
        <f t="shared" si="4"/>
        <v>-6.3560098680056493E-2</v>
      </c>
      <c r="L27" s="6">
        <f t="shared" si="5"/>
        <v>-0.86138326665629583</v>
      </c>
      <c r="M27" s="5">
        <f t="shared" si="6"/>
        <v>0.89238026945938631</v>
      </c>
      <c r="N27" s="6">
        <f t="shared" si="7"/>
        <v>0.34400496676748193</v>
      </c>
    </row>
    <row r="28" spans="2:14" x14ac:dyDescent="0.3">
      <c r="B28" s="5">
        <v>23</v>
      </c>
      <c r="C28">
        <v>8645000</v>
      </c>
      <c r="D28">
        <v>8050</v>
      </c>
      <c r="E28">
        <f t="shared" si="0"/>
        <v>5.9159448818897627E-2</v>
      </c>
      <c r="F28">
        <v>3</v>
      </c>
      <c r="G28">
        <f t="shared" si="1"/>
        <v>-0.27499999999999991</v>
      </c>
      <c r="H28">
        <f t="shared" si="2"/>
        <v>3.4998403845557685E-3</v>
      </c>
      <c r="I28" s="6">
        <f t="shared" si="3"/>
        <v>7.5625000000000012E-2</v>
      </c>
      <c r="K28" s="5">
        <f t="shared" si="4"/>
        <v>0.33237717863785221</v>
      </c>
      <c r="L28" s="6">
        <f t="shared" si="5"/>
        <v>-0.86138326665629583</v>
      </c>
      <c r="M28" s="5">
        <f t="shared" si="6"/>
        <v>0.84613168322263632</v>
      </c>
      <c r="N28" s="6">
        <f t="shared" si="7"/>
        <v>0.34400496676748193</v>
      </c>
    </row>
    <row r="29" spans="2:14" x14ac:dyDescent="0.3">
      <c r="B29" s="5">
        <v>24</v>
      </c>
      <c r="C29">
        <v>8645000</v>
      </c>
      <c r="D29">
        <v>4560</v>
      </c>
      <c r="E29">
        <f t="shared" si="0"/>
        <v>-0.21564370078740158</v>
      </c>
      <c r="F29">
        <v>3</v>
      </c>
      <c r="G29">
        <f t="shared" si="1"/>
        <v>-0.27499999999999991</v>
      </c>
      <c r="H29">
        <f t="shared" si="2"/>
        <v>4.6502205689286383E-2</v>
      </c>
      <c r="I29" s="6">
        <f t="shared" si="3"/>
        <v>7.5625000000000012E-2</v>
      </c>
      <c r="K29" s="5">
        <f t="shared" si="4"/>
        <v>-1.2115570088923169</v>
      </c>
      <c r="L29" s="6">
        <f t="shared" si="5"/>
        <v>-0.86138326665629583</v>
      </c>
      <c r="M29" s="5">
        <f t="shared" si="6"/>
        <v>0.42922321700270077</v>
      </c>
      <c r="N29" s="6">
        <f t="shared" si="7"/>
        <v>0.34400496676748193</v>
      </c>
    </row>
    <row r="30" spans="2:14" x14ac:dyDescent="0.3">
      <c r="B30" s="5">
        <v>25</v>
      </c>
      <c r="C30">
        <v>8575000</v>
      </c>
      <c r="D30">
        <v>8800</v>
      </c>
      <c r="E30">
        <f t="shared" si="0"/>
        <v>0.11821456692913385</v>
      </c>
      <c r="F30">
        <v>3</v>
      </c>
      <c r="G30">
        <f t="shared" si="1"/>
        <v>-0.27499999999999991</v>
      </c>
      <c r="H30">
        <f t="shared" si="2"/>
        <v>1.397468383424267E-2</v>
      </c>
      <c r="I30" s="6">
        <f t="shared" si="3"/>
        <v>7.5625000000000012E-2</v>
      </c>
      <c r="K30" s="5">
        <f t="shared" si="4"/>
        <v>0.66416819315006626</v>
      </c>
      <c r="L30" s="6">
        <f t="shared" si="5"/>
        <v>-0.86138326665629583</v>
      </c>
      <c r="M30" s="5">
        <f t="shared" si="6"/>
        <v>0.71719846500244677</v>
      </c>
      <c r="N30" s="6">
        <f t="shared" si="7"/>
        <v>0.34400496676748193</v>
      </c>
    </row>
    <row r="31" spans="2:14" x14ac:dyDescent="0.3">
      <c r="B31" s="5">
        <v>26</v>
      </c>
      <c r="C31">
        <v>8540000</v>
      </c>
      <c r="D31">
        <v>6540</v>
      </c>
      <c r="E31">
        <f t="shared" si="0"/>
        <v>-5.9738188976377969E-2</v>
      </c>
      <c r="F31">
        <v>4</v>
      </c>
      <c r="G31">
        <f t="shared" si="1"/>
        <v>0.22500000000000009</v>
      </c>
      <c r="H31">
        <f t="shared" si="2"/>
        <v>3.5686512221774457E-3</v>
      </c>
      <c r="I31" s="6">
        <f t="shared" si="3"/>
        <v>5.0625000000000003E-2</v>
      </c>
      <c r="K31" s="5">
        <f t="shared" si="4"/>
        <v>-0.33562873058007198</v>
      </c>
      <c r="L31" s="6">
        <f t="shared" si="5"/>
        <v>0.70476812726424198</v>
      </c>
      <c r="M31" s="5">
        <f t="shared" si="6"/>
        <v>0.84521325936765823</v>
      </c>
      <c r="N31" s="6">
        <f t="shared" si="7"/>
        <v>0.38889041910722466</v>
      </c>
    </row>
    <row r="32" spans="2:14" x14ac:dyDescent="0.3">
      <c r="B32" s="5">
        <v>27</v>
      </c>
      <c r="C32">
        <v>8463000</v>
      </c>
      <c r="D32">
        <v>6000</v>
      </c>
      <c r="E32">
        <f t="shared" si="0"/>
        <v>-0.10225787401574804</v>
      </c>
      <c r="F32">
        <v>3</v>
      </c>
      <c r="G32">
        <f t="shared" si="1"/>
        <v>-0.27499999999999991</v>
      </c>
      <c r="H32">
        <f t="shared" si="2"/>
        <v>1.0456672798220596E-2</v>
      </c>
      <c r="I32" s="6">
        <f t="shared" si="3"/>
        <v>7.5625000000000012E-2</v>
      </c>
      <c r="K32" s="5">
        <f t="shared" si="4"/>
        <v>-0.57451826102886594</v>
      </c>
      <c r="L32" s="6">
        <f t="shared" si="5"/>
        <v>-0.86138326665629583</v>
      </c>
      <c r="M32" s="5">
        <f>EXP(-0.5*K32^2)/(2*PI()*E$49)</f>
        <v>0.75814653108179897</v>
      </c>
      <c r="N32" s="6">
        <f t="shared" si="7"/>
        <v>0.34400496676748193</v>
      </c>
    </row>
    <row r="33" spans="2:14" x14ac:dyDescent="0.3">
      <c r="B33" s="5">
        <v>28</v>
      </c>
      <c r="C33">
        <v>8400000</v>
      </c>
      <c r="D33">
        <v>8875</v>
      </c>
      <c r="E33">
        <f t="shared" si="0"/>
        <v>0.12412007874015747</v>
      </c>
      <c r="F33">
        <v>3</v>
      </c>
      <c r="G33">
        <f t="shared" si="1"/>
        <v>-0.27499999999999991</v>
      </c>
      <c r="H33">
        <f t="shared" si="2"/>
        <v>1.5405793946462893E-2</v>
      </c>
      <c r="I33" s="6">
        <f t="shared" si="3"/>
        <v>7.5625000000000012E-2</v>
      </c>
      <c r="K33" s="5">
        <f t="shared" si="4"/>
        <v>0.69734729460128764</v>
      </c>
      <c r="L33" s="6">
        <f t="shared" si="5"/>
        <v>-0.86138326665629583</v>
      </c>
      <c r="M33" s="5">
        <f t="shared" si="6"/>
        <v>0.70118073000528136</v>
      </c>
      <c r="N33" s="6">
        <f t="shared" si="7"/>
        <v>0.34400496676748193</v>
      </c>
    </row>
    <row r="34" spans="2:14" x14ac:dyDescent="0.3">
      <c r="B34" s="5">
        <v>29</v>
      </c>
      <c r="C34">
        <v>8400000</v>
      </c>
      <c r="D34">
        <v>7950</v>
      </c>
      <c r="E34">
        <f t="shared" si="0"/>
        <v>5.1285433070866131E-2</v>
      </c>
      <c r="F34">
        <v>5</v>
      </c>
      <c r="G34">
        <f t="shared" si="1"/>
        <v>0.72500000000000009</v>
      </c>
      <c r="H34">
        <f t="shared" si="2"/>
        <v>2.6301956452662902E-3</v>
      </c>
      <c r="I34" s="6">
        <f t="shared" si="3"/>
        <v>0.52562500000000001</v>
      </c>
      <c r="K34" s="5">
        <f t="shared" si="4"/>
        <v>0.28813837670289033</v>
      </c>
      <c r="L34" s="6">
        <f t="shared" si="5"/>
        <v>2.2709195211847795</v>
      </c>
      <c r="M34" s="5">
        <f t="shared" si="6"/>
        <v>0.85782527262989838</v>
      </c>
      <c r="N34" s="6">
        <f t="shared" si="7"/>
        <v>3.7830245407428652E-2</v>
      </c>
    </row>
    <row r="35" spans="2:14" x14ac:dyDescent="0.3">
      <c r="B35" s="5">
        <v>30</v>
      </c>
      <c r="C35">
        <v>8400000</v>
      </c>
      <c r="D35">
        <v>5500</v>
      </c>
      <c r="E35">
        <f t="shared" si="0"/>
        <v>-0.14162795275590553</v>
      </c>
      <c r="F35">
        <v>4</v>
      </c>
      <c r="G35">
        <f t="shared" si="1"/>
        <v>0.22500000000000009</v>
      </c>
      <c r="H35">
        <f t="shared" si="2"/>
        <v>2.0058477001829011E-2</v>
      </c>
      <c r="I35" s="6">
        <f t="shared" si="3"/>
        <v>5.0625000000000003E-2</v>
      </c>
      <c r="K35" s="5">
        <f t="shared" si="4"/>
        <v>-0.79571227070367545</v>
      </c>
      <c r="L35" s="6">
        <f t="shared" si="5"/>
        <v>0.70476812726424198</v>
      </c>
      <c r="M35" s="5">
        <f t="shared" si="6"/>
        <v>0.65153641362712145</v>
      </c>
      <c r="N35" s="6">
        <f t="shared" si="7"/>
        <v>0.38889041910722466</v>
      </c>
    </row>
    <row r="36" spans="2:14" x14ac:dyDescent="0.3">
      <c r="B36" s="5">
        <v>31</v>
      </c>
      <c r="C36">
        <v>8400000</v>
      </c>
      <c r="D36">
        <v>7475</v>
      </c>
      <c r="E36">
        <f t="shared" si="0"/>
        <v>1.3883858267716521E-2</v>
      </c>
      <c r="F36">
        <v>3</v>
      </c>
      <c r="G36">
        <f t="shared" si="1"/>
        <v>-0.27499999999999991</v>
      </c>
      <c r="H36">
        <f t="shared" si="2"/>
        <v>1.9276152039804064E-4</v>
      </c>
      <c r="I36" s="6">
        <f t="shared" si="3"/>
        <v>7.5625000000000012E-2</v>
      </c>
      <c r="K36" s="5">
        <f t="shared" si="4"/>
        <v>7.8004067511821484E-2</v>
      </c>
      <c r="L36" s="6">
        <f t="shared" si="5"/>
        <v>-0.86138326665629583</v>
      </c>
      <c r="M36" s="5">
        <f t="shared" si="6"/>
        <v>0.89146838911433979</v>
      </c>
      <c r="N36" s="6">
        <f t="shared" si="7"/>
        <v>0.34400496676748193</v>
      </c>
    </row>
    <row r="37" spans="2:14" x14ac:dyDescent="0.3">
      <c r="B37" s="5">
        <v>32</v>
      </c>
      <c r="C37">
        <v>8400000</v>
      </c>
      <c r="D37">
        <v>7000</v>
      </c>
      <c r="E37">
        <f t="shared" si="0"/>
        <v>-2.3517716535433084E-2</v>
      </c>
      <c r="F37">
        <v>3</v>
      </c>
      <c r="G37">
        <f t="shared" si="1"/>
        <v>-0.27499999999999991</v>
      </c>
      <c r="H37">
        <f t="shared" si="2"/>
        <v>5.5308299104098234E-4</v>
      </c>
      <c r="I37" s="6">
        <f t="shared" si="3"/>
        <v>7.5625000000000012E-2</v>
      </c>
      <c r="K37" s="5">
        <f t="shared" si="4"/>
        <v>-0.13213024167924739</v>
      </c>
      <c r="L37" s="6">
        <f t="shared" si="5"/>
        <v>-0.86138326665629583</v>
      </c>
      <c r="M37" s="5">
        <f t="shared" si="6"/>
        <v>0.8864131006317606</v>
      </c>
      <c r="N37" s="6">
        <f t="shared" si="7"/>
        <v>0.34400496676748193</v>
      </c>
    </row>
    <row r="38" spans="2:14" x14ac:dyDescent="0.3">
      <c r="B38" s="5">
        <v>33</v>
      </c>
      <c r="C38">
        <v>8295000</v>
      </c>
      <c r="D38">
        <v>4880</v>
      </c>
      <c r="E38">
        <f t="shared" si="0"/>
        <v>-0.1904468503937008</v>
      </c>
      <c r="F38">
        <v>4</v>
      </c>
      <c r="G38">
        <f t="shared" si="1"/>
        <v>0.22500000000000009</v>
      </c>
      <c r="H38">
        <f t="shared" si="2"/>
        <v>3.6270002824880652E-2</v>
      </c>
      <c r="I38" s="6">
        <f t="shared" si="3"/>
        <v>5.0625000000000003E-2</v>
      </c>
      <c r="K38" s="5">
        <f t="shared" si="4"/>
        <v>-1.069992842700439</v>
      </c>
      <c r="L38" s="6">
        <f t="shared" si="5"/>
        <v>0.70476812726424198</v>
      </c>
      <c r="M38" s="5">
        <f t="shared" si="6"/>
        <v>0.50445061910734079</v>
      </c>
      <c r="N38" s="6">
        <f t="shared" si="7"/>
        <v>0.38889041910722466</v>
      </c>
    </row>
    <row r="39" spans="2:14" x14ac:dyDescent="0.3">
      <c r="B39" s="5">
        <v>34</v>
      </c>
      <c r="C39">
        <v>8190000</v>
      </c>
      <c r="D39">
        <v>5960</v>
      </c>
      <c r="E39">
        <f t="shared" si="0"/>
        <v>-0.10540748031496064</v>
      </c>
      <c r="F39">
        <v>3</v>
      </c>
      <c r="G39">
        <f t="shared" si="1"/>
        <v>-0.27499999999999991</v>
      </c>
      <c r="H39">
        <f t="shared" si="2"/>
        <v>1.1110736906348812E-2</v>
      </c>
      <c r="I39" s="6">
        <f t="shared" si="3"/>
        <v>7.5625000000000012E-2</v>
      </c>
      <c r="K39" s="5">
        <f t="shared" si="4"/>
        <v>-0.59221378180285067</v>
      </c>
      <c r="L39" s="6">
        <f t="shared" si="5"/>
        <v>-0.86138326665629583</v>
      </c>
      <c r="M39" s="5">
        <f t="shared" si="6"/>
        <v>0.75036046733536821</v>
      </c>
      <c r="N39" s="6">
        <f t="shared" si="7"/>
        <v>0.34400496676748193</v>
      </c>
    </row>
    <row r="40" spans="2:14" x14ac:dyDescent="0.3">
      <c r="B40" s="5">
        <v>35</v>
      </c>
      <c r="C40">
        <v>8120000</v>
      </c>
      <c r="D40">
        <v>6840</v>
      </c>
      <c r="E40">
        <f t="shared" si="0"/>
        <v>-3.6116141732283481E-2</v>
      </c>
      <c r="F40">
        <v>5</v>
      </c>
      <c r="G40">
        <f t="shared" si="1"/>
        <v>0.72500000000000009</v>
      </c>
      <c r="H40">
        <f t="shared" si="2"/>
        <v>1.3043756936263879E-3</v>
      </c>
      <c r="I40" s="6">
        <f t="shared" si="3"/>
        <v>0.52562500000000001</v>
      </c>
      <c r="K40" s="5">
        <f t="shared" si="4"/>
        <v>-0.20291232477518639</v>
      </c>
      <c r="L40" s="6">
        <f t="shared" si="5"/>
        <v>2.2709195211847795</v>
      </c>
      <c r="M40" s="5">
        <f t="shared" si="6"/>
        <v>0.87596452197496799</v>
      </c>
      <c r="N40" s="6">
        <f t="shared" si="7"/>
        <v>3.7830245407428652E-2</v>
      </c>
    </row>
    <row r="41" spans="2:14" x14ac:dyDescent="0.3">
      <c r="B41" s="5">
        <v>36</v>
      </c>
      <c r="C41">
        <v>8080940</v>
      </c>
      <c r="D41">
        <v>7000</v>
      </c>
      <c r="E41">
        <f t="shared" si="0"/>
        <v>-2.3517716535433084E-2</v>
      </c>
      <c r="F41">
        <v>3</v>
      </c>
      <c r="G41">
        <f t="shared" si="1"/>
        <v>-0.27499999999999991</v>
      </c>
      <c r="H41">
        <f t="shared" si="2"/>
        <v>5.5308299104098234E-4</v>
      </c>
      <c r="I41" s="6">
        <f t="shared" si="3"/>
        <v>7.5625000000000012E-2</v>
      </c>
      <c r="K41" s="5">
        <f t="shared" si="4"/>
        <v>-0.13213024167924739</v>
      </c>
      <c r="L41" s="6">
        <f t="shared" si="5"/>
        <v>-0.86138326665629583</v>
      </c>
      <c r="M41" s="5">
        <f t="shared" si="6"/>
        <v>0.8864131006317606</v>
      </c>
      <c r="N41" s="6">
        <f t="shared" si="7"/>
        <v>0.34400496676748193</v>
      </c>
    </row>
    <row r="42" spans="2:14" x14ac:dyDescent="0.3">
      <c r="B42" s="5">
        <v>37</v>
      </c>
      <c r="C42">
        <v>8043000</v>
      </c>
      <c r="D42">
        <v>7482</v>
      </c>
      <c r="E42">
        <f t="shared" si="0"/>
        <v>1.4435039370078727E-2</v>
      </c>
      <c r="F42">
        <v>3</v>
      </c>
      <c r="G42">
        <f t="shared" si="1"/>
        <v>-0.27499999999999991</v>
      </c>
      <c r="H42">
        <f t="shared" si="2"/>
        <v>2.0837036161572308E-4</v>
      </c>
      <c r="I42" s="6">
        <f t="shared" si="3"/>
        <v>7.5625000000000012E-2</v>
      </c>
      <c r="K42" s="5">
        <f t="shared" si="4"/>
        <v>8.1100783647268818E-2</v>
      </c>
      <c r="L42" s="6">
        <f t="shared" si="5"/>
        <v>-0.86138326665629583</v>
      </c>
      <c r="M42" s="5">
        <f t="shared" si="6"/>
        <v>0.89124880178460608</v>
      </c>
      <c r="N42" s="6">
        <f t="shared" si="7"/>
        <v>0.34400496676748193</v>
      </c>
    </row>
    <row r="43" spans="2:14" x14ac:dyDescent="0.3">
      <c r="B43" s="5">
        <v>38</v>
      </c>
      <c r="C43">
        <v>7980000</v>
      </c>
      <c r="D43">
        <v>9000</v>
      </c>
      <c r="E43">
        <f t="shared" si="0"/>
        <v>0.13396259842519684</v>
      </c>
      <c r="F43">
        <v>4</v>
      </c>
      <c r="G43">
        <f t="shared" si="1"/>
        <v>0.22500000000000009</v>
      </c>
      <c r="H43">
        <f t="shared" si="2"/>
        <v>1.794597777683055E-2</v>
      </c>
      <c r="I43" s="6">
        <f t="shared" si="3"/>
        <v>5.0625000000000003E-2</v>
      </c>
      <c r="K43" s="5">
        <f t="shared" si="4"/>
        <v>0.7526457970199899</v>
      </c>
      <c r="L43" s="6">
        <f t="shared" si="5"/>
        <v>0.70476812726424198</v>
      </c>
      <c r="M43" s="5">
        <f t="shared" si="6"/>
        <v>0.67362558721325694</v>
      </c>
      <c r="N43" s="6">
        <f t="shared" si="7"/>
        <v>0.38889041910722466</v>
      </c>
    </row>
    <row r="44" spans="2:14" x14ac:dyDescent="0.3">
      <c r="B44" s="5">
        <v>39</v>
      </c>
      <c r="C44">
        <v>7962500</v>
      </c>
      <c r="D44">
        <v>6000</v>
      </c>
      <c r="E44">
        <f t="shared" si="0"/>
        <v>-0.10225787401574804</v>
      </c>
      <c r="F44">
        <v>3</v>
      </c>
      <c r="G44">
        <f>(F44-F$48)/(F$47-F$46)</f>
        <v>-0.27499999999999991</v>
      </c>
      <c r="H44">
        <f t="shared" si="2"/>
        <v>1.0456672798220596E-2</v>
      </c>
      <c r="I44" s="6">
        <f t="shared" si="3"/>
        <v>7.5625000000000012E-2</v>
      </c>
      <c r="K44" s="5">
        <f t="shared" si="4"/>
        <v>-0.57451826102886594</v>
      </c>
      <c r="L44" s="6">
        <f t="shared" si="5"/>
        <v>-0.86138326665629583</v>
      </c>
      <c r="M44" s="5">
        <f t="shared" si="6"/>
        <v>0.75814653108179897</v>
      </c>
      <c r="N44" s="6">
        <f t="shared" si="7"/>
        <v>0.34400496676748193</v>
      </c>
    </row>
    <row r="45" spans="2:14" x14ac:dyDescent="0.3">
      <c r="B45" s="5">
        <v>40</v>
      </c>
      <c r="C45">
        <v>7910000</v>
      </c>
      <c r="D45">
        <v>6000</v>
      </c>
      <c r="E45">
        <f t="shared" si="0"/>
        <v>-0.10225787401574804</v>
      </c>
      <c r="F45">
        <v>4</v>
      </c>
      <c r="G45">
        <f t="shared" si="1"/>
        <v>0.22500000000000009</v>
      </c>
      <c r="H45">
        <f t="shared" si="2"/>
        <v>1.0456672798220596E-2</v>
      </c>
      <c r="I45" s="6">
        <f t="shared" si="3"/>
        <v>5.0625000000000003E-2</v>
      </c>
      <c r="K45" s="5">
        <f t="shared" si="4"/>
        <v>-0.57451826102886594</v>
      </c>
      <c r="L45" s="6">
        <f t="shared" si="5"/>
        <v>0.70476812726424198</v>
      </c>
      <c r="M45" s="5">
        <f t="shared" si="6"/>
        <v>0.75814653108179897</v>
      </c>
      <c r="N45" s="6">
        <f t="shared" si="7"/>
        <v>0.38889041910722466</v>
      </c>
    </row>
    <row r="46" spans="2:14" ht="15" thickBot="1" x14ac:dyDescent="0.35">
      <c r="B46" s="7" t="s">
        <v>4</v>
      </c>
      <c r="C46" s="8">
        <f>MIN(C6:C45)</f>
        <v>7910000</v>
      </c>
      <c r="D46" s="8">
        <f t="shared" ref="D46:G46" si="8">MIN(D6:D45)</f>
        <v>3500</v>
      </c>
      <c r="E46" s="8">
        <f t="shared" si="8"/>
        <v>-0.29910826771653543</v>
      </c>
      <c r="F46" s="8">
        <f t="shared" si="8"/>
        <v>3</v>
      </c>
      <c r="G46" s="8">
        <f t="shared" si="8"/>
        <v>-0.27499999999999991</v>
      </c>
      <c r="H46" s="9">
        <f t="shared" si="2"/>
        <v>8.9465755816386633E-2</v>
      </c>
      <c r="I46" s="10">
        <f t="shared" si="3"/>
        <v>7.5625000000000012E-2</v>
      </c>
      <c r="K46" s="11">
        <f t="shared" si="4"/>
        <v>-1.6804883094029126</v>
      </c>
      <c r="L46" s="10">
        <f t="shared" si="5"/>
        <v>-0.86138326665629583</v>
      </c>
      <c r="M46" s="11">
        <f t="shared" si="6"/>
        <v>0.21786853204096729</v>
      </c>
      <c r="N46" s="10">
        <f t="shared" si="7"/>
        <v>0.34400496676748193</v>
      </c>
    </row>
    <row r="47" spans="2:14" x14ac:dyDescent="0.3">
      <c r="B47" s="1" t="s">
        <v>5</v>
      </c>
      <c r="C47" s="1">
        <f>MAX(C6:C45)</f>
        <v>13300000</v>
      </c>
      <c r="D47" s="1">
        <f t="shared" ref="D47:G47" si="9">MAX(D6:D45)</f>
        <v>16200</v>
      </c>
      <c r="E47" s="1">
        <f t="shared" si="9"/>
        <v>0.70089173228346457</v>
      </c>
      <c r="F47" s="1">
        <f t="shared" si="9"/>
        <v>5</v>
      </c>
      <c r="G47" s="1">
        <f t="shared" si="9"/>
        <v>0.72500000000000009</v>
      </c>
      <c r="H47" s="1"/>
    </row>
    <row r="48" spans="2:14" x14ac:dyDescent="0.3">
      <c r="B48" s="1" t="s">
        <v>6</v>
      </c>
      <c r="C48" s="1">
        <f>AVERAGE(C6:C45)</f>
        <v>9282511</v>
      </c>
      <c r="D48" s="1">
        <f t="shared" ref="D48:G48" si="10">AVERAGE(D6:D45)</f>
        <v>7298.6750000000002</v>
      </c>
      <c r="E48" s="1">
        <f t="shared" si="10"/>
        <v>-8.3266726846886737E-18</v>
      </c>
      <c r="F48" s="1">
        <f t="shared" si="10"/>
        <v>3.55</v>
      </c>
      <c r="G48" s="1">
        <f t="shared" si="10"/>
        <v>8.8817841970012528E-17</v>
      </c>
      <c r="H48" s="1"/>
    </row>
    <row r="49" spans="2:9" x14ac:dyDescent="0.3">
      <c r="B49" s="1" t="s">
        <v>7</v>
      </c>
      <c r="C49" s="1">
        <f>STDEV(C6:C45)</f>
        <v>1352030.8364784874</v>
      </c>
      <c r="D49" s="1">
        <f t="shared" ref="D49:G49" si="11">STDEV(D6:D45)</f>
        <v>2260.4590455911548</v>
      </c>
      <c r="E49" s="1">
        <f t="shared" si="11"/>
        <v>0.17798890122764993</v>
      </c>
      <c r="F49" s="1">
        <f t="shared" si="11"/>
        <v>0.6385078759829883</v>
      </c>
      <c r="G49" s="1">
        <f t="shared" si="11"/>
        <v>0.31925393799149449</v>
      </c>
      <c r="H49" s="1">
        <f>SQRT(H46/(B45-1))</f>
        <v>4.7895654697286565E-2</v>
      </c>
      <c r="I49" s="1">
        <f>SQRT(I46/(B45-1))</f>
        <v>4.4035242296398963E-2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6FF76-C008-4DA2-A666-A43F81F7EDEA}">
  <dimension ref="A3:Q51"/>
  <sheetViews>
    <sheetView tabSelected="1" topLeftCell="A34" workbookViewId="0">
      <selection activeCell="B49" sqref="B49:J51"/>
    </sheetView>
  </sheetViews>
  <sheetFormatPr defaultRowHeight="14.4" x14ac:dyDescent="0.3"/>
  <cols>
    <col min="1" max="1" width="13.33203125" bestFit="1" customWidth="1"/>
    <col min="3" max="3" width="10" bestFit="1" customWidth="1"/>
    <col min="4" max="4" width="6" bestFit="1" customWidth="1"/>
    <col min="5" max="5" width="12" bestFit="1" customWidth="1"/>
    <col min="6" max="6" width="12.6640625" bestFit="1" customWidth="1"/>
    <col min="7" max="7" width="12" bestFit="1" customWidth="1"/>
    <col min="8" max="11" width="12" customWidth="1"/>
    <col min="14" max="14" width="12" bestFit="1" customWidth="1"/>
    <col min="17" max="17" width="12" bestFit="1" customWidth="1"/>
    <col min="19" max="19" width="9" bestFit="1" customWidth="1"/>
    <col min="20" max="20" width="12.6640625" bestFit="1" customWidth="1"/>
    <col min="21" max="21" width="9" bestFit="1" customWidth="1"/>
    <col min="24" max="24" width="12" bestFit="1" customWidth="1"/>
  </cols>
  <sheetData>
    <row r="3" spans="2:17" ht="15" thickBot="1" x14ac:dyDescent="0.35">
      <c r="Q3" s="1">
        <f>SUM(G6:G42)</f>
        <v>3.8985268041341214E+52</v>
      </c>
    </row>
    <row r="4" spans="2:17" ht="15.6" x14ac:dyDescent="0.35">
      <c r="B4" s="20" t="s">
        <v>22</v>
      </c>
      <c r="C4" s="21" t="s">
        <v>23</v>
      </c>
      <c r="D4" s="21" t="s">
        <v>18</v>
      </c>
      <c r="E4" s="16"/>
      <c r="F4" s="16"/>
      <c r="G4" s="17"/>
    </row>
    <row r="5" spans="2:17" ht="16.2" x14ac:dyDescent="0.3">
      <c r="B5" s="18" t="s">
        <v>1</v>
      </c>
      <c r="C5" s="1" t="s">
        <v>2</v>
      </c>
      <c r="D5" s="1" t="s">
        <v>0</v>
      </c>
      <c r="E5" s="1" t="s">
        <v>24</v>
      </c>
      <c r="F5" s="1" t="s">
        <v>25</v>
      </c>
      <c r="G5" s="19" t="s">
        <v>26</v>
      </c>
      <c r="H5" s="1" t="s">
        <v>27</v>
      </c>
      <c r="I5" s="1" t="s">
        <v>28</v>
      </c>
      <c r="J5" s="1" t="s">
        <v>29</v>
      </c>
      <c r="K5" s="1"/>
    </row>
    <row r="6" spans="2:17" x14ac:dyDescent="0.3">
      <c r="B6" s="5">
        <v>7420</v>
      </c>
      <c r="C6">
        <v>4</v>
      </c>
      <c r="D6">
        <v>13300000</v>
      </c>
      <c r="E6">
        <v>3.3778451879500329E+25</v>
      </c>
      <c r="F6">
        <v>-3.3778451879500329E+25</v>
      </c>
      <c r="G6" s="6">
        <v>1.1409838113757194E+51</v>
      </c>
      <c r="H6">
        <v>175334.58655953276</v>
      </c>
      <c r="I6">
        <v>0.23666910153396631</v>
      </c>
      <c r="J6">
        <v>16433066551492.762</v>
      </c>
    </row>
    <row r="7" spans="2:17" x14ac:dyDescent="0.3">
      <c r="B7" s="5">
        <v>8960</v>
      </c>
      <c r="C7">
        <v>4</v>
      </c>
      <c r="D7">
        <v>12250000</v>
      </c>
      <c r="E7">
        <v>4.0789072005827423E+25</v>
      </c>
      <c r="F7">
        <v>-4.0789072005827423E+25</v>
      </c>
      <c r="G7" s="6">
        <v>1.6637483950965743E+51</v>
      </c>
      <c r="H7">
        <v>3836622.1541271014</v>
      </c>
      <c r="I7">
        <v>0.23666910153396631</v>
      </c>
      <c r="J7">
        <v>9022645578519.791</v>
      </c>
    </row>
    <row r="8" spans="2:17" x14ac:dyDescent="0.3">
      <c r="B8" s="5">
        <v>9960</v>
      </c>
      <c r="C8">
        <v>3</v>
      </c>
      <c r="D8">
        <v>12250000</v>
      </c>
      <c r="E8">
        <v>4.5341420530766125E+25</v>
      </c>
      <c r="F8">
        <v>-4.5341420530766125E+25</v>
      </c>
      <c r="G8" s="6">
        <v>2.0558444157477798E+51</v>
      </c>
      <c r="H8">
        <v>8754081.6135865618</v>
      </c>
      <c r="I8">
        <v>0.2636961285609935</v>
      </c>
      <c r="J8">
        <v>9022645578519.791</v>
      </c>
    </row>
    <row r="9" spans="2:17" x14ac:dyDescent="0.3">
      <c r="B9" s="5">
        <v>7500</v>
      </c>
      <c r="C9">
        <v>4</v>
      </c>
      <c r="D9">
        <v>12215000</v>
      </c>
      <c r="E9">
        <v>3.414263993801083E+25</v>
      </c>
      <c r="F9">
        <v>-3.414263993801083E+25</v>
      </c>
      <c r="G9" s="6">
        <v>1.1657198619366521E+51</v>
      </c>
      <c r="H9">
        <v>248731.34331628957</v>
      </c>
      <c r="I9">
        <v>0.23666910153396631</v>
      </c>
      <c r="J9">
        <v>8813606546087.3594</v>
      </c>
    </row>
    <row r="10" spans="2:17" x14ac:dyDescent="0.3">
      <c r="B10" s="5">
        <v>7420</v>
      </c>
      <c r="C10">
        <v>4</v>
      </c>
      <c r="D10">
        <v>11410000</v>
      </c>
      <c r="E10">
        <v>3.3778451879500329E+25</v>
      </c>
      <c r="F10">
        <v>-3.3778451879500329E+25</v>
      </c>
      <c r="G10" s="6">
        <v>1.1409838113757194E+51</v>
      </c>
      <c r="H10">
        <v>175334.58655953276</v>
      </c>
      <c r="I10">
        <v>0.23666910153396631</v>
      </c>
      <c r="J10">
        <v>4681908800141.4141</v>
      </c>
    </row>
    <row r="11" spans="2:17" x14ac:dyDescent="0.3">
      <c r="B11" s="5">
        <v>7500</v>
      </c>
      <c r="C11">
        <v>3</v>
      </c>
      <c r="D11">
        <v>10850000</v>
      </c>
      <c r="E11">
        <v>3.4142637731568293E+25</v>
      </c>
      <c r="F11">
        <v>-3.4142637731568293E+25</v>
      </c>
      <c r="G11" s="6">
        <v>1.1657197112691109E+51</v>
      </c>
      <c r="H11">
        <v>248731.34331628957</v>
      </c>
      <c r="I11">
        <v>0.2636961285609935</v>
      </c>
      <c r="J11">
        <v>2572084281222.4956</v>
      </c>
    </row>
    <row r="12" spans="2:17" x14ac:dyDescent="0.3">
      <c r="B12" s="5">
        <v>8580</v>
      </c>
      <c r="C12">
        <v>4</v>
      </c>
      <c r="D12">
        <v>10150000</v>
      </c>
      <c r="E12">
        <v>3.9059178727902552E+25</v>
      </c>
      <c r="F12">
        <v>-3.9059178727902552E+25</v>
      </c>
      <c r="G12" s="6">
        <v>1.5256194428982354E+51</v>
      </c>
      <c r="H12">
        <v>2492387.5595325064</v>
      </c>
      <c r="I12">
        <v>0.23666910153396631</v>
      </c>
      <c r="J12">
        <v>816803632573.84814</v>
      </c>
    </row>
    <row r="13" spans="2:17" x14ac:dyDescent="0.3">
      <c r="B13" s="5">
        <v>8100</v>
      </c>
      <c r="C13">
        <v>4</v>
      </c>
      <c r="D13">
        <v>9870000</v>
      </c>
      <c r="E13">
        <v>3.687405037683957E+25</v>
      </c>
      <c r="F13">
        <v>-3.687405037683957E+25</v>
      </c>
      <c r="G13" s="6">
        <v>1.3596955911937024E+51</v>
      </c>
      <c r="H13">
        <v>1207207.0189919656</v>
      </c>
      <c r="I13">
        <v>0.23666910153396631</v>
      </c>
      <c r="J13">
        <v>389091373114.3891</v>
      </c>
    </row>
    <row r="14" spans="2:17" x14ac:dyDescent="0.3">
      <c r="B14" s="5">
        <v>5750</v>
      </c>
      <c r="C14">
        <v>3</v>
      </c>
      <c r="D14">
        <v>9800000</v>
      </c>
      <c r="E14">
        <v>2.6176023951651136E+25</v>
      </c>
      <c r="F14">
        <v>-2.6176023951651136E+25</v>
      </c>
      <c r="G14" s="6">
        <v>6.85184229917414E+50</v>
      </c>
      <c r="H14">
        <v>1565677.2892622345</v>
      </c>
      <c r="I14">
        <v>0.2636961285609935</v>
      </c>
      <c r="J14">
        <v>306663308249.52435</v>
      </c>
    </row>
    <row r="15" spans="2:17" x14ac:dyDescent="0.3">
      <c r="B15" s="5">
        <v>6000</v>
      </c>
      <c r="C15">
        <v>4</v>
      </c>
      <c r="D15">
        <v>9681000</v>
      </c>
      <c r="E15">
        <v>2.731411384093898E+25</v>
      </c>
      <c r="F15">
        <v>-2.731411384093898E+25</v>
      </c>
      <c r="G15" s="6">
        <v>7.4606081491577442E+50</v>
      </c>
      <c r="H15">
        <v>1002542.1541270994</v>
      </c>
      <c r="I15">
        <v>0.23666910153396631</v>
      </c>
      <c r="J15">
        <v>189026597979.25427</v>
      </c>
    </row>
    <row r="16" spans="2:17" x14ac:dyDescent="0.3">
      <c r="B16" s="5">
        <v>6550</v>
      </c>
      <c r="C16">
        <v>4</v>
      </c>
      <c r="D16">
        <v>9310000</v>
      </c>
      <c r="E16">
        <v>2.9817906743198658E+25</v>
      </c>
      <c r="F16">
        <v>-2.9817906743198658E+25</v>
      </c>
      <c r="G16" s="6">
        <v>8.8910756254609207E+50</v>
      </c>
      <c r="H16">
        <v>203644.85682980251</v>
      </c>
      <c r="I16">
        <v>0.23666910153396631</v>
      </c>
      <c r="J16">
        <v>4066854195.4710507</v>
      </c>
    </row>
    <row r="17" spans="2:10" x14ac:dyDescent="0.3">
      <c r="B17" s="5">
        <v>7800</v>
      </c>
      <c r="C17">
        <v>3</v>
      </c>
      <c r="D17">
        <v>9240000</v>
      </c>
      <c r="E17">
        <v>3.5508342950982663E+25</v>
      </c>
      <c r="F17">
        <v>-3.5508342950982663E+25</v>
      </c>
      <c r="G17" s="6">
        <v>1.2608424191246002E+51</v>
      </c>
      <c r="H17">
        <v>637969.18115412758</v>
      </c>
      <c r="I17">
        <v>0.2636961285609935</v>
      </c>
      <c r="J17">
        <v>38789330.606291361</v>
      </c>
    </row>
    <row r="18" spans="2:10" x14ac:dyDescent="0.3">
      <c r="B18" s="5">
        <v>6000</v>
      </c>
      <c r="C18">
        <v>4</v>
      </c>
      <c r="D18">
        <v>9100000</v>
      </c>
      <c r="E18">
        <v>2.731411384093898E+25</v>
      </c>
      <c r="F18">
        <v>-2.731411384093898E+25</v>
      </c>
      <c r="G18" s="6">
        <v>7.4606081491577442E+50</v>
      </c>
      <c r="H18">
        <v>1002542.1541270994</v>
      </c>
      <c r="I18">
        <v>0.23666910153396631</v>
      </c>
      <c r="J18">
        <v>21382659600.876774</v>
      </c>
    </row>
    <row r="19" spans="2:10" x14ac:dyDescent="0.3">
      <c r="B19" s="5">
        <v>6600</v>
      </c>
      <c r="C19">
        <v>4</v>
      </c>
      <c r="D19">
        <v>9100000</v>
      </c>
      <c r="E19">
        <v>3.004552427976772E+25</v>
      </c>
      <c r="F19">
        <v>-3.004552427976772E+25</v>
      </c>
      <c r="G19" s="6">
        <v>9.0273352924611165E+50</v>
      </c>
      <c r="H19">
        <v>161017.82980277552</v>
      </c>
      <c r="I19">
        <v>0.23666910153396631</v>
      </c>
      <c r="J19">
        <v>21382659600.876774</v>
      </c>
    </row>
    <row r="20" spans="2:10" x14ac:dyDescent="0.3">
      <c r="B20" s="5">
        <v>8500</v>
      </c>
      <c r="C20">
        <v>3</v>
      </c>
      <c r="D20">
        <v>8960000</v>
      </c>
      <c r="E20">
        <v>3.8694988462949528E+25</v>
      </c>
      <c r="F20">
        <v>-3.8694988462949528E+25</v>
      </c>
      <c r="G20" s="6">
        <v>1.497302132147797E+51</v>
      </c>
      <c r="H20">
        <v>2246190.8027757495</v>
      </c>
      <c r="I20">
        <v>0.2636961285609935</v>
      </c>
      <c r="J20">
        <v>81926529871.147247</v>
      </c>
    </row>
    <row r="21" spans="2:10" x14ac:dyDescent="0.3">
      <c r="B21" s="5">
        <v>4600</v>
      </c>
      <c r="C21">
        <v>3</v>
      </c>
      <c r="D21">
        <v>8890000</v>
      </c>
      <c r="E21">
        <v>2.0940820610562714E+25</v>
      </c>
      <c r="F21">
        <v>-2.0940820610562714E+25</v>
      </c>
      <c r="G21" s="6">
        <v>4.385179678437682E+50</v>
      </c>
      <c r="H21">
        <v>5766098.9108838551</v>
      </c>
      <c r="I21">
        <v>0.2636961285609935</v>
      </c>
      <c r="J21">
        <v>126898465006.2825</v>
      </c>
    </row>
    <row r="22" spans="2:10" x14ac:dyDescent="0.3">
      <c r="B22" s="5">
        <v>6420</v>
      </c>
      <c r="C22">
        <v>3</v>
      </c>
      <c r="D22">
        <v>8855000</v>
      </c>
      <c r="E22">
        <v>2.9226098941676558E+25</v>
      </c>
      <c r="F22">
        <v>-2.9226098941676558E+25</v>
      </c>
      <c r="G22" s="6">
        <v>8.541648593486677E+50</v>
      </c>
      <c r="H22">
        <v>337875.12710007268</v>
      </c>
      <c r="I22">
        <v>0.2636961285609935</v>
      </c>
      <c r="J22">
        <v>153059432573.85013</v>
      </c>
    </row>
    <row r="23" spans="2:10" x14ac:dyDescent="0.3">
      <c r="B23" s="5">
        <v>4320</v>
      </c>
      <c r="C23">
        <v>3</v>
      </c>
      <c r="D23">
        <v>8750000</v>
      </c>
      <c r="E23">
        <v>1.9666162405775973E+25</v>
      </c>
      <c r="F23">
        <v>-1.9666162405775973E+25</v>
      </c>
      <c r="G23" s="6">
        <v>3.8675794377035622E+50</v>
      </c>
      <c r="H23">
        <v>7189210.2622352066</v>
      </c>
      <c r="I23">
        <v>0.2636961285609935</v>
      </c>
      <c r="J23">
        <v>246242335276.55298</v>
      </c>
    </row>
    <row r="24" spans="2:10" x14ac:dyDescent="0.3">
      <c r="B24" s="5">
        <v>7155</v>
      </c>
      <c r="C24">
        <v>3</v>
      </c>
      <c r="D24">
        <v>8680000</v>
      </c>
      <c r="E24">
        <v>3.2572076729241766E+25</v>
      </c>
      <c r="F24">
        <v>-3.2572076729241766E+25</v>
      </c>
      <c r="G24" s="6">
        <v>1.060940182455613E+51</v>
      </c>
      <c r="H24">
        <v>23632.829802775839</v>
      </c>
      <c r="I24">
        <v>0.2636961285609935</v>
      </c>
      <c r="J24">
        <v>320614270411.68823</v>
      </c>
    </row>
    <row r="25" spans="2:10" x14ac:dyDescent="0.3">
      <c r="B25" s="5">
        <v>8050</v>
      </c>
      <c r="C25">
        <v>3</v>
      </c>
      <c r="D25">
        <v>8645000</v>
      </c>
      <c r="E25">
        <v>3.6646430633827971E+25</v>
      </c>
      <c r="F25">
        <v>-3.6646430633827971E+25</v>
      </c>
      <c r="G25" s="6">
        <v>1.3429608781999651E+51</v>
      </c>
      <c r="H25">
        <v>1099834.0460189926</v>
      </c>
      <c r="I25">
        <v>0.2636961285609935</v>
      </c>
      <c r="J25">
        <v>361475237979.25586</v>
      </c>
    </row>
    <row r="26" spans="2:10" x14ac:dyDescent="0.3">
      <c r="B26" s="5">
        <v>4560</v>
      </c>
      <c r="C26">
        <v>3</v>
      </c>
      <c r="D26">
        <v>8645000</v>
      </c>
      <c r="E26">
        <v>2.0758726581307466E+25</v>
      </c>
      <c r="F26">
        <v>-2.0758726581307466E+25</v>
      </c>
      <c r="G26" s="6">
        <v>4.3092472927748118E+50</v>
      </c>
      <c r="H26">
        <v>5959800.5325054768</v>
      </c>
      <c r="I26">
        <v>0.2636961285609935</v>
      </c>
      <c r="J26">
        <v>361475237979.25586</v>
      </c>
    </row>
    <row r="27" spans="2:10" x14ac:dyDescent="0.3">
      <c r="B27" s="5">
        <v>8800</v>
      </c>
      <c r="C27">
        <v>3</v>
      </c>
      <c r="D27">
        <v>8575000</v>
      </c>
      <c r="E27">
        <v>4.0060693682363894E+25</v>
      </c>
      <c r="F27">
        <v>-4.0060693682363894E+25</v>
      </c>
      <c r="G27" s="6">
        <v>1.6048591783121905E+51</v>
      </c>
      <c r="H27">
        <v>3235428.6406135876</v>
      </c>
      <c r="I27">
        <v>0.2636961285609935</v>
      </c>
      <c r="J27">
        <v>450547173114.39105</v>
      </c>
    </row>
    <row r="28" spans="2:10" x14ac:dyDescent="0.3">
      <c r="B28" s="5">
        <v>6540</v>
      </c>
      <c r="C28">
        <v>4</v>
      </c>
      <c r="D28">
        <v>8540000</v>
      </c>
      <c r="E28">
        <v>2.9772383235884844E+25</v>
      </c>
      <c r="F28">
        <v>-2.9772383235884844E+25</v>
      </c>
      <c r="G28" s="6">
        <v>8.8639480354439692E+50</v>
      </c>
      <c r="H28">
        <v>212770.26223520792</v>
      </c>
      <c r="I28">
        <v>0.23666910153396631</v>
      </c>
      <c r="J28">
        <v>498758140681.95868</v>
      </c>
    </row>
    <row r="29" spans="2:10" x14ac:dyDescent="0.3">
      <c r="B29" s="5">
        <v>6000</v>
      </c>
      <c r="C29">
        <v>3</v>
      </c>
      <c r="D29">
        <v>8463000</v>
      </c>
      <c r="E29">
        <v>2.7314111634496444E+25</v>
      </c>
      <c r="F29">
        <v>-2.7314111634496444E+25</v>
      </c>
      <c r="G29" s="6">
        <v>7.46060694381734E+50</v>
      </c>
      <c r="H29">
        <v>1002542.1541270994</v>
      </c>
      <c r="I29">
        <v>0.2636961285609935</v>
      </c>
      <c r="J29">
        <v>613446269330.60742</v>
      </c>
    </row>
    <row r="30" spans="2:10" x14ac:dyDescent="0.3">
      <c r="B30" s="5">
        <v>8875</v>
      </c>
      <c r="C30">
        <v>3</v>
      </c>
      <c r="D30">
        <v>8400000</v>
      </c>
      <c r="E30">
        <v>4.0402119987217485E+25</v>
      </c>
      <c r="F30">
        <v>-4.0402119987217485E+25</v>
      </c>
      <c r="G30" s="6">
        <v>1.6323312994615186E+51</v>
      </c>
      <c r="H30">
        <v>3510863.100073047</v>
      </c>
      <c r="I30">
        <v>0.2636961285609935</v>
      </c>
      <c r="J30">
        <v>716102010952.22913</v>
      </c>
    </row>
    <row r="31" spans="2:10" x14ac:dyDescent="0.3">
      <c r="B31" s="5">
        <v>7950</v>
      </c>
      <c r="C31">
        <v>5</v>
      </c>
      <c r="D31">
        <v>8400000</v>
      </c>
      <c r="E31">
        <v>3.6191199973574919E+25</v>
      </c>
      <c r="F31">
        <v>-3.6191199973574919E+25</v>
      </c>
      <c r="G31" s="6">
        <v>1.3098029555272893E+51</v>
      </c>
      <c r="H31">
        <v>900088.10007304663</v>
      </c>
      <c r="I31">
        <v>2.2096420745069389</v>
      </c>
      <c r="J31">
        <v>716102010952.22913</v>
      </c>
    </row>
    <row r="32" spans="2:10" x14ac:dyDescent="0.3">
      <c r="B32" s="5">
        <v>5500</v>
      </c>
      <c r="C32">
        <v>4</v>
      </c>
      <c r="D32">
        <v>8400000</v>
      </c>
      <c r="E32">
        <v>2.5037938475248361E+25</v>
      </c>
      <c r="F32">
        <v>-2.5037938475248361E+25</v>
      </c>
      <c r="G32" s="6">
        <v>6.2689836309032221E+50</v>
      </c>
      <c r="H32">
        <v>2253812.4243973694</v>
      </c>
      <c r="I32">
        <v>0.23666910153396631</v>
      </c>
      <c r="J32">
        <v>716102010952.22913</v>
      </c>
    </row>
    <row r="33" spans="1:10" x14ac:dyDescent="0.3">
      <c r="B33" s="5">
        <v>7475</v>
      </c>
      <c r="C33">
        <v>3</v>
      </c>
      <c r="D33">
        <v>8400000</v>
      </c>
      <c r="E33">
        <v>3.402882896328376E+25</v>
      </c>
      <c r="F33">
        <v>-3.402882896328376E+25</v>
      </c>
      <c r="G33" s="6">
        <v>1.1579612006124197E+51</v>
      </c>
      <c r="H33">
        <v>224419.85682980306</v>
      </c>
      <c r="I33">
        <v>0.2636961285609935</v>
      </c>
      <c r="J33">
        <v>716102010952.22913</v>
      </c>
    </row>
    <row r="34" spans="1:10" x14ac:dyDescent="0.3">
      <c r="B34" s="5">
        <v>7000</v>
      </c>
      <c r="C34">
        <v>3</v>
      </c>
      <c r="D34">
        <v>8400000</v>
      </c>
      <c r="E34">
        <v>3.1866462365877674E+25</v>
      </c>
      <c r="F34">
        <v>-3.1866462365877674E+25</v>
      </c>
      <c r="G34" s="6">
        <v>1.0154714237158981E+51</v>
      </c>
      <c r="H34">
        <v>1.613586559531756</v>
      </c>
      <c r="I34">
        <v>0.2636961285609935</v>
      </c>
      <c r="J34">
        <v>716102010952.22913</v>
      </c>
    </row>
    <row r="35" spans="1:10" x14ac:dyDescent="0.3">
      <c r="B35" s="5">
        <v>4880</v>
      </c>
      <c r="C35">
        <v>4</v>
      </c>
      <c r="D35">
        <v>8295000</v>
      </c>
      <c r="E35">
        <v>2.2215481021791997E+25</v>
      </c>
      <c r="F35">
        <v>-2.2215481021791997E+25</v>
      </c>
      <c r="G35" s="6">
        <v>4.9352759702960042E+50</v>
      </c>
      <c r="H35">
        <v>4499787.5595325045</v>
      </c>
      <c r="I35">
        <v>0.23666910153396631</v>
      </c>
      <c r="J35">
        <v>904834913654.93201</v>
      </c>
    </row>
    <row r="36" spans="1:10" x14ac:dyDescent="0.3">
      <c r="B36" s="5">
        <v>5960</v>
      </c>
      <c r="C36">
        <v>3</v>
      </c>
      <c r="D36">
        <v>8190000</v>
      </c>
      <c r="E36">
        <v>2.7132017605241191E+25</v>
      </c>
      <c r="F36">
        <v>-2.7132017605241191E+25</v>
      </c>
      <c r="G36" s="6">
        <v>7.3614637933111792E+50</v>
      </c>
      <c r="H36">
        <v>1084243.7757487211</v>
      </c>
      <c r="I36">
        <v>0.2636961285609935</v>
      </c>
      <c r="J36">
        <v>1115617816357.635</v>
      </c>
    </row>
    <row r="37" spans="1:10" x14ac:dyDescent="0.3">
      <c r="B37" s="5">
        <v>6840</v>
      </c>
      <c r="C37">
        <v>5</v>
      </c>
      <c r="D37">
        <v>8120000</v>
      </c>
      <c r="E37">
        <v>3.113809066174175E+25</v>
      </c>
      <c r="F37">
        <v>-3.113809066174175E+25</v>
      </c>
      <c r="G37" s="6">
        <v>9.6958069005884874E+50</v>
      </c>
      <c r="H37">
        <v>26008.100073045924</v>
      </c>
      <c r="I37">
        <v>2.2096420745069389</v>
      </c>
      <c r="J37">
        <v>1268389751492.7703</v>
      </c>
    </row>
    <row r="38" spans="1:10" x14ac:dyDescent="0.3">
      <c r="B38" s="5">
        <v>7000</v>
      </c>
      <c r="C38">
        <v>3</v>
      </c>
      <c r="D38">
        <v>8080940</v>
      </c>
      <c r="E38">
        <v>3.1866462365877674E+25</v>
      </c>
      <c r="F38">
        <v>-3.1866462365877674E+25</v>
      </c>
      <c r="G38" s="6">
        <v>1.0154714237158981E+51</v>
      </c>
      <c r="H38">
        <v>1.613586559531756</v>
      </c>
      <c r="I38">
        <v>0.2636961285609935</v>
      </c>
      <c r="J38">
        <v>1357896374898.1755</v>
      </c>
    </row>
    <row r="39" spans="1:10" x14ac:dyDescent="0.3">
      <c r="B39" s="5">
        <v>7482</v>
      </c>
      <c r="C39">
        <v>3</v>
      </c>
      <c r="D39">
        <v>8043000</v>
      </c>
      <c r="E39">
        <v>3.406069541840343E+25</v>
      </c>
      <c r="F39">
        <v>-3.406069541840343E+25</v>
      </c>
      <c r="G39" s="6">
        <v>1.1601309723852484E+51</v>
      </c>
      <c r="H39">
        <v>231101.07304601927</v>
      </c>
      <c r="I39">
        <v>0.2636961285609935</v>
      </c>
      <c r="J39">
        <v>1447757880141.4189</v>
      </c>
    </row>
    <row r="40" spans="1:10" x14ac:dyDescent="0.3">
      <c r="B40" s="5">
        <v>9000</v>
      </c>
      <c r="C40">
        <v>4</v>
      </c>
      <c r="D40">
        <v>7980000</v>
      </c>
      <c r="E40">
        <v>4.0971166035082671E+25</v>
      </c>
      <c r="F40">
        <v>-4.0971166035082671E+25</v>
      </c>
      <c r="G40" s="6">
        <v>1.6786364462743118E+51</v>
      </c>
      <c r="H40">
        <v>3994920.5325054796</v>
      </c>
      <c r="I40">
        <v>0.23666910153396631</v>
      </c>
      <c r="J40">
        <v>1603333621763.0405</v>
      </c>
    </row>
    <row r="41" spans="1:10" x14ac:dyDescent="0.3">
      <c r="B41" s="5">
        <v>6000</v>
      </c>
      <c r="C41">
        <v>3</v>
      </c>
      <c r="D41">
        <v>7962500</v>
      </c>
      <c r="E41">
        <v>2.7314111634496444E+25</v>
      </c>
      <c r="F41">
        <v>-2.7314111634496444E+25</v>
      </c>
      <c r="G41" s="6">
        <v>7.46060694381734E+50</v>
      </c>
      <c r="H41">
        <v>1002542.1541270994</v>
      </c>
      <c r="I41">
        <v>0.2636961285609935</v>
      </c>
      <c r="J41">
        <v>1647957855546.8245</v>
      </c>
    </row>
    <row r="42" spans="1:10" ht="15" thickBot="1" x14ac:dyDescent="0.35">
      <c r="B42" s="11">
        <v>6000</v>
      </c>
      <c r="C42" s="9">
        <v>4</v>
      </c>
      <c r="D42" s="9">
        <v>7910000</v>
      </c>
      <c r="E42" s="9">
        <v>2.731411384093898E+25</v>
      </c>
      <c r="F42" s="9">
        <v>-2.731411384093898E+25</v>
      </c>
      <c r="G42" s="10">
        <v>7.4606081491577442E+50</v>
      </c>
      <c r="H42">
        <v>1002542.1541270994</v>
      </c>
      <c r="I42">
        <v>0.23666910153396631</v>
      </c>
      <c r="J42">
        <v>1785505556898.1758</v>
      </c>
    </row>
    <row r="43" spans="1:10" x14ac:dyDescent="0.3">
      <c r="A43" s="1" t="s">
        <v>30</v>
      </c>
      <c r="B43">
        <v>259047</v>
      </c>
      <c r="C43">
        <v>259047</v>
      </c>
      <c r="D43">
        <v>342110440</v>
      </c>
      <c r="H43" s="1">
        <v>67515539.297297299</v>
      </c>
      <c r="I43" s="1">
        <v>13.243243243243242</v>
      </c>
      <c r="J43" s="1">
        <v>70220660128367.563</v>
      </c>
    </row>
    <row r="44" spans="1:10" x14ac:dyDescent="0.3">
      <c r="A44" s="1" t="s">
        <v>4</v>
      </c>
      <c r="B44">
        <v>4320</v>
      </c>
      <c r="C44">
        <v>4320</v>
      </c>
      <c r="D44">
        <v>7910000</v>
      </c>
    </row>
    <row r="45" spans="1:10" x14ac:dyDescent="0.3">
      <c r="A45" s="1" t="s">
        <v>31</v>
      </c>
      <c r="B45">
        <v>9960</v>
      </c>
      <c r="C45">
        <v>9960</v>
      </c>
      <c r="D45">
        <v>13300000</v>
      </c>
    </row>
    <row r="46" spans="1:10" x14ac:dyDescent="0.3">
      <c r="A46" s="1" t="s">
        <v>32</v>
      </c>
      <c r="B46">
        <v>7001.27027027027</v>
      </c>
      <c r="C46">
        <v>7001.27027027027</v>
      </c>
      <c r="D46">
        <v>9246228.1081081089</v>
      </c>
    </row>
    <row r="47" spans="1:10" x14ac:dyDescent="0.3">
      <c r="A47" s="1" t="s">
        <v>33</v>
      </c>
      <c r="B47">
        <v>1369.4639999456524</v>
      </c>
      <c r="C47">
        <v>1369.4639999456524</v>
      </c>
    </row>
    <row r="49" spans="2:10" x14ac:dyDescent="0.3">
      <c r="B49" s="1" t="s">
        <v>34</v>
      </c>
      <c r="C49" s="1"/>
      <c r="D49" s="1"/>
      <c r="E49" s="1" t="s">
        <v>35</v>
      </c>
      <c r="F49" s="1">
        <v>225.13849474220913</v>
      </c>
      <c r="G49" s="1" t="s">
        <v>36</v>
      </c>
      <c r="H49" s="1">
        <v>2.0220223718710661E+19</v>
      </c>
      <c r="I49" s="1" t="s">
        <v>37</v>
      </c>
      <c r="J49" s="1">
        <v>-5.5518230631944805E+38</v>
      </c>
    </row>
    <row r="50" spans="2:10" x14ac:dyDescent="0.3">
      <c r="B50" s="1" t="s">
        <v>39</v>
      </c>
      <c r="C50" s="1"/>
      <c r="D50" s="1"/>
      <c r="E50" s="1" t="s">
        <v>35</v>
      </c>
      <c r="F50" s="1">
        <v>9.9711457753056953E-2</v>
      </c>
      <c r="G50" s="1" t="s">
        <v>40</v>
      </c>
      <c r="H50" s="1">
        <v>2.2128274775306637E+19</v>
      </c>
      <c r="I50" s="1" t="s">
        <v>41</v>
      </c>
      <c r="J50" s="1">
        <v>-5.8784008904412142E+38</v>
      </c>
    </row>
    <row r="51" spans="2:10" x14ac:dyDescent="0.3">
      <c r="B51" s="1" t="s">
        <v>38</v>
      </c>
      <c r="C51" s="1">
        <v>1.8012101405562572E-39</v>
      </c>
      <c r="D51" s="1"/>
      <c r="E51" s="1"/>
      <c r="F51" s="1"/>
      <c r="G51" s="1"/>
      <c r="H51" s="1"/>
      <c r="I51" s="1"/>
      <c r="J5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PDF_orginal</vt:lpstr>
      <vt:lpstr>Linear_Regression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Rafi Shaik</cp:lastModifiedBy>
  <dcterms:created xsi:type="dcterms:W3CDTF">2015-06-05T18:17:20Z</dcterms:created>
  <dcterms:modified xsi:type="dcterms:W3CDTF">2025-02-13T17:31:04Z</dcterms:modified>
</cp:coreProperties>
</file>