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ueto\Desktop\BASE DE DATOS SENASIR_v1\SR\2024\"/>
    </mc:Choice>
  </mc:AlternateContent>
  <bookViews>
    <workbookView xWindow="-120" yWindow="-120" windowWidth="29040" windowHeight="15720"/>
  </bookViews>
  <sheets>
    <sheet name="BD_RP_M_UTI" sheetId="9" r:id="rId1"/>
    <sheet name="SR - Planilla Desagregado" sheetId="1" r:id="rId2"/>
    <sheet name="SR - Tit - DH" sheetId="2" r:id="rId3"/>
    <sheet name="SR - Tipo de Renta" sheetId="3" r:id="rId4"/>
    <sheet name="SR - Clase de Renta" sheetId="4" r:id="rId5"/>
    <sheet name="SR - Sector" sheetId="5" r:id="rId6"/>
    <sheet name="SR - Regional" sheetId="6" r:id="rId7"/>
    <sheet name="SR - PU - PG - CSS" sheetId="7" r:id="rId8"/>
    <sheet name="SR - Incremento IP" sheetId="8" r:id="rId9"/>
  </sheets>
  <externalReferences>
    <externalReference r:id="rId10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7" l="1"/>
  <c r="D39" i="6" l="1"/>
  <c r="E39" i="6"/>
  <c r="F39" i="6"/>
  <c r="G39" i="6"/>
  <c r="H39" i="6"/>
  <c r="I39" i="6"/>
  <c r="J39" i="6"/>
  <c r="K39" i="6"/>
  <c r="L39" i="6"/>
  <c r="M39" i="6"/>
  <c r="N39" i="6"/>
  <c r="O39" i="6"/>
  <c r="C39" i="6"/>
  <c r="AB14" i="1" l="1"/>
  <c r="AB13" i="1"/>
  <c r="AD13" i="1" s="1"/>
  <c r="AB12" i="1"/>
  <c r="AB17" i="1"/>
  <c r="AC16" i="1"/>
  <c r="AC17" i="1" s="1"/>
  <c r="AC18" i="1" s="1"/>
  <c r="AC15" i="1"/>
  <c r="AB15" i="1"/>
  <c r="AC14" i="1"/>
  <c r="AB18" i="1" l="1"/>
  <c r="AD18" i="1" s="1"/>
  <c r="AD12" i="1"/>
  <c r="AD14" i="1" s="1"/>
  <c r="F170" i="9"/>
  <c r="G170" i="9"/>
  <c r="H170" i="9"/>
  <c r="I170" i="9"/>
  <c r="J170" i="9"/>
  <c r="K170" i="9"/>
  <c r="L170" i="9"/>
  <c r="M170" i="9"/>
  <c r="N170" i="9"/>
  <c r="O170" i="9"/>
  <c r="P170" i="9"/>
  <c r="Q170" i="9"/>
  <c r="F171" i="9"/>
  <c r="G171" i="9"/>
  <c r="H171" i="9"/>
  <c r="I171" i="9"/>
  <c r="J171" i="9"/>
  <c r="K171" i="9"/>
  <c r="L171" i="9"/>
  <c r="M171" i="9"/>
  <c r="N171" i="9"/>
  <c r="O171" i="9"/>
  <c r="P171" i="9"/>
  <c r="Q171" i="9"/>
  <c r="E171" i="9"/>
  <c r="E170" i="9"/>
  <c r="A170" i="9"/>
  <c r="A171" i="9"/>
  <c r="F107" i="9"/>
  <c r="G107" i="9"/>
  <c r="H107" i="9"/>
  <c r="I107" i="9"/>
  <c r="J107" i="9"/>
  <c r="K107" i="9"/>
  <c r="L107" i="9"/>
  <c r="M107" i="9"/>
  <c r="N107" i="9"/>
  <c r="O107" i="9"/>
  <c r="P107" i="9"/>
  <c r="Q107" i="9"/>
  <c r="F108" i="9"/>
  <c r="G108" i="9"/>
  <c r="H108" i="9"/>
  <c r="I108" i="9"/>
  <c r="J108" i="9"/>
  <c r="K108" i="9"/>
  <c r="L108" i="9"/>
  <c r="M108" i="9"/>
  <c r="N108" i="9"/>
  <c r="O108" i="9"/>
  <c r="P108" i="9"/>
  <c r="Q108" i="9"/>
  <c r="F109" i="9"/>
  <c r="G109" i="9"/>
  <c r="H109" i="9"/>
  <c r="I109" i="9"/>
  <c r="J109" i="9"/>
  <c r="K109" i="9"/>
  <c r="L109" i="9"/>
  <c r="M109" i="9"/>
  <c r="N109" i="9"/>
  <c r="O109" i="9"/>
  <c r="P109" i="9"/>
  <c r="Q109" i="9"/>
  <c r="F110" i="9"/>
  <c r="G110" i="9"/>
  <c r="H110" i="9"/>
  <c r="I110" i="9"/>
  <c r="J110" i="9"/>
  <c r="K110" i="9"/>
  <c r="L110" i="9"/>
  <c r="M110" i="9"/>
  <c r="N110" i="9"/>
  <c r="O110" i="9"/>
  <c r="P110" i="9"/>
  <c r="Q110" i="9"/>
  <c r="F111" i="9"/>
  <c r="G111" i="9"/>
  <c r="H111" i="9"/>
  <c r="I111" i="9"/>
  <c r="J111" i="9"/>
  <c r="K111" i="9"/>
  <c r="L111" i="9"/>
  <c r="M111" i="9"/>
  <c r="N111" i="9"/>
  <c r="O111" i="9"/>
  <c r="P111" i="9"/>
  <c r="Q111" i="9"/>
  <c r="F112" i="9"/>
  <c r="G112" i="9"/>
  <c r="H112" i="9"/>
  <c r="I112" i="9"/>
  <c r="J112" i="9"/>
  <c r="K112" i="9"/>
  <c r="L112" i="9"/>
  <c r="M112" i="9"/>
  <c r="N112" i="9"/>
  <c r="O112" i="9"/>
  <c r="P112" i="9"/>
  <c r="Q112" i="9"/>
  <c r="Q101" i="9"/>
  <c r="Q102" i="9"/>
  <c r="Q103" i="9"/>
  <c r="Q104" i="9"/>
  <c r="Q105" i="9"/>
  <c r="F103" i="9"/>
  <c r="G103" i="9"/>
  <c r="H103" i="9"/>
  <c r="I103" i="9"/>
  <c r="J103" i="9"/>
  <c r="K103" i="9"/>
  <c r="L103" i="9"/>
  <c r="M103" i="9"/>
  <c r="N103" i="9"/>
  <c r="O103" i="9"/>
  <c r="P103" i="9"/>
  <c r="F104" i="9"/>
  <c r="G104" i="9"/>
  <c r="H104" i="9"/>
  <c r="I104" i="9"/>
  <c r="J104" i="9"/>
  <c r="K104" i="9"/>
  <c r="L104" i="9"/>
  <c r="M104" i="9"/>
  <c r="N104" i="9"/>
  <c r="O104" i="9"/>
  <c r="P104" i="9"/>
  <c r="F105" i="9"/>
  <c r="G105" i="9"/>
  <c r="H105" i="9"/>
  <c r="I105" i="9"/>
  <c r="J105" i="9"/>
  <c r="K105" i="9"/>
  <c r="L105" i="9"/>
  <c r="M105" i="9"/>
  <c r="N105" i="9"/>
  <c r="O105" i="9"/>
  <c r="P105" i="9"/>
  <c r="E105" i="9"/>
  <c r="E104" i="9"/>
  <c r="D104" i="9"/>
  <c r="P32" i="6"/>
  <c r="P34" i="6"/>
  <c r="P35" i="6"/>
  <c r="P36" i="6"/>
  <c r="P37" i="6"/>
  <c r="P38" i="6"/>
  <c r="P40" i="6"/>
  <c r="P42" i="6"/>
  <c r="P43" i="6"/>
  <c r="P44" i="6"/>
  <c r="P45" i="6"/>
  <c r="P46" i="6"/>
  <c r="P47" i="6"/>
  <c r="P48" i="6"/>
  <c r="P50" i="6"/>
  <c r="P51" i="6"/>
  <c r="P52" i="6"/>
  <c r="P53" i="6"/>
  <c r="P54" i="6"/>
  <c r="P55" i="6"/>
  <c r="P56" i="6"/>
  <c r="P57" i="6"/>
  <c r="P58" i="6"/>
  <c r="P59" i="6"/>
  <c r="P60" i="6"/>
  <c r="P61" i="6"/>
  <c r="P63" i="6"/>
  <c r="P64" i="6"/>
  <c r="P65" i="6"/>
  <c r="P66" i="6"/>
  <c r="P67" i="6"/>
  <c r="P31" i="6"/>
  <c r="P39" i="6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E102" i="9"/>
  <c r="E103" i="9"/>
  <c r="F126" i="9"/>
  <c r="G126" i="9"/>
  <c r="H126" i="9"/>
  <c r="I126" i="9"/>
  <c r="J126" i="9"/>
  <c r="K126" i="9"/>
  <c r="L126" i="9"/>
  <c r="M126" i="9"/>
  <c r="N126" i="9"/>
  <c r="O126" i="9"/>
  <c r="P126" i="9"/>
  <c r="Q126" i="9"/>
  <c r="F127" i="9"/>
  <c r="G127" i="9"/>
  <c r="H127" i="9"/>
  <c r="I127" i="9"/>
  <c r="J127" i="9"/>
  <c r="K127" i="9"/>
  <c r="L127" i="9"/>
  <c r="M127" i="9"/>
  <c r="N127" i="9"/>
  <c r="O127" i="9"/>
  <c r="P127" i="9"/>
  <c r="Q127" i="9"/>
  <c r="F128" i="9"/>
  <c r="G128" i="9"/>
  <c r="H128" i="9"/>
  <c r="I128" i="9"/>
  <c r="J128" i="9"/>
  <c r="K128" i="9"/>
  <c r="L128" i="9"/>
  <c r="M128" i="9"/>
  <c r="N128" i="9"/>
  <c r="O128" i="9"/>
  <c r="P128" i="9"/>
  <c r="Q128" i="9"/>
  <c r="F129" i="9"/>
  <c r="G129" i="9"/>
  <c r="H129" i="9"/>
  <c r="I129" i="9"/>
  <c r="J129" i="9"/>
  <c r="K129" i="9"/>
  <c r="L129" i="9"/>
  <c r="M129" i="9"/>
  <c r="N129" i="9"/>
  <c r="O129" i="9"/>
  <c r="P129" i="9"/>
  <c r="Q129" i="9"/>
  <c r="F130" i="9"/>
  <c r="G130" i="9"/>
  <c r="H130" i="9"/>
  <c r="I130" i="9"/>
  <c r="J130" i="9"/>
  <c r="K130" i="9"/>
  <c r="L130" i="9"/>
  <c r="M130" i="9"/>
  <c r="N130" i="9"/>
  <c r="O130" i="9"/>
  <c r="P130" i="9"/>
  <c r="Q130" i="9"/>
  <c r="E127" i="9"/>
  <c r="E128" i="9"/>
  <c r="E129" i="9"/>
  <c r="E130" i="9"/>
  <c r="E126" i="9"/>
  <c r="F114" i="9"/>
  <c r="G114" i="9"/>
  <c r="H114" i="9"/>
  <c r="I114" i="9"/>
  <c r="J114" i="9"/>
  <c r="K114" i="9"/>
  <c r="L114" i="9"/>
  <c r="M114" i="9"/>
  <c r="N114" i="9"/>
  <c r="O114" i="9"/>
  <c r="P114" i="9"/>
  <c r="Q114" i="9"/>
  <c r="F115" i="9"/>
  <c r="G115" i="9"/>
  <c r="H115" i="9"/>
  <c r="I115" i="9"/>
  <c r="J115" i="9"/>
  <c r="K115" i="9"/>
  <c r="L115" i="9"/>
  <c r="M115" i="9"/>
  <c r="N115" i="9"/>
  <c r="O115" i="9"/>
  <c r="P115" i="9"/>
  <c r="Q115" i="9"/>
  <c r="F116" i="9"/>
  <c r="G116" i="9"/>
  <c r="H116" i="9"/>
  <c r="I116" i="9"/>
  <c r="J116" i="9"/>
  <c r="K116" i="9"/>
  <c r="L116" i="9"/>
  <c r="M116" i="9"/>
  <c r="N116" i="9"/>
  <c r="O116" i="9"/>
  <c r="P116" i="9"/>
  <c r="Q116" i="9"/>
  <c r="F117" i="9"/>
  <c r="G117" i="9"/>
  <c r="H117" i="9"/>
  <c r="I117" i="9"/>
  <c r="J117" i="9"/>
  <c r="K117" i="9"/>
  <c r="L117" i="9"/>
  <c r="M117" i="9"/>
  <c r="N117" i="9"/>
  <c r="O117" i="9"/>
  <c r="P117" i="9"/>
  <c r="Q117" i="9"/>
  <c r="F118" i="9"/>
  <c r="G118" i="9"/>
  <c r="H118" i="9"/>
  <c r="I118" i="9"/>
  <c r="J118" i="9"/>
  <c r="K118" i="9"/>
  <c r="L118" i="9"/>
  <c r="M118" i="9"/>
  <c r="N118" i="9"/>
  <c r="O118" i="9"/>
  <c r="P118" i="9"/>
  <c r="Q118" i="9"/>
  <c r="F119" i="9"/>
  <c r="G119" i="9"/>
  <c r="H119" i="9"/>
  <c r="I119" i="9"/>
  <c r="J119" i="9"/>
  <c r="K119" i="9"/>
  <c r="L119" i="9"/>
  <c r="M119" i="9"/>
  <c r="N119" i="9"/>
  <c r="O119" i="9"/>
  <c r="P119" i="9"/>
  <c r="Q119" i="9"/>
  <c r="F120" i="9"/>
  <c r="G120" i="9"/>
  <c r="H120" i="9"/>
  <c r="I120" i="9"/>
  <c r="J120" i="9"/>
  <c r="K120" i="9"/>
  <c r="L120" i="9"/>
  <c r="M120" i="9"/>
  <c r="N120" i="9"/>
  <c r="O120" i="9"/>
  <c r="P120" i="9"/>
  <c r="Q120" i="9"/>
  <c r="F121" i="9"/>
  <c r="G121" i="9"/>
  <c r="H121" i="9"/>
  <c r="I121" i="9"/>
  <c r="J121" i="9"/>
  <c r="K121" i="9"/>
  <c r="L121" i="9"/>
  <c r="M121" i="9"/>
  <c r="N121" i="9"/>
  <c r="O121" i="9"/>
  <c r="P121" i="9"/>
  <c r="Q121" i="9"/>
  <c r="F122" i="9"/>
  <c r="G122" i="9"/>
  <c r="H122" i="9"/>
  <c r="I122" i="9"/>
  <c r="J122" i="9"/>
  <c r="K122" i="9"/>
  <c r="L122" i="9"/>
  <c r="M122" i="9"/>
  <c r="N122" i="9"/>
  <c r="O122" i="9"/>
  <c r="P122" i="9"/>
  <c r="Q122" i="9"/>
  <c r="F123" i="9"/>
  <c r="G123" i="9"/>
  <c r="H123" i="9"/>
  <c r="I123" i="9"/>
  <c r="J123" i="9"/>
  <c r="K123" i="9"/>
  <c r="L123" i="9"/>
  <c r="M123" i="9"/>
  <c r="N123" i="9"/>
  <c r="O123" i="9"/>
  <c r="P123" i="9"/>
  <c r="Q123" i="9"/>
  <c r="F124" i="9"/>
  <c r="G124" i="9"/>
  <c r="H124" i="9"/>
  <c r="I124" i="9"/>
  <c r="J124" i="9"/>
  <c r="K124" i="9"/>
  <c r="L124" i="9"/>
  <c r="M124" i="9"/>
  <c r="N124" i="9"/>
  <c r="O124" i="9"/>
  <c r="P124" i="9"/>
  <c r="Q124" i="9"/>
  <c r="F125" i="9"/>
  <c r="G125" i="9"/>
  <c r="H125" i="9"/>
  <c r="I125" i="9"/>
  <c r="J125" i="9"/>
  <c r="K125" i="9"/>
  <c r="L125" i="9"/>
  <c r="M125" i="9"/>
  <c r="N125" i="9"/>
  <c r="O125" i="9"/>
  <c r="P125" i="9"/>
  <c r="Q125" i="9"/>
  <c r="E115" i="9"/>
  <c r="E116" i="9"/>
  <c r="E117" i="9"/>
  <c r="E118" i="9"/>
  <c r="E119" i="9"/>
  <c r="E120" i="9"/>
  <c r="E121" i="9"/>
  <c r="E122" i="9"/>
  <c r="E123" i="9"/>
  <c r="E124" i="9"/>
  <c r="E125" i="9"/>
  <c r="E114" i="9"/>
  <c r="F113" i="9"/>
  <c r="G113" i="9"/>
  <c r="H113" i="9"/>
  <c r="I113" i="9"/>
  <c r="J113" i="9"/>
  <c r="K113" i="9"/>
  <c r="L113" i="9"/>
  <c r="M113" i="9"/>
  <c r="N113" i="9"/>
  <c r="O113" i="9"/>
  <c r="P113" i="9"/>
  <c r="Q113" i="9"/>
  <c r="E108" i="9"/>
  <c r="E109" i="9"/>
  <c r="E110" i="9"/>
  <c r="E111" i="9"/>
  <c r="E112" i="9"/>
  <c r="E113" i="9"/>
  <c r="E107" i="9"/>
  <c r="F106" i="9"/>
  <c r="G106" i="9"/>
  <c r="H106" i="9"/>
  <c r="I106" i="9"/>
  <c r="J106" i="9"/>
  <c r="K106" i="9"/>
  <c r="L106" i="9"/>
  <c r="M106" i="9"/>
  <c r="N106" i="9"/>
  <c r="O106" i="9"/>
  <c r="P106" i="9"/>
  <c r="Q106" i="9"/>
  <c r="E106" i="9"/>
  <c r="F102" i="9"/>
  <c r="G102" i="9"/>
  <c r="H102" i="9"/>
  <c r="I102" i="9"/>
  <c r="J102" i="9"/>
  <c r="K102" i="9"/>
  <c r="L102" i="9"/>
  <c r="M102" i="9"/>
  <c r="N102" i="9"/>
  <c r="O102" i="9"/>
  <c r="P102" i="9"/>
  <c r="F101" i="9"/>
  <c r="G101" i="9"/>
  <c r="H101" i="9"/>
  <c r="I101" i="9"/>
  <c r="J101" i="9"/>
  <c r="K101" i="9"/>
  <c r="L101" i="9"/>
  <c r="M101" i="9"/>
  <c r="N101" i="9"/>
  <c r="O101" i="9"/>
  <c r="P101" i="9"/>
  <c r="E101" i="9"/>
  <c r="F97" i="9"/>
  <c r="G97" i="9"/>
  <c r="H97" i="9"/>
  <c r="I97" i="9"/>
  <c r="J97" i="9"/>
  <c r="K97" i="9"/>
  <c r="L97" i="9"/>
  <c r="M97" i="9"/>
  <c r="N97" i="9"/>
  <c r="O97" i="9"/>
  <c r="P97" i="9"/>
  <c r="Q97" i="9"/>
  <c r="F98" i="9"/>
  <c r="G98" i="9"/>
  <c r="H98" i="9"/>
  <c r="I98" i="9"/>
  <c r="J98" i="9"/>
  <c r="K98" i="9"/>
  <c r="L98" i="9"/>
  <c r="M98" i="9"/>
  <c r="N98" i="9"/>
  <c r="O98" i="9"/>
  <c r="P98" i="9"/>
  <c r="Q98" i="9"/>
  <c r="F99" i="9"/>
  <c r="G99" i="9"/>
  <c r="H99" i="9"/>
  <c r="I99" i="9"/>
  <c r="J99" i="9"/>
  <c r="K99" i="9"/>
  <c r="L99" i="9"/>
  <c r="M99" i="9"/>
  <c r="N99" i="9"/>
  <c r="O99" i="9"/>
  <c r="P99" i="9"/>
  <c r="Q99" i="9"/>
  <c r="F100" i="9"/>
  <c r="G100" i="9"/>
  <c r="H100" i="9"/>
  <c r="I100" i="9"/>
  <c r="J100" i="9"/>
  <c r="K100" i="9"/>
  <c r="L100" i="9"/>
  <c r="M100" i="9"/>
  <c r="N100" i="9"/>
  <c r="O100" i="9"/>
  <c r="P100" i="9"/>
  <c r="Q100" i="9"/>
  <c r="E98" i="9"/>
  <c r="E99" i="9"/>
  <c r="E100" i="9"/>
  <c r="E97" i="9"/>
  <c r="F93" i="9"/>
  <c r="G93" i="9"/>
  <c r="H93" i="9"/>
  <c r="I93" i="9"/>
  <c r="J93" i="9"/>
  <c r="K93" i="9"/>
  <c r="L93" i="9"/>
  <c r="M93" i="9"/>
  <c r="N93" i="9"/>
  <c r="O93" i="9"/>
  <c r="P93" i="9"/>
  <c r="Q93" i="9"/>
  <c r="F94" i="9"/>
  <c r="G94" i="9"/>
  <c r="H94" i="9"/>
  <c r="I94" i="9"/>
  <c r="J94" i="9"/>
  <c r="K94" i="9"/>
  <c r="L94" i="9"/>
  <c r="M94" i="9"/>
  <c r="N94" i="9"/>
  <c r="O94" i="9"/>
  <c r="P94" i="9"/>
  <c r="Q94" i="9"/>
  <c r="F95" i="9"/>
  <c r="G95" i="9"/>
  <c r="H95" i="9"/>
  <c r="I95" i="9"/>
  <c r="J95" i="9"/>
  <c r="K95" i="9"/>
  <c r="L95" i="9"/>
  <c r="M95" i="9"/>
  <c r="N95" i="9"/>
  <c r="O95" i="9"/>
  <c r="P95" i="9"/>
  <c r="Q95" i="9"/>
  <c r="F96" i="9"/>
  <c r="G96" i="9"/>
  <c r="H96" i="9"/>
  <c r="I96" i="9"/>
  <c r="J96" i="9"/>
  <c r="K96" i="9"/>
  <c r="L96" i="9"/>
  <c r="M96" i="9"/>
  <c r="N96" i="9"/>
  <c r="O96" i="9"/>
  <c r="P96" i="9"/>
  <c r="Q96" i="9"/>
  <c r="E94" i="9"/>
  <c r="E95" i="9"/>
  <c r="E96" i="9"/>
  <c r="E93" i="9"/>
  <c r="F90" i="9"/>
  <c r="G90" i="9"/>
  <c r="H90" i="9"/>
  <c r="I90" i="9"/>
  <c r="J90" i="9"/>
  <c r="K90" i="9"/>
  <c r="L90" i="9"/>
  <c r="M90" i="9"/>
  <c r="N90" i="9"/>
  <c r="O90" i="9"/>
  <c r="P90" i="9"/>
  <c r="Q90" i="9"/>
  <c r="F91" i="9"/>
  <c r="G91" i="9"/>
  <c r="H91" i="9"/>
  <c r="I91" i="9"/>
  <c r="J91" i="9"/>
  <c r="K91" i="9"/>
  <c r="L91" i="9"/>
  <c r="M91" i="9"/>
  <c r="N91" i="9"/>
  <c r="O91" i="9"/>
  <c r="P91" i="9"/>
  <c r="Q91" i="9"/>
  <c r="F92" i="9"/>
  <c r="G92" i="9"/>
  <c r="H92" i="9"/>
  <c r="I92" i="9"/>
  <c r="J92" i="9"/>
  <c r="K92" i="9"/>
  <c r="L92" i="9"/>
  <c r="M92" i="9"/>
  <c r="N92" i="9"/>
  <c r="O92" i="9"/>
  <c r="P92" i="9"/>
  <c r="Q92" i="9"/>
  <c r="E91" i="9"/>
  <c r="E92" i="9"/>
  <c r="E90" i="9"/>
  <c r="E89" i="9"/>
  <c r="F89" i="9"/>
  <c r="G89" i="9"/>
  <c r="H89" i="9"/>
  <c r="I89" i="9"/>
  <c r="J89" i="9"/>
  <c r="K89" i="9"/>
  <c r="L89" i="9"/>
  <c r="M89" i="9"/>
  <c r="N89" i="9"/>
  <c r="O89" i="9"/>
  <c r="P89" i="9"/>
  <c r="Q89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E85" i="9"/>
  <c r="F85" i="9"/>
  <c r="G85" i="9"/>
  <c r="H85" i="9"/>
  <c r="I85" i="9"/>
  <c r="J85" i="9"/>
  <c r="K85" i="9"/>
  <c r="L85" i="9"/>
  <c r="M85" i="9"/>
  <c r="N85" i="9"/>
  <c r="O85" i="9"/>
  <c r="P85" i="9"/>
  <c r="Q85" i="9"/>
  <c r="E86" i="9"/>
  <c r="F86" i="9"/>
  <c r="G86" i="9"/>
  <c r="H86" i="9"/>
  <c r="I86" i="9"/>
  <c r="J86" i="9"/>
  <c r="K86" i="9"/>
  <c r="L86" i="9"/>
  <c r="M86" i="9"/>
  <c r="N86" i="9"/>
  <c r="O86" i="9"/>
  <c r="P86" i="9"/>
  <c r="Q86" i="9"/>
  <c r="E87" i="9"/>
  <c r="F87" i="9"/>
  <c r="G87" i="9"/>
  <c r="H87" i="9"/>
  <c r="I87" i="9"/>
  <c r="J87" i="9"/>
  <c r="K87" i="9"/>
  <c r="L87" i="9"/>
  <c r="M87" i="9"/>
  <c r="N87" i="9"/>
  <c r="O87" i="9"/>
  <c r="P87" i="9"/>
  <c r="Q87" i="9"/>
  <c r="E88" i="9"/>
  <c r="F88" i="9"/>
  <c r="G88" i="9"/>
  <c r="H88" i="9"/>
  <c r="I88" i="9"/>
  <c r="J88" i="9"/>
  <c r="K88" i="9"/>
  <c r="L88" i="9"/>
  <c r="M88" i="9"/>
  <c r="N88" i="9"/>
  <c r="O88" i="9"/>
  <c r="P88" i="9"/>
  <c r="Q88" i="9"/>
  <c r="F83" i="9"/>
  <c r="G83" i="9"/>
  <c r="H83" i="9"/>
  <c r="I83" i="9"/>
  <c r="J83" i="9"/>
  <c r="K83" i="9"/>
  <c r="L83" i="9"/>
  <c r="M83" i="9"/>
  <c r="N83" i="9"/>
  <c r="O83" i="9"/>
  <c r="P83" i="9"/>
  <c r="Q83" i="9"/>
  <c r="E83" i="9"/>
  <c r="D127" i="9"/>
  <c r="D128" i="9"/>
  <c r="D129" i="9"/>
  <c r="D130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5" i="9"/>
  <c r="D106" i="9"/>
  <c r="D107" i="9"/>
  <c r="D108" i="9"/>
  <c r="D109" i="9"/>
  <c r="D110" i="9"/>
  <c r="D111" i="9"/>
  <c r="D112" i="9"/>
  <c r="D113" i="9"/>
  <c r="D83" i="9"/>
  <c r="F17" i="9"/>
  <c r="G17" i="9"/>
  <c r="H17" i="9"/>
  <c r="I17" i="9"/>
  <c r="J17" i="9"/>
  <c r="K17" i="9"/>
  <c r="L17" i="9"/>
  <c r="M17" i="9"/>
  <c r="N17" i="9"/>
  <c r="O17" i="9"/>
  <c r="P17" i="9"/>
  <c r="Q17" i="9"/>
  <c r="E17" i="9"/>
  <c r="F16" i="9"/>
  <c r="G16" i="9"/>
  <c r="H16" i="9"/>
  <c r="I16" i="9"/>
  <c r="J16" i="9"/>
  <c r="K16" i="9"/>
  <c r="L16" i="9"/>
  <c r="M16" i="9"/>
  <c r="N16" i="9"/>
  <c r="O16" i="9"/>
  <c r="P16" i="9"/>
  <c r="Q16" i="9"/>
  <c r="E16" i="9"/>
  <c r="F15" i="9"/>
  <c r="G15" i="9"/>
  <c r="H15" i="9"/>
  <c r="I15" i="9"/>
  <c r="J15" i="9"/>
  <c r="K15" i="9"/>
  <c r="L15" i="9"/>
  <c r="M15" i="9"/>
  <c r="N15" i="9"/>
  <c r="O15" i="9"/>
  <c r="P15" i="9"/>
  <c r="Q15" i="9"/>
  <c r="E15" i="9"/>
  <c r="F14" i="9"/>
  <c r="G14" i="9"/>
  <c r="H14" i="9"/>
  <c r="I14" i="9"/>
  <c r="J14" i="9"/>
  <c r="K14" i="9"/>
  <c r="L14" i="9"/>
  <c r="M14" i="9"/>
  <c r="N14" i="9"/>
  <c r="O14" i="9"/>
  <c r="P14" i="9"/>
  <c r="Q14" i="9"/>
  <c r="E14" i="9"/>
  <c r="F13" i="9"/>
  <c r="G13" i="9"/>
  <c r="H13" i="9"/>
  <c r="I13" i="9"/>
  <c r="J13" i="9"/>
  <c r="K13" i="9"/>
  <c r="L13" i="9"/>
  <c r="M13" i="9"/>
  <c r="N13" i="9"/>
  <c r="O13" i="9"/>
  <c r="P13" i="9"/>
  <c r="Q13" i="9"/>
  <c r="F12" i="9"/>
  <c r="G12" i="9"/>
  <c r="H12" i="9"/>
  <c r="I12" i="9"/>
  <c r="J12" i="9"/>
  <c r="K12" i="9"/>
  <c r="L12" i="9"/>
  <c r="M12" i="9"/>
  <c r="N12" i="9"/>
  <c r="O12" i="9"/>
  <c r="P12" i="9"/>
  <c r="Q12" i="9"/>
  <c r="E13" i="9"/>
  <c r="E12" i="9"/>
  <c r="F11" i="9"/>
  <c r="G11" i="9"/>
  <c r="H11" i="9"/>
  <c r="I11" i="9"/>
  <c r="J11" i="9"/>
  <c r="K11" i="9"/>
  <c r="L11" i="9"/>
  <c r="M11" i="9"/>
  <c r="N11" i="9"/>
  <c r="O11" i="9"/>
  <c r="P11" i="9"/>
  <c r="Q11" i="9"/>
  <c r="E11" i="9"/>
  <c r="F10" i="9"/>
  <c r="G10" i="9"/>
  <c r="H10" i="9"/>
  <c r="I10" i="9"/>
  <c r="J10" i="9"/>
  <c r="K10" i="9"/>
  <c r="L10" i="9"/>
  <c r="M10" i="9"/>
  <c r="N10" i="9"/>
  <c r="O10" i="9"/>
  <c r="P10" i="9"/>
  <c r="Q10" i="9"/>
  <c r="E10" i="9"/>
  <c r="A10" i="9"/>
  <c r="A11" i="9"/>
  <c r="A12" i="9"/>
  <c r="A13" i="9"/>
  <c r="A14" i="9"/>
  <c r="A15" i="9"/>
  <c r="A16" i="9"/>
  <c r="A17" i="9"/>
  <c r="F8" i="9"/>
  <c r="G8" i="9"/>
  <c r="H8" i="9"/>
  <c r="I8" i="9"/>
  <c r="J8" i="9"/>
  <c r="K8" i="9"/>
  <c r="L8" i="9"/>
  <c r="M8" i="9"/>
  <c r="N8" i="9"/>
  <c r="O8" i="9"/>
  <c r="P8" i="9"/>
  <c r="Q8" i="9"/>
  <c r="F9" i="9"/>
  <c r="G9" i="9"/>
  <c r="H9" i="9"/>
  <c r="I9" i="9"/>
  <c r="J9" i="9"/>
  <c r="K9" i="9"/>
  <c r="L9" i="9"/>
  <c r="M9" i="9"/>
  <c r="N9" i="9"/>
  <c r="O9" i="9"/>
  <c r="P9" i="9"/>
  <c r="Q9" i="9"/>
  <c r="E9" i="9"/>
  <c r="E8" i="9"/>
  <c r="F7" i="9"/>
  <c r="G7" i="9"/>
  <c r="H7" i="9"/>
  <c r="I7" i="9"/>
  <c r="J7" i="9"/>
  <c r="K7" i="9"/>
  <c r="L7" i="9"/>
  <c r="M7" i="9"/>
  <c r="N7" i="9"/>
  <c r="O7" i="9"/>
  <c r="P7" i="9"/>
  <c r="Q7" i="9"/>
  <c r="E7" i="9"/>
  <c r="P6" i="9"/>
  <c r="Q6" i="9"/>
  <c r="F6" i="9"/>
  <c r="G6" i="9"/>
  <c r="H6" i="9"/>
  <c r="I6" i="9"/>
  <c r="J6" i="9"/>
  <c r="K6" i="9"/>
  <c r="L6" i="9"/>
  <c r="M6" i="9"/>
  <c r="N6" i="9"/>
  <c r="O6" i="9"/>
  <c r="E6" i="9"/>
  <c r="Q5" i="9"/>
  <c r="P5" i="9"/>
  <c r="O5" i="9"/>
  <c r="N5" i="9"/>
  <c r="M5" i="9"/>
  <c r="L5" i="9"/>
  <c r="K5" i="9"/>
  <c r="J5" i="9"/>
  <c r="I5" i="9"/>
  <c r="H5" i="9"/>
  <c r="G5" i="9"/>
  <c r="F5" i="9"/>
  <c r="E5" i="9"/>
  <c r="Q4" i="9"/>
  <c r="P4" i="9"/>
  <c r="O4" i="9"/>
  <c r="N4" i="9"/>
  <c r="M4" i="9"/>
  <c r="L4" i="9"/>
  <c r="K4" i="9"/>
  <c r="J4" i="9"/>
  <c r="I4" i="9"/>
  <c r="H4" i="9"/>
  <c r="G4" i="9"/>
  <c r="F4" i="9"/>
  <c r="E4" i="9"/>
  <c r="Q3" i="9"/>
  <c r="P3" i="9"/>
  <c r="O3" i="9"/>
  <c r="N3" i="9"/>
  <c r="M3" i="9"/>
  <c r="L3" i="9"/>
  <c r="K3" i="9"/>
  <c r="J3" i="9"/>
  <c r="I3" i="9"/>
  <c r="H3" i="9"/>
  <c r="G3" i="9"/>
  <c r="F3" i="9"/>
  <c r="E3" i="9"/>
  <c r="Q2" i="9"/>
  <c r="P2" i="9"/>
  <c r="O2" i="9"/>
  <c r="N2" i="9"/>
  <c r="M2" i="9"/>
  <c r="L2" i="9"/>
  <c r="K2" i="9"/>
  <c r="J2" i="9"/>
  <c r="I2" i="9"/>
  <c r="H2" i="9"/>
  <c r="G2" i="9"/>
  <c r="F2" i="9"/>
  <c r="E2" i="9"/>
  <c r="A9" i="9"/>
  <c r="A8" i="9"/>
  <c r="A7" i="9"/>
  <c r="A6" i="9"/>
  <c r="A5" i="9"/>
  <c r="A4" i="9"/>
  <c r="A3" i="9"/>
  <c r="A2" i="9"/>
  <c r="C158" i="9" l="1"/>
  <c r="C159" i="9"/>
  <c r="C160" i="9"/>
  <c r="C161" i="9"/>
  <c r="C162" i="9"/>
  <c r="C163" i="9"/>
  <c r="C164" i="9"/>
  <c r="C165" i="9"/>
  <c r="C166" i="9"/>
  <c r="D158" i="9"/>
  <c r="E158" i="9"/>
  <c r="F158" i="9"/>
  <c r="G158" i="9"/>
  <c r="H158" i="9"/>
  <c r="I158" i="9"/>
  <c r="J158" i="9"/>
  <c r="K158" i="9"/>
  <c r="L158" i="9"/>
  <c r="M158" i="9"/>
  <c r="N158" i="9"/>
  <c r="O158" i="9"/>
  <c r="P158" i="9"/>
  <c r="Q158" i="9"/>
  <c r="D159" i="9"/>
  <c r="E159" i="9"/>
  <c r="F159" i="9"/>
  <c r="G159" i="9"/>
  <c r="H159" i="9"/>
  <c r="I159" i="9"/>
  <c r="J159" i="9"/>
  <c r="K159" i="9"/>
  <c r="L159" i="9"/>
  <c r="M159" i="9"/>
  <c r="N159" i="9"/>
  <c r="O159" i="9"/>
  <c r="P159" i="9"/>
  <c r="Q159" i="9"/>
  <c r="D160" i="9"/>
  <c r="E160" i="9"/>
  <c r="F160" i="9"/>
  <c r="G160" i="9"/>
  <c r="H160" i="9"/>
  <c r="I160" i="9"/>
  <c r="J160" i="9"/>
  <c r="K160" i="9"/>
  <c r="L160" i="9"/>
  <c r="M160" i="9"/>
  <c r="N160" i="9"/>
  <c r="O160" i="9"/>
  <c r="P160" i="9"/>
  <c r="Q160" i="9"/>
  <c r="D161" i="9"/>
  <c r="E161" i="9"/>
  <c r="F161" i="9"/>
  <c r="G161" i="9"/>
  <c r="H161" i="9"/>
  <c r="I161" i="9"/>
  <c r="J161" i="9"/>
  <c r="K161" i="9"/>
  <c r="L161" i="9"/>
  <c r="M161" i="9"/>
  <c r="N161" i="9"/>
  <c r="O161" i="9"/>
  <c r="P161" i="9"/>
  <c r="Q161" i="9"/>
  <c r="D162" i="9"/>
  <c r="E162" i="9"/>
  <c r="F162" i="9"/>
  <c r="G162" i="9"/>
  <c r="H162" i="9"/>
  <c r="I162" i="9"/>
  <c r="J162" i="9"/>
  <c r="K162" i="9"/>
  <c r="L162" i="9"/>
  <c r="M162" i="9"/>
  <c r="N162" i="9"/>
  <c r="O162" i="9"/>
  <c r="P162" i="9"/>
  <c r="Q162" i="9"/>
  <c r="D163" i="9"/>
  <c r="E163" i="9"/>
  <c r="F163" i="9"/>
  <c r="G163" i="9"/>
  <c r="H163" i="9"/>
  <c r="I163" i="9"/>
  <c r="J163" i="9"/>
  <c r="K163" i="9"/>
  <c r="L163" i="9"/>
  <c r="M163" i="9"/>
  <c r="N163" i="9"/>
  <c r="O163" i="9"/>
  <c r="P163" i="9"/>
  <c r="Q163" i="9"/>
  <c r="D164" i="9"/>
  <c r="E164" i="9"/>
  <c r="F164" i="9"/>
  <c r="G164" i="9"/>
  <c r="H164" i="9"/>
  <c r="I164" i="9"/>
  <c r="J164" i="9"/>
  <c r="K164" i="9"/>
  <c r="L164" i="9"/>
  <c r="M164" i="9"/>
  <c r="N164" i="9"/>
  <c r="O164" i="9"/>
  <c r="P164" i="9"/>
  <c r="Q164" i="9"/>
  <c r="D165" i="9"/>
  <c r="E165" i="9"/>
  <c r="F165" i="9"/>
  <c r="G165" i="9"/>
  <c r="H165" i="9"/>
  <c r="I165" i="9"/>
  <c r="J165" i="9"/>
  <c r="K165" i="9"/>
  <c r="L165" i="9"/>
  <c r="M165" i="9"/>
  <c r="N165" i="9"/>
  <c r="O165" i="9"/>
  <c r="P165" i="9"/>
  <c r="Q165" i="9"/>
  <c r="D166" i="9"/>
  <c r="E166" i="9"/>
  <c r="F166" i="9"/>
  <c r="G166" i="9"/>
  <c r="H166" i="9"/>
  <c r="I166" i="9"/>
  <c r="J166" i="9"/>
  <c r="K166" i="9"/>
  <c r="L166" i="9"/>
  <c r="M166" i="9"/>
  <c r="N166" i="9"/>
  <c r="O166" i="9"/>
  <c r="P166" i="9"/>
  <c r="Q166" i="9"/>
  <c r="C149" i="9"/>
  <c r="C150" i="9"/>
  <c r="C151" i="9"/>
  <c r="C152" i="9"/>
  <c r="C153" i="9"/>
  <c r="C154" i="9"/>
  <c r="C155" i="9"/>
  <c r="C156" i="9"/>
  <c r="C157" i="9"/>
  <c r="D149" i="9"/>
  <c r="E149" i="9"/>
  <c r="F149" i="9"/>
  <c r="G149" i="9"/>
  <c r="H149" i="9"/>
  <c r="I149" i="9"/>
  <c r="J149" i="9"/>
  <c r="K149" i="9"/>
  <c r="L149" i="9"/>
  <c r="M149" i="9"/>
  <c r="N149" i="9"/>
  <c r="O149" i="9"/>
  <c r="P149" i="9"/>
  <c r="Q149" i="9"/>
  <c r="D150" i="9"/>
  <c r="E150" i="9"/>
  <c r="F150" i="9"/>
  <c r="G150" i="9"/>
  <c r="H150" i="9"/>
  <c r="I150" i="9"/>
  <c r="J150" i="9"/>
  <c r="K150" i="9"/>
  <c r="L150" i="9"/>
  <c r="M150" i="9"/>
  <c r="N150" i="9"/>
  <c r="O150" i="9"/>
  <c r="P150" i="9"/>
  <c r="Q150" i="9"/>
  <c r="D151" i="9"/>
  <c r="E151" i="9"/>
  <c r="F151" i="9"/>
  <c r="G151" i="9"/>
  <c r="H151" i="9"/>
  <c r="I151" i="9"/>
  <c r="J151" i="9"/>
  <c r="K151" i="9"/>
  <c r="L151" i="9"/>
  <c r="M151" i="9"/>
  <c r="N151" i="9"/>
  <c r="O151" i="9"/>
  <c r="P151" i="9"/>
  <c r="Q151" i="9"/>
  <c r="D152" i="9"/>
  <c r="E152" i="9"/>
  <c r="F152" i="9"/>
  <c r="G152" i="9"/>
  <c r="H152" i="9"/>
  <c r="I152" i="9"/>
  <c r="J152" i="9"/>
  <c r="K152" i="9"/>
  <c r="L152" i="9"/>
  <c r="M152" i="9"/>
  <c r="N152" i="9"/>
  <c r="O152" i="9"/>
  <c r="P152" i="9"/>
  <c r="Q152" i="9"/>
  <c r="D153" i="9"/>
  <c r="E153" i="9"/>
  <c r="F153" i="9"/>
  <c r="G153" i="9"/>
  <c r="H153" i="9"/>
  <c r="I153" i="9"/>
  <c r="J153" i="9"/>
  <c r="K153" i="9"/>
  <c r="L153" i="9"/>
  <c r="M153" i="9"/>
  <c r="N153" i="9"/>
  <c r="O153" i="9"/>
  <c r="P153" i="9"/>
  <c r="Q153" i="9"/>
  <c r="D154" i="9"/>
  <c r="E154" i="9"/>
  <c r="F154" i="9"/>
  <c r="G154" i="9"/>
  <c r="H154" i="9"/>
  <c r="I154" i="9"/>
  <c r="J154" i="9"/>
  <c r="K154" i="9"/>
  <c r="L154" i="9"/>
  <c r="M154" i="9"/>
  <c r="N154" i="9"/>
  <c r="O154" i="9"/>
  <c r="P154" i="9"/>
  <c r="Q154" i="9"/>
  <c r="D155" i="9"/>
  <c r="E155" i="9"/>
  <c r="F155" i="9"/>
  <c r="G155" i="9"/>
  <c r="H155" i="9"/>
  <c r="I155" i="9"/>
  <c r="J155" i="9"/>
  <c r="K155" i="9"/>
  <c r="L155" i="9"/>
  <c r="M155" i="9"/>
  <c r="N155" i="9"/>
  <c r="O155" i="9"/>
  <c r="P155" i="9"/>
  <c r="Q155" i="9"/>
  <c r="D156" i="9"/>
  <c r="E156" i="9"/>
  <c r="F156" i="9"/>
  <c r="G156" i="9"/>
  <c r="H156" i="9"/>
  <c r="I156" i="9"/>
  <c r="J156" i="9"/>
  <c r="K156" i="9"/>
  <c r="L156" i="9"/>
  <c r="M156" i="9"/>
  <c r="N156" i="9"/>
  <c r="O156" i="9"/>
  <c r="P156" i="9"/>
  <c r="Q156" i="9"/>
  <c r="D157" i="9"/>
  <c r="E157" i="9"/>
  <c r="F157" i="9"/>
  <c r="G157" i="9"/>
  <c r="H157" i="9"/>
  <c r="I157" i="9"/>
  <c r="J157" i="9"/>
  <c r="K157" i="9"/>
  <c r="L157" i="9"/>
  <c r="M157" i="9"/>
  <c r="N157" i="9"/>
  <c r="O157" i="9"/>
  <c r="P157" i="9"/>
  <c r="Q157" i="9"/>
  <c r="A18" i="9" l="1"/>
  <c r="A19" i="9"/>
  <c r="A20" i="9"/>
  <c r="A21" i="9"/>
  <c r="A26" i="9"/>
  <c r="A27" i="9"/>
  <c r="A28" i="9"/>
  <c r="A29" i="9"/>
  <c r="A22" i="9"/>
  <c r="A23" i="9"/>
  <c r="A24" i="9"/>
  <c r="A25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D167" i="9"/>
  <c r="E167" i="9"/>
  <c r="F167" i="9"/>
  <c r="G167" i="9"/>
  <c r="H167" i="9"/>
  <c r="I167" i="9"/>
  <c r="J167" i="9"/>
  <c r="K167" i="9"/>
  <c r="L167" i="9"/>
  <c r="M167" i="9"/>
  <c r="N167" i="9"/>
  <c r="O167" i="9"/>
  <c r="P167" i="9"/>
  <c r="Q167" i="9"/>
  <c r="D168" i="9"/>
  <c r="E168" i="9"/>
  <c r="F168" i="9"/>
  <c r="G168" i="9"/>
  <c r="H168" i="9"/>
  <c r="I168" i="9"/>
  <c r="J168" i="9"/>
  <c r="K168" i="9"/>
  <c r="L168" i="9"/>
  <c r="M168" i="9"/>
  <c r="N168" i="9"/>
  <c r="O168" i="9"/>
  <c r="P168" i="9"/>
  <c r="Q168" i="9"/>
  <c r="D169" i="9"/>
  <c r="E169" i="9"/>
  <c r="F169" i="9"/>
  <c r="G169" i="9"/>
  <c r="H169" i="9"/>
  <c r="I169" i="9"/>
  <c r="J169" i="9"/>
  <c r="K169" i="9"/>
  <c r="L169" i="9"/>
  <c r="M169" i="9"/>
  <c r="N169" i="9"/>
  <c r="O169" i="9"/>
  <c r="P169" i="9"/>
  <c r="Q169" i="9"/>
  <c r="C140" i="9"/>
  <c r="C141" i="9"/>
  <c r="C142" i="9"/>
  <c r="C143" i="9"/>
  <c r="C144" i="9"/>
  <c r="C145" i="9"/>
  <c r="C146" i="9"/>
  <c r="C147" i="9"/>
  <c r="C148" i="9"/>
  <c r="D140" i="9"/>
  <c r="E140" i="9"/>
  <c r="F140" i="9"/>
  <c r="G140" i="9"/>
  <c r="H140" i="9"/>
  <c r="I140" i="9"/>
  <c r="J140" i="9"/>
  <c r="K140" i="9"/>
  <c r="L140" i="9"/>
  <c r="M140" i="9"/>
  <c r="N140" i="9"/>
  <c r="O140" i="9"/>
  <c r="P140" i="9"/>
  <c r="Q140" i="9"/>
  <c r="D141" i="9"/>
  <c r="E141" i="9"/>
  <c r="F141" i="9"/>
  <c r="G141" i="9"/>
  <c r="H141" i="9"/>
  <c r="I141" i="9"/>
  <c r="J141" i="9"/>
  <c r="K141" i="9"/>
  <c r="L141" i="9"/>
  <c r="M141" i="9"/>
  <c r="N141" i="9"/>
  <c r="O141" i="9"/>
  <c r="P141" i="9"/>
  <c r="Q141" i="9"/>
  <c r="D142" i="9"/>
  <c r="E142" i="9"/>
  <c r="F142" i="9"/>
  <c r="G142" i="9"/>
  <c r="H142" i="9"/>
  <c r="I142" i="9"/>
  <c r="J142" i="9"/>
  <c r="K142" i="9"/>
  <c r="L142" i="9"/>
  <c r="M142" i="9"/>
  <c r="N142" i="9"/>
  <c r="O142" i="9"/>
  <c r="P142" i="9"/>
  <c r="Q142" i="9"/>
  <c r="D143" i="9"/>
  <c r="E143" i="9"/>
  <c r="F143" i="9"/>
  <c r="G143" i="9"/>
  <c r="H143" i="9"/>
  <c r="I143" i="9"/>
  <c r="J143" i="9"/>
  <c r="K143" i="9"/>
  <c r="L143" i="9"/>
  <c r="M143" i="9"/>
  <c r="N143" i="9"/>
  <c r="O143" i="9"/>
  <c r="P143" i="9"/>
  <c r="Q143" i="9"/>
  <c r="D144" i="9"/>
  <c r="E144" i="9"/>
  <c r="F144" i="9"/>
  <c r="G144" i="9"/>
  <c r="H144" i="9"/>
  <c r="I144" i="9"/>
  <c r="J144" i="9"/>
  <c r="K144" i="9"/>
  <c r="L144" i="9"/>
  <c r="M144" i="9"/>
  <c r="N144" i="9"/>
  <c r="O144" i="9"/>
  <c r="P144" i="9"/>
  <c r="Q144" i="9"/>
  <c r="D145" i="9"/>
  <c r="E145" i="9"/>
  <c r="F145" i="9"/>
  <c r="G145" i="9"/>
  <c r="H145" i="9"/>
  <c r="I145" i="9"/>
  <c r="J145" i="9"/>
  <c r="K145" i="9"/>
  <c r="L145" i="9"/>
  <c r="M145" i="9"/>
  <c r="N145" i="9"/>
  <c r="O145" i="9"/>
  <c r="P145" i="9"/>
  <c r="Q145" i="9"/>
  <c r="D146" i="9"/>
  <c r="E146" i="9"/>
  <c r="F146" i="9"/>
  <c r="G146" i="9"/>
  <c r="H146" i="9"/>
  <c r="I146" i="9"/>
  <c r="J146" i="9"/>
  <c r="K146" i="9"/>
  <c r="L146" i="9"/>
  <c r="M146" i="9"/>
  <c r="N146" i="9"/>
  <c r="O146" i="9"/>
  <c r="P146" i="9"/>
  <c r="Q146" i="9"/>
  <c r="D147" i="9"/>
  <c r="E147" i="9"/>
  <c r="F147" i="9"/>
  <c r="G147" i="9"/>
  <c r="H147" i="9"/>
  <c r="I147" i="9"/>
  <c r="J147" i="9"/>
  <c r="K147" i="9"/>
  <c r="L147" i="9"/>
  <c r="M147" i="9"/>
  <c r="N147" i="9"/>
  <c r="O147" i="9"/>
  <c r="P147" i="9"/>
  <c r="Q147" i="9"/>
  <c r="D148" i="9"/>
  <c r="E148" i="9"/>
  <c r="F148" i="9"/>
  <c r="G148" i="9"/>
  <c r="H148" i="9"/>
  <c r="I148" i="9"/>
  <c r="J148" i="9"/>
  <c r="K148" i="9"/>
  <c r="L148" i="9"/>
  <c r="M148" i="9"/>
  <c r="N148" i="9"/>
  <c r="O148" i="9"/>
  <c r="P148" i="9"/>
  <c r="Q148" i="9"/>
  <c r="C131" i="9"/>
  <c r="C132" i="9"/>
  <c r="C133" i="9"/>
  <c r="C134" i="9"/>
  <c r="C135" i="9"/>
  <c r="C136" i="9"/>
  <c r="C137" i="9"/>
  <c r="C138" i="9"/>
  <c r="C139" i="9"/>
  <c r="D131" i="9"/>
  <c r="E131" i="9"/>
  <c r="F131" i="9"/>
  <c r="G131" i="9"/>
  <c r="H131" i="9"/>
  <c r="I131" i="9"/>
  <c r="J131" i="9"/>
  <c r="K131" i="9"/>
  <c r="L131" i="9"/>
  <c r="M131" i="9"/>
  <c r="N131" i="9"/>
  <c r="O131" i="9"/>
  <c r="P131" i="9"/>
  <c r="Q131" i="9"/>
  <c r="D132" i="9"/>
  <c r="E132" i="9"/>
  <c r="F132" i="9"/>
  <c r="G132" i="9"/>
  <c r="H132" i="9"/>
  <c r="I132" i="9"/>
  <c r="J132" i="9"/>
  <c r="K132" i="9"/>
  <c r="L132" i="9"/>
  <c r="M132" i="9"/>
  <c r="N132" i="9"/>
  <c r="O132" i="9"/>
  <c r="P132" i="9"/>
  <c r="Q132" i="9"/>
  <c r="D133" i="9"/>
  <c r="E133" i="9"/>
  <c r="F133" i="9"/>
  <c r="G133" i="9"/>
  <c r="H133" i="9"/>
  <c r="I133" i="9"/>
  <c r="J133" i="9"/>
  <c r="K133" i="9"/>
  <c r="L133" i="9"/>
  <c r="M133" i="9"/>
  <c r="N133" i="9"/>
  <c r="O133" i="9"/>
  <c r="P133" i="9"/>
  <c r="Q133" i="9"/>
  <c r="D134" i="9"/>
  <c r="E134" i="9"/>
  <c r="F134" i="9"/>
  <c r="G134" i="9"/>
  <c r="H134" i="9"/>
  <c r="I134" i="9"/>
  <c r="J134" i="9"/>
  <c r="K134" i="9"/>
  <c r="L134" i="9"/>
  <c r="M134" i="9"/>
  <c r="N134" i="9"/>
  <c r="O134" i="9"/>
  <c r="P134" i="9"/>
  <c r="Q134" i="9"/>
  <c r="D135" i="9"/>
  <c r="E135" i="9"/>
  <c r="F135" i="9"/>
  <c r="G135" i="9"/>
  <c r="H135" i="9"/>
  <c r="I135" i="9"/>
  <c r="J135" i="9"/>
  <c r="K135" i="9"/>
  <c r="L135" i="9"/>
  <c r="M135" i="9"/>
  <c r="N135" i="9"/>
  <c r="O135" i="9"/>
  <c r="P135" i="9"/>
  <c r="Q135" i="9"/>
  <c r="D136" i="9"/>
  <c r="E136" i="9"/>
  <c r="F136" i="9"/>
  <c r="G136" i="9"/>
  <c r="H136" i="9"/>
  <c r="I136" i="9"/>
  <c r="J136" i="9"/>
  <c r="K136" i="9"/>
  <c r="L136" i="9"/>
  <c r="M136" i="9"/>
  <c r="N136" i="9"/>
  <c r="O136" i="9"/>
  <c r="P136" i="9"/>
  <c r="Q136" i="9"/>
  <c r="D137" i="9"/>
  <c r="E137" i="9"/>
  <c r="F137" i="9"/>
  <c r="G137" i="9"/>
  <c r="H137" i="9"/>
  <c r="I137" i="9"/>
  <c r="J137" i="9"/>
  <c r="K137" i="9"/>
  <c r="L137" i="9"/>
  <c r="M137" i="9"/>
  <c r="N137" i="9"/>
  <c r="O137" i="9"/>
  <c r="P137" i="9"/>
  <c r="Q137" i="9"/>
  <c r="D138" i="9"/>
  <c r="E138" i="9"/>
  <c r="F138" i="9"/>
  <c r="G138" i="9"/>
  <c r="H138" i="9"/>
  <c r="I138" i="9"/>
  <c r="J138" i="9"/>
  <c r="K138" i="9"/>
  <c r="L138" i="9"/>
  <c r="M138" i="9"/>
  <c r="N138" i="9"/>
  <c r="O138" i="9"/>
  <c r="P138" i="9"/>
  <c r="Q138" i="9"/>
  <c r="D139" i="9"/>
  <c r="E139" i="9"/>
  <c r="F139" i="9"/>
  <c r="G139" i="9"/>
  <c r="H139" i="9"/>
  <c r="I139" i="9"/>
  <c r="J139" i="9"/>
  <c r="K139" i="9"/>
  <c r="L139" i="9"/>
  <c r="M139" i="9"/>
  <c r="N139" i="9"/>
  <c r="O139" i="9"/>
  <c r="P139" i="9"/>
  <c r="Q139" i="9"/>
  <c r="B45" i="9"/>
  <c r="C45" i="9"/>
  <c r="B46" i="9"/>
  <c r="C46" i="9"/>
  <c r="B47" i="9"/>
  <c r="C47" i="9"/>
  <c r="B48" i="9"/>
  <c r="C48" i="9"/>
  <c r="B49" i="9"/>
  <c r="C49" i="9"/>
  <c r="B50" i="9"/>
  <c r="C50" i="9"/>
  <c r="B51" i="9"/>
  <c r="C51" i="9"/>
  <c r="B52" i="9"/>
  <c r="C52" i="9"/>
  <c r="B53" i="9"/>
  <c r="C53" i="9"/>
  <c r="B54" i="9"/>
  <c r="C54" i="9"/>
  <c r="B55" i="9"/>
  <c r="C55" i="9"/>
  <c r="B56" i="9"/>
  <c r="C56" i="9"/>
  <c r="B57" i="9"/>
  <c r="C57" i="9"/>
  <c r="B58" i="9"/>
  <c r="C58" i="9"/>
  <c r="B59" i="9"/>
  <c r="C59" i="9"/>
  <c r="B60" i="9"/>
  <c r="C60" i="9"/>
  <c r="B61" i="9"/>
  <c r="C61" i="9"/>
  <c r="B62" i="9"/>
  <c r="C62" i="9"/>
  <c r="B63" i="9"/>
  <c r="C63" i="9"/>
  <c r="B64" i="9"/>
  <c r="C64" i="9"/>
  <c r="B65" i="9"/>
  <c r="C65" i="9"/>
  <c r="B66" i="9"/>
  <c r="C66" i="9"/>
  <c r="B67" i="9"/>
  <c r="C67" i="9"/>
  <c r="B68" i="9"/>
  <c r="C68" i="9"/>
  <c r="B69" i="9"/>
  <c r="C69" i="9"/>
  <c r="B70" i="9"/>
  <c r="C70" i="9"/>
  <c r="B71" i="9"/>
  <c r="C71" i="9"/>
  <c r="B72" i="9"/>
  <c r="C72" i="9"/>
  <c r="B73" i="9"/>
  <c r="C73" i="9"/>
  <c r="B74" i="9"/>
  <c r="C74" i="9"/>
  <c r="B75" i="9"/>
  <c r="C75" i="9"/>
  <c r="B76" i="9"/>
  <c r="C76" i="9"/>
  <c r="B77" i="9"/>
  <c r="C77" i="9"/>
  <c r="B78" i="9"/>
  <c r="C78" i="9"/>
  <c r="B79" i="9"/>
  <c r="C79" i="9"/>
  <c r="B80" i="9"/>
  <c r="C80" i="9"/>
  <c r="B81" i="9"/>
  <c r="C81" i="9"/>
  <c r="B82" i="9"/>
  <c r="C82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D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D76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D78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D80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D81" i="9"/>
  <c r="E81" i="9"/>
  <c r="F81" i="9"/>
  <c r="G81" i="9"/>
  <c r="H81" i="9"/>
  <c r="I81" i="9"/>
  <c r="J81" i="9"/>
  <c r="K81" i="9"/>
  <c r="L81" i="9"/>
  <c r="M81" i="9"/>
  <c r="N81" i="9"/>
  <c r="O81" i="9"/>
  <c r="P81" i="9"/>
  <c r="Q81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C38" i="9"/>
  <c r="C39" i="9"/>
  <c r="C40" i="9"/>
  <c r="C41" i="9"/>
  <c r="C42" i="9"/>
  <c r="C43" i="9"/>
  <c r="C44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C30" i="9"/>
  <c r="C31" i="9"/>
  <c r="C32" i="9"/>
  <c r="C33" i="9"/>
  <c r="C34" i="9"/>
  <c r="C35" i="9"/>
  <c r="C36" i="9"/>
  <c r="C37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C24" i="9"/>
  <c r="C25" i="9"/>
  <c r="C22" i="9"/>
  <c r="C23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C28" i="9"/>
  <c r="C29" i="9"/>
  <c r="C26" i="9"/>
  <c r="C27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C20" i="9"/>
  <c r="C21" i="9"/>
  <c r="C18" i="9"/>
  <c r="C19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E1" i="9"/>
  <c r="F1" i="9"/>
  <c r="G1" i="9"/>
  <c r="H1" i="9"/>
  <c r="I1" i="9"/>
  <c r="J1" i="9"/>
  <c r="K1" i="9"/>
  <c r="L1" i="9"/>
  <c r="M1" i="9"/>
  <c r="N1" i="9"/>
  <c r="O1" i="9"/>
  <c r="P1" i="9"/>
  <c r="Q1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O61" i="1" l="1"/>
  <c r="N61" i="1"/>
  <c r="M61" i="1"/>
  <c r="L61" i="1"/>
  <c r="K61" i="1"/>
  <c r="J61" i="1"/>
  <c r="I61" i="1"/>
  <c r="H61" i="1"/>
  <c r="G61" i="1"/>
  <c r="F61" i="1"/>
  <c r="E61" i="1"/>
  <c r="D61" i="1"/>
  <c r="C61" i="1"/>
  <c r="P60" i="1"/>
  <c r="P59" i="1"/>
  <c r="P61" i="1" l="1"/>
  <c r="U14" i="1"/>
  <c r="O52" i="1" l="1"/>
  <c r="N52" i="1"/>
  <c r="M52" i="1"/>
  <c r="L52" i="1"/>
  <c r="K52" i="1"/>
  <c r="J52" i="1"/>
  <c r="I52" i="1"/>
  <c r="H52" i="1"/>
  <c r="G52" i="1"/>
  <c r="F52" i="1"/>
  <c r="E52" i="1"/>
  <c r="D52" i="1"/>
  <c r="C52" i="1"/>
  <c r="P51" i="1"/>
  <c r="P50" i="1"/>
  <c r="P52" i="1" l="1"/>
  <c r="N19" i="3" l="1"/>
  <c r="M19" i="3"/>
  <c r="L19" i="3"/>
  <c r="K19" i="3"/>
  <c r="J19" i="3"/>
  <c r="I19" i="3"/>
  <c r="H19" i="3"/>
  <c r="G19" i="3"/>
  <c r="F19" i="3"/>
  <c r="E19" i="3"/>
  <c r="D19" i="3"/>
  <c r="C19" i="3"/>
  <c r="N15" i="3"/>
  <c r="M15" i="3"/>
  <c r="L15" i="3"/>
  <c r="K15" i="3"/>
  <c r="J15" i="3"/>
  <c r="I15" i="3"/>
  <c r="H15" i="3"/>
  <c r="G15" i="3"/>
  <c r="F15" i="3"/>
  <c r="E15" i="3"/>
  <c r="D15" i="3"/>
  <c r="B15" i="3"/>
  <c r="C15" i="3"/>
  <c r="O76" i="6" l="1"/>
  <c r="O77" i="6"/>
  <c r="O78" i="6"/>
  <c r="O79" i="6"/>
  <c r="O80" i="6"/>
  <c r="O81" i="6"/>
  <c r="O82" i="6"/>
  <c r="O83" i="6"/>
  <c r="O84" i="6"/>
  <c r="M85" i="6"/>
  <c r="N85" i="6"/>
  <c r="O87" i="6"/>
  <c r="O88" i="6"/>
  <c r="O89" i="6"/>
  <c r="O90" i="6"/>
  <c r="O91" i="6"/>
  <c r="O92" i="6"/>
  <c r="O93" i="6"/>
  <c r="O94" i="6"/>
  <c r="O95" i="6"/>
  <c r="M96" i="6"/>
  <c r="N96" i="6"/>
  <c r="O104" i="6"/>
  <c r="O105" i="6"/>
  <c r="O106" i="6"/>
  <c r="O107" i="6"/>
  <c r="O108" i="6"/>
  <c r="O109" i="6"/>
  <c r="O110" i="6"/>
  <c r="O111" i="6"/>
  <c r="O112" i="6"/>
  <c r="M113" i="6"/>
  <c r="N113" i="6"/>
  <c r="O115" i="6"/>
  <c r="O116" i="6"/>
  <c r="O117" i="6"/>
  <c r="O118" i="6"/>
  <c r="O119" i="6"/>
  <c r="O120" i="6"/>
  <c r="O121" i="6"/>
  <c r="O122" i="6"/>
  <c r="O123" i="6"/>
  <c r="M124" i="6"/>
  <c r="N124" i="6"/>
  <c r="M125" i="6" l="1"/>
  <c r="N125" i="6"/>
  <c r="N97" i="6"/>
  <c r="M97" i="6"/>
  <c r="W14" i="1" l="1"/>
  <c r="O23" i="4" l="1"/>
  <c r="O13" i="8" l="1"/>
  <c r="L124" i="6" l="1"/>
  <c r="K124" i="6"/>
  <c r="J124" i="6"/>
  <c r="I124" i="6"/>
  <c r="H124" i="6"/>
  <c r="G124" i="6"/>
  <c r="F124" i="6"/>
  <c r="E124" i="6"/>
  <c r="D124" i="6"/>
  <c r="C124" i="6"/>
  <c r="B124" i="6"/>
  <c r="L113" i="6"/>
  <c r="K113" i="6"/>
  <c r="J113" i="6"/>
  <c r="I113" i="6"/>
  <c r="H113" i="6"/>
  <c r="G113" i="6"/>
  <c r="F113" i="6"/>
  <c r="E113" i="6"/>
  <c r="D113" i="6"/>
  <c r="C113" i="6"/>
  <c r="B113" i="6"/>
  <c r="L96" i="6"/>
  <c r="K96" i="6"/>
  <c r="J96" i="6"/>
  <c r="I96" i="6"/>
  <c r="H96" i="6"/>
  <c r="G96" i="6"/>
  <c r="F96" i="6"/>
  <c r="E96" i="6"/>
  <c r="D96" i="6"/>
  <c r="C96" i="6"/>
  <c r="B96" i="6"/>
  <c r="O124" i="6" l="1"/>
  <c r="O96" i="6"/>
  <c r="O113" i="6"/>
  <c r="P30" i="6" l="1"/>
  <c r="P29" i="6"/>
  <c r="P27" i="6"/>
  <c r="P26" i="6"/>
  <c r="P25" i="6"/>
  <c r="P24" i="6"/>
  <c r="P22" i="6"/>
  <c r="P21" i="6"/>
  <c r="P20" i="6"/>
  <c r="P18" i="6"/>
  <c r="P17" i="6"/>
  <c r="P16" i="6"/>
  <c r="P15" i="6"/>
  <c r="P14" i="6"/>
  <c r="P13" i="6"/>
  <c r="L85" i="6"/>
  <c r="K85" i="6"/>
  <c r="J85" i="6"/>
  <c r="I85" i="6"/>
  <c r="H85" i="6"/>
  <c r="G85" i="6"/>
  <c r="F85" i="6"/>
  <c r="E85" i="6"/>
  <c r="D85" i="6"/>
  <c r="C85" i="6"/>
  <c r="B85" i="6"/>
  <c r="L49" i="6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K50" i="5"/>
  <c r="O29" i="4"/>
  <c r="O28" i="4"/>
  <c r="O27" i="4"/>
  <c r="O26" i="4"/>
  <c r="O25" i="4"/>
  <c r="O24" i="4"/>
  <c r="O20" i="4"/>
  <c r="O19" i="4"/>
  <c r="O18" i="4"/>
  <c r="O17" i="4"/>
  <c r="O16" i="4"/>
  <c r="O15" i="4"/>
  <c r="O14" i="4"/>
  <c r="O13" i="4"/>
  <c r="P25" i="2"/>
  <c r="P24" i="2"/>
  <c r="P22" i="2"/>
  <c r="P21" i="2"/>
  <c r="O85" i="6" l="1"/>
  <c r="L125" i="6"/>
  <c r="K125" i="6"/>
  <c r="J125" i="6"/>
  <c r="I125" i="6"/>
  <c r="H125" i="6"/>
  <c r="G125" i="6"/>
  <c r="F125" i="6"/>
  <c r="E125" i="6"/>
  <c r="D125" i="6"/>
  <c r="C125" i="6"/>
  <c r="B125" i="6"/>
  <c r="B97" i="6"/>
  <c r="C97" i="6"/>
  <c r="D97" i="6"/>
  <c r="E97" i="6"/>
  <c r="F97" i="6"/>
  <c r="G97" i="6"/>
  <c r="H97" i="6"/>
  <c r="I97" i="6"/>
  <c r="J97" i="6"/>
  <c r="K97" i="6"/>
  <c r="L97" i="6"/>
  <c r="C17" i="1"/>
  <c r="C18" i="1" s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V14" i="1"/>
  <c r="X14" i="1"/>
  <c r="Y14" i="1"/>
  <c r="Z14" i="1"/>
  <c r="AA14" i="1"/>
  <c r="O14" i="8"/>
  <c r="P12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C49" i="6"/>
  <c r="D49" i="6"/>
  <c r="E49" i="6"/>
  <c r="F49" i="6"/>
  <c r="G49" i="6"/>
  <c r="H49" i="6"/>
  <c r="I49" i="6"/>
  <c r="J49" i="6"/>
  <c r="K49" i="6"/>
  <c r="M49" i="6"/>
  <c r="N49" i="6"/>
  <c r="O49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C19" i="6"/>
  <c r="D19" i="6"/>
  <c r="E19" i="6"/>
  <c r="F19" i="6"/>
  <c r="G19" i="6"/>
  <c r="G69" i="6" s="1"/>
  <c r="H19" i="6"/>
  <c r="I19" i="6"/>
  <c r="J19" i="6"/>
  <c r="K19" i="6"/>
  <c r="K69" i="6" s="1"/>
  <c r="L19" i="6"/>
  <c r="M19" i="6"/>
  <c r="N19" i="6"/>
  <c r="O19" i="6"/>
  <c r="O12" i="5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34" i="3"/>
  <c r="O33" i="3"/>
  <c r="O30" i="3"/>
  <c r="O29" i="3"/>
  <c r="I20" i="3"/>
  <c r="O17" i="3"/>
  <c r="O14" i="3"/>
  <c r="O13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B19" i="3"/>
  <c r="P42" i="1"/>
  <c r="P41" i="1"/>
  <c r="P34" i="1"/>
  <c r="P33" i="1"/>
  <c r="P22" i="1"/>
  <c r="P24" i="1"/>
  <c r="P25" i="1"/>
  <c r="P21" i="1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O12" i="2"/>
  <c r="O13" i="2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N16" i="7"/>
  <c r="M16" i="7"/>
  <c r="L16" i="7"/>
  <c r="K16" i="7"/>
  <c r="J16" i="7"/>
  <c r="I16" i="7"/>
  <c r="H16" i="7"/>
  <c r="G16" i="7"/>
  <c r="F16" i="7"/>
  <c r="E16" i="7"/>
  <c r="D16" i="7"/>
  <c r="C16" i="7"/>
  <c r="N50" i="5"/>
  <c r="M50" i="5"/>
  <c r="L50" i="5"/>
  <c r="J50" i="5"/>
  <c r="I50" i="5"/>
  <c r="H50" i="5"/>
  <c r="G50" i="5"/>
  <c r="F50" i="5"/>
  <c r="E50" i="5"/>
  <c r="D50" i="5"/>
  <c r="C50" i="5"/>
  <c r="B50" i="5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N20" i="3"/>
  <c r="M20" i="3"/>
  <c r="L20" i="3"/>
  <c r="K20" i="3"/>
  <c r="J20" i="3"/>
  <c r="H20" i="3"/>
  <c r="G20" i="3"/>
  <c r="F20" i="3"/>
  <c r="E20" i="3"/>
  <c r="D20" i="3"/>
  <c r="C20" i="3"/>
  <c r="B20" i="3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P41" i="6" l="1"/>
  <c r="P68" i="6"/>
  <c r="I69" i="6"/>
  <c r="M69" i="6"/>
  <c r="E69" i="6"/>
  <c r="P62" i="6"/>
  <c r="O69" i="6"/>
  <c r="P49" i="6"/>
  <c r="N69" i="6"/>
  <c r="J69" i="6"/>
  <c r="F69" i="6"/>
  <c r="P33" i="6"/>
  <c r="C69" i="6"/>
  <c r="L69" i="6"/>
  <c r="H69" i="6"/>
  <c r="D69" i="6"/>
  <c r="P23" i="2"/>
  <c r="L31" i="4"/>
  <c r="D31" i="4"/>
  <c r="O125" i="6"/>
  <c r="O97" i="6"/>
  <c r="H31" i="4"/>
  <c r="N31" i="4"/>
  <c r="T18" i="1"/>
  <c r="L18" i="1"/>
  <c r="K31" i="4"/>
  <c r="J31" i="4"/>
  <c r="I27" i="2"/>
  <c r="F31" i="4"/>
  <c r="E31" i="4"/>
  <c r="F27" i="2"/>
  <c r="E27" i="2"/>
  <c r="O19" i="3"/>
  <c r="O18" i="3"/>
  <c r="AA18" i="1"/>
  <c r="Y18" i="1"/>
  <c r="U18" i="1"/>
  <c r="D18" i="1"/>
  <c r="P18" i="1"/>
  <c r="W18" i="1"/>
  <c r="X18" i="1"/>
  <c r="Z18" i="1"/>
  <c r="R18" i="1"/>
  <c r="V18" i="1"/>
  <c r="N18" i="1"/>
  <c r="D27" i="2"/>
  <c r="L27" i="2"/>
  <c r="G27" i="2"/>
  <c r="H27" i="2"/>
  <c r="N27" i="2"/>
  <c r="J27" i="2"/>
  <c r="C27" i="2"/>
  <c r="K27" i="2"/>
  <c r="I31" i="4"/>
  <c r="C31" i="4"/>
  <c r="B31" i="4"/>
  <c r="G31" i="4"/>
  <c r="O50" i="5"/>
  <c r="O27" i="2"/>
  <c r="P23" i="6"/>
  <c r="P19" i="6"/>
  <c r="O15" i="8"/>
  <c r="M31" i="4"/>
  <c r="P28" i="6"/>
  <c r="M27" i="2"/>
  <c r="O14" i="2"/>
  <c r="J18" i="1"/>
  <c r="O30" i="4"/>
  <c r="O21" i="4"/>
  <c r="O36" i="3"/>
  <c r="O35" i="3"/>
  <c r="O31" i="3"/>
  <c r="P26" i="2"/>
  <c r="G18" i="1"/>
  <c r="F18" i="1"/>
  <c r="H18" i="1"/>
  <c r="O15" i="3"/>
  <c r="E18" i="1"/>
  <c r="S18" i="1"/>
  <c r="K18" i="1"/>
  <c r="I18" i="1"/>
  <c r="Q18" i="1"/>
  <c r="M18" i="1"/>
  <c r="O18" i="1"/>
  <c r="H27" i="1"/>
  <c r="K27" i="1"/>
  <c r="N27" i="1"/>
  <c r="I27" i="1"/>
  <c r="O27" i="1"/>
  <c r="G27" i="1"/>
  <c r="E27" i="1"/>
  <c r="F27" i="1"/>
  <c r="P43" i="1"/>
  <c r="P23" i="1"/>
  <c r="L27" i="1"/>
  <c r="M27" i="1"/>
  <c r="D27" i="1"/>
  <c r="P26" i="1"/>
  <c r="P35" i="1"/>
  <c r="J27" i="1"/>
  <c r="C27" i="1"/>
  <c r="O20" i="3"/>
  <c r="P69" i="6" l="1"/>
  <c r="P27" i="2"/>
  <c r="O31" i="4"/>
  <c r="P27" i="1"/>
</calcChain>
</file>

<file path=xl/sharedStrings.xml><?xml version="1.0" encoding="utf-8"?>
<sst xmlns="http://schemas.openxmlformats.org/spreadsheetml/2006/main" count="838" uniqueCount="186">
  <si>
    <t>ESTADISTICA PROCESAMIENTO DE PRESTACIONES
SISTEMA DE REPARTO</t>
  </si>
  <si>
    <t>MONTO PAGADO POR TIPO DE RENTA - TITULAR/DERECHOHABIENTE</t>
  </si>
  <si>
    <t>Gestion</t>
  </si>
  <si>
    <t>Proceso</t>
  </si>
  <si>
    <t>MONTO PAGADO POR TIPO DE BENEFICIARIO</t>
  </si>
  <si>
    <t>Tipo de Renta</t>
  </si>
  <si>
    <t>DIC</t>
  </si>
  <si>
    <t>Mes</t>
  </si>
  <si>
    <t>TIPO DE RENTA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</si>
  <si>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</si>
  <si>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</si>
  <si>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</si>
  <si>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</si>
  <si>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</si>
  <si>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</si>
  <si>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</si>
  <si>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</si>
  <si>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</si>
  <si>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</si>
  <si>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</si>
  <si>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AGUI</t>
  </si>
  <si>
    <t>IVM</t>
  </si>
  <si>
    <t>Regulares</t>
  </si>
  <si>
    <t>Titular</t>
  </si>
  <si>
    <t>Derechohabiente</t>
  </si>
  <si>
    <t>RP</t>
  </si>
  <si>
    <t>TOTAL</t>
  </si>
  <si>
    <t>Pago Domicilio</t>
  </si>
  <si>
    <t>*En el numero de casos de la planilla Regular se encuentra inmersos los casos que poseen poder y/o abono automatico</t>
  </si>
  <si>
    <t>PROCESO</t>
  </si>
  <si>
    <t>Sexo</t>
  </si>
  <si>
    <t>MONTO PAGADO POR TIPO DE RENTA - SEXO</t>
  </si>
  <si>
    <t>Abono en Cuenta</t>
  </si>
  <si>
    <t>Masculino</t>
  </si>
  <si>
    <t>Pago con Poder</t>
  </si>
  <si>
    <t>Femenino</t>
  </si>
  <si>
    <t>TIPO PLANILLA</t>
  </si>
  <si>
    <t>BONO ECONOMICO</t>
  </si>
  <si>
    <t>DUODECIMAS</t>
  </si>
  <si>
    <t>MONTO PAGADO POR TIPO DE RENTA</t>
  </si>
  <si>
    <t>GESTION</t>
  </si>
  <si>
    <t>HERMANOS</t>
  </si>
  <si>
    <t>INVALIDEZ</t>
  </si>
  <si>
    <t>MADRE</t>
  </si>
  <si>
    <t>ORFANDAD</t>
  </si>
  <si>
    <t>ORFANDAD DOBLE</t>
  </si>
  <si>
    <t>PADRE</t>
  </si>
  <si>
    <t>VEJEZ</t>
  </si>
  <si>
    <t>VIUDEDAD</t>
  </si>
  <si>
    <t>INC.PARCIAL PERMANEN</t>
  </si>
  <si>
    <t>INC.TOTAL PERMANENTE</t>
  </si>
  <si>
    <t>MONTO PAGADO POR SECTOR</t>
  </si>
  <si>
    <t>Sector</t>
  </si>
  <si>
    <t>SS.UNIVERSITARIOS</t>
  </si>
  <si>
    <t>SAGUAPAC</t>
  </si>
  <si>
    <t>FERROVIARIOS 91</t>
  </si>
  <si>
    <t>ASOCIACION COTEL</t>
  </si>
  <si>
    <t>BANCO DEL ESTADO</t>
  </si>
  <si>
    <t>BANCO AGRICOLA</t>
  </si>
  <si>
    <t>BANCA ESTATAL</t>
  </si>
  <si>
    <t>BANCA PRIVADA</t>
  </si>
  <si>
    <t>SALUD</t>
  </si>
  <si>
    <t>CONSTRUCCION</t>
  </si>
  <si>
    <t>BANCO MINERO</t>
  </si>
  <si>
    <t>FDO.C.SS.FAB</t>
  </si>
  <si>
    <t>FERROVIARIO Y R.A.</t>
  </si>
  <si>
    <t>ADUANAS</t>
  </si>
  <si>
    <t>COMIBOL</t>
  </si>
  <si>
    <t>MINERIA PRIVADA</t>
  </si>
  <si>
    <t>ADM. PUBLICA</t>
  </si>
  <si>
    <t>COOPERATIVAS</t>
  </si>
  <si>
    <t>VARIOS</t>
  </si>
  <si>
    <t>COMERCIO</t>
  </si>
  <si>
    <t>POLICIA BOLIVIANA</t>
  </si>
  <si>
    <t>JUDICIAL [ADMINIST.]</t>
  </si>
  <si>
    <t>FABRIL</t>
  </si>
  <si>
    <t>CAMINOS</t>
  </si>
  <si>
    <t>MAGISTERIO</t>
  </si>
  <si>
    <t>COMUNICACIONES</t>
  </si>
  <si>
    <t>METALURGIA</t>
  </si>
  <si>
    <t>Y.P.F.B.</t>
  </si>
  <si>
    <t>CAJA SALUD PETROLERA</t>
  </si>
  <si>
    <t>SINEC STA.CRUZ</t>
  </si>
  <si>
    <t>MUNICIPALES</t>
  </si>
  <si>
    <t>MEDICO Y R.A.</t>
  </si>
  <si>
    <t>CORPORAC.DESARROLLO</t>
  </si>
  <si>
    <t>AERONAUTICA</t>
  </si>
  <si>
    <t>CAJA NAL. DE SALUD</t>
  </si>
  <si>
    <t>PROFESIONAL MINERIA</t>
  </si>
  <si>
    <t>PODER JUDICIAL</t>
  </si>
  <si>
    <t>LUZ FUERZA TELEFONOS</t>
  </si>
  <si>
    <t>MONTO PAGADO POR REGIONAL</t>
  </si>
  <si>
    <t>Departamento</t>
  </si>
  <si>
    <t>Regional</t>
  </si>
  <si>
    <t>LA PAZ</t>
  </si>
  <si>
    <t>COCHABAMBA</t>
  </si>
  <si>
    <t>SANTA CRUZ</t>
  </si>
  <si>
    <t>ORURO</t>
  </si>
  <si>
    <t>POTOSI</t>
  </si>
  <si>
    <t>CHUQUISACA</t>
  </si>
  <si>
    <t>SUCRE</t>
  </si>
  <si>
    <t>TARIJA</t>
  </si>
  <si>
    <t>BENI</t>
  </si>
  <si>
    <t>TRINIDAD</t>
  </si>
  <si>
    <t>PANDO</t>
  </si>
  <si>
    <t>COBIJA</t>
  </si>
  <si>
    <t>LA PAZ - Corocoro</t>
  </si>
  <si>
    <t>Alto La Paz</t>
  </si>
  <si>
    <t>Viacha</t>
  </si>
  <si>
    <t>Quillacollo</t>
  </si>
  <si>
    <t>Aiquile</t>
  </si>
  <si>
    <t>CBBA - Kami</t>
  </si>
  <si>
    <t>Camiri</t>
  </si>
  <si>
    <t>San Ignacio</t>
  </si>
  <si>
    <t>Puerto Suarez</t>
  </si>
  <si>
    <t>Robore</t>
  </si>
  <si>
    <t>Vallegrande</t>
  </si>
  <si>
    <t>Montero</t>
  </si>
  <si>
    <t>San Matias</t>
  </si>
  <si>
    <t>San Jose Chiquitos</t>
  </si>
  <si>
    <t>PTO.SUAREZ - Rivero Torrez</t>
  </si>
  <si>
    <t>PTO.SUAREZ - Quijarro</t>
  </si>
  <si>
    <t>MONTERO - Portachuelo</t>
  </si>
  <si>
    <t>ORURO - Huanuni</t>
  </si>
  <si>
    <t>Llallagua</t>
  </si>
  <si>
    <t>Uncia</t>
  </si>
  <si>
    <t>Villazon</t>
  </si>
  <si>
    <t>UYUNI - Pulacayo</t>
  </si>
  <si>
    <t>Cotagaita</t>
  </si>
  <si>
    <t>Atocha</t>
  </si>
  <si>
    <t>Tupiza</t>
  </si>
  <si>
    <t>Uyuni</t>
  </si>
  <si>
    <t>Camargo</t>
  </si>
  <si>
    <t>SUCRE - Padilla</t>
  </si>
  <si>
    <t>Villamontes</t>
  </si>
  <si>
    <t>Yacuiba</t>
  </si>
  <si>
    <t>Bermejo</t>
  </si>
  <si>
    <t>Entre Rios</t>
  </si>
  <si>
    <t>Riberalta</t>
  </si>
  <si>
    <t>Guayaramerin</t>
  </si>
  <si>
    <t>Magdalena</t>
  </si>
  <si>
    <t>Reyes</t>
  </si>
  <si>
    <t>Rurrenabaque</t>
  </si>
  <si>
    <t>Santa Ana</t>
  </si>
  <si>
    <t>ESTADISTICA PROCESAMIENTO DE PRESTACIONES
SISTEMA DE REPARTO 
PAGO GLOBAL - PAGO UNICO - COSSMIL</t>
  </si>
  <si>
    <t>MONTOS CSS- PG - PU</t>
  </si>
  <si>
    <t>PRESTACION</t>
  </si>
  <si>
    <t>COSSMIL</t>
  </si>
  <si>
    <t>PAGO GLOBAL</t>
  </si>
  <si>
    <t>PAGO UNICO</t>
  </si>
  <si>
    <t>ESTADISTICA PROCESAMIENTO DE PRESTACIONES
SISTEMA DE REPARTO 
INCREMENTO INVERSAMENTE PROPORCIONAL</t>
  </si>
  <si>
    <t>MONTOS IP</t>
  </si>
  <si>
    <t>Titulares</t>
  </si>
  <si>
    <t>Derechohabientes</t>
  </si>
  <si>
    <t>SUB TOTAL</t>
  </si>
  <si>
    <t>SUBTOTAL</t>
  </si>
  <si>
    <t>MONTOS DESAGREGADO PROCESAMIENTO DE PLANILLA ADICIONAL - DUODECIMAS POR FALLECIMIENTO</t>
  </si>
  <si>
    <t>REINTEGRO</t>
  </si>
  <si>
    <t>MONTO PAGADO POR TIPO DE RENTA - PAGO DOMICILIO (DEPARTAMENTO)</t>
  </si>
  <si>
    <t>MONTO PAGADO POR TIPO DE RENTA - ABONO EN CUENTA (DEPARTAMENTO)</t>
  </si>
  <si>
    <t>MONTOS DESAGREGADO PROCESAMIENTO DE PLANILLA ADICIONAL</t>
  </si>
  <si>
    <t>MONTOS DESAGREGADO PROCESAMIENTO PLANILLA - BONO ECONOMICO</t>
  </si>
  <si>
    <t>ADICIONAL</t>
  </si>
  <si>
    <t>MONTOS DESAGREGADO PROCESAMIENTO DE PLANILLA ADICIONAL - REINTEGROS IP - 2022</t>
  </si>
  <si>
    <t>gestion</t>
  </si>
  <si>
    <t>clase</t>
  </si>
  <si>
    <t>tipo</t>
  </si>
  <si>
    <t>Clase Renta</t>
  </si>
  <si>
    <t>pg_pu_css</t>
  </si>
  <si>
    <t>Regional_Abo_cuen</t>
  </si>
  <si>
    <t>Regional_Pag_Dom</t>
  </si>
  <si>
    <t>tipo_reparto</t>
  </si>
  <si>
    <t>Planilla</t>
  </si>
  <si>
    <t>Regular</t>
  </si>
  <si>
    <t>Pago a Domicilio</t>
  </si>
  <si>
    <t xml:space="preserve">Abono a Cuenta </t>
  </si>
  <si>
    <t>Bono Economico</t>
  </si>
  <si>
    <t>Duodecimas</t>
  </si>
  <si>
    <t>Adicional</t>
  </si>
  <si>
    <t>Reintegro</t>
  </si>
  <si>
    <t>Departamento_Regional</t>
  </si>
  <si>
    <t>ORURO - Kami</t>
  </si>
  <si>
    <t>IP</t>
  </si>
  <si>
    <t>MONTOS DESAGREGADO PROCESAMIENTO DE PLANILLA - 2024</t>
  </si>
  <si>
    <t>*EL IP DE LA GESTION 2023 SE PROCESO EN EL PERIODO DE MAYO/2023</t>
  </si>
  <si>
    <t xml:space="preserve">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</si>
</sst>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-&quot;Bs&quot;* #,##0.00_-;\-&quot;Bs&quot;* #,##0.00_-;_-&quot;Bs&quot;* &quot;-&quot;??_-;_-@_-"/>
    <numFmt numFmtId="165" formatCode="_-&quot;Bs&quot;* #,##0.00_-;\-&quot;Bs&quot;* #,##0.00_-;_-&quot;Bs&quot;* &quot;-&quot;??_-;_-@"/>
  </numFmts>
  <fonts count="17" x14ac:knownFonts="1">
    <font>
      <sz val="11"/>
      <color theme="1"/>
      <name val="Arial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sz val="11"/>
      <color theme="0"/>
      <name val="Calibri"/>
      <family val="2"/>
    </font>
    <font>
      <sz val="11"/>
      <color rgb="FF000000"/>
      <name val="Arial"/>
      <family val="2"/>
    </font>
    <font>
      <b/>
      <sz val="8"/>
      <color theme="1"/>
      <name val="Calibri"/>
      <family val="2"/>
    </font>
    <font>
      <sz val="11"/>
      <color theme="1"/>
      <name val="Arial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ajor"/>
    </font>
    <font>
      <b/>
      <sz val="11"/>
      <color theme="0"/>
      <name val="Calibri"/>
      <family val="2"/>
      <scheme val="major"/>
    </font>
    <font>
      <b/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rgb="FF2F5496"/>
        <bgColor rgb="FF2F5496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  <fill>
      <patternFill patternType="solid">
        <fgColor rgb="FFB4C6E7"/>
        <bgColor rgb="FFB4C6E7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rgb="FF1F3864"/>
      </patternFill>
    </fill>
    <fill>
      <patternFill patternType="solid">
        <fgColor rgb="FFD9E2F3"/>
        <bgColor indexed="64"/>
      </patternFill>
    </fill>
  </fills>
  <borders count="3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theme="0"/>
      </left>
      <right style="thin">
        <color theme="0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/>
      </left>
      <right/>
      <top/>
      <bottom style="hair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medium">
        <color rgb="FFCCCCCC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CCCCCC"/>
      </top>
      <bottom style="dotted">
        <color rgb="FF000000"/>
      </bottom>
      <diagonal/>
    </border>
    <border>
      <left style="medium">
        <color rgb="FFCCCCCC"/>
      </left>
      <right style="dotted">
        <color rgb="FF000000"/>
      </right>
      <top style="medium">
        <color rgb="FFCCCCCC"/>
      </top>
      <bottom style="dotted">
        <color rgb="FF000000"/>
      </bottom>
      <diagonal/>
    </border>
  </borders>
  <cellStyleXfs count="6">
    <xf numFmtId="0" fontId="0" fillId="0" borderId="0"/>
    <xf numFmtId="164" fontId="9" fillId="0" borderId="0" applyFont="0" applyFill="0" applyBorder="0" applyAlignment="0" applyProtection="0"/>
    <xf numFmtId="0" fontId="9" fillId="0" borderId="14"/>
    <xf numFmtId="0" fontId="9" fillId="0" borderId="14"/>
    <xf numFmtId="0" fontId="9" fillId="0" borderId="14"/>
    <xf numFmtId="43" fontId="16" fillId="0" borderId="0" applyFont="0" applyFill="0" applyBorder="0" applyAlignment="0" applyProtection="0"/>
  </cellStyleXfs>
  <cellXfs count="189">
    <xf numFmtId="0" fontId="0" fillId="0" borderId="0" xfId="0" applyFont="1" applyAlignment="1"/>
    <xf numFmtId="0" fontId="1" fillId="0" borderId="1" xfId="0" applyFont="1" applyBorder="1"/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4" fillId="4" borderId="1" xfId="0" applyFont="1" applyFill="1" applyBorder="1"/>
    <xf numFmtId="3" fontId="1" fillId="0" borderId="1" xfId="0" applyNumberFormat="1" applyFont="1" applyBorder="1"/>
    <xf numFmtId="4" fontId="1" fillId="0" borderId="1" xfId="0" applyNumberFormat="1" applyFont="1" applyBorder="1"/>
    <xf numFmtId="0" fontId="2" fillId="2" borderId="1" xfId="0" applyFont="1" applyFill="1" applyBorder="1"/>
    <xf numFmtId="4" fontId="2" fillId="2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right"/>
    </xf>
    <xf numFmtId="0" fontId="6" fillId="5" borderId="1" xfId="0" applyFont="1" applyFill="1" applyBorder="1"/>
    <xf numFmtId="0" fontId="7" fillId="0" borderId="1" xfId="0" applyFont="1" applyBorder="1" applyAlignment="1"/>
    <xf numFmtId="0" fontId="2" fillId="2" borderId="1" xfId="0" applyFont="1" applyFill="1" applyBorder="1" applyAlignment="1">
      <alignment horizontal="right" vertical="center"/>
    </xf>
    <xf numFmtId="0" fontId="4" fillId="6" borderId="1" xfId="0" applyFont="1" applyFill="1" applyBorder="1"/>
    <xf numFmtId="0" fontId="2" fillId="2" borderId="1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left" vertical="center"/>
    </xf>
    <xf numFmtId="4" fontId="2" fillId="2" borderId="1" xfId="0" applyNumberFormat="1" applyFont="1" applyFill="1" applyBorder="1" applyAlignment="1">
      <alignment horizontal="left"/>
    </xf>
    <xf numFmtId="0" fontId="2" fillId="2" borderId="11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center" vertical="center"/>
    </xf>
    <xf numFmtId="0" fontId="4" fillId="4" borderId="8" xfId="0" applyFont="1" applyFill="1" applyBorder="1"/>
    <xf numFmtId="164" fontId="1" fillId="0" borderId="16" xfId="1" applyFont="1" applyBorder="1"/>
    <xf numFmtId="164" fontId="1" fillId="0" borderId="1" xfId="1" applyFont="1" applyBorder="1"/>
    <xf numFmtId="164" fontId="11" fillId="0" borderId="1" xfId="1" applyFont="1" applyBorder="1"/>
    <xf numFmtId="164" fontId="2" fillId="2" borderId="13" xfId="1" applyFont="1" applyFill="1" applyBorder="1"/>
    <xf numFmtId="4" fontId="2" fillId="2" borderId="11" xfId="0" applyNumberFormat="1" applyFont="1" applyFill="1" applyBorder="1" applyAlignment="1">
      <alignment horizontal="center" vertical="center"/>
    </xf>
    <xf numFmtId="164" fontId="2" fillId="2" borderId="13" xfId="1" applyFont="1" applyFill="1" applyBorder="1" applyAlignment="1">
      <alignment horizontal="center"/>
    </xf>
    <xf numFmtId="0" fontId="11" fillId="4" borderId="8" xfId="0" applyFont="1" applyFill="1" applyBorder="1"/>
    <xf numFmtId="0" fontId="10" fillId="2" borderId="1" xfId="0" applyFont="1" applyFill="1" applyBorder="1" applyAlignment="1">
      <alignment horizontal="center" vertical="center"/>
    </xf>
    <xf numFmtId="164" fontId="2" fillId="2" borderId="1" xfId="1" applyFont="1" applyFill="1" applyBorder="1"/>
    <xf numFmtId="0" fontId="2" fillId="2" borderId="8" xfId="0" applyFont="1" applyFill="1" applyBorder="1" applyAlignment="1">
      <alignment horizontal="left" vertical="center"/>
    </xf>
    <xf numFmtId="0" fontId="10" fillId="2" borderId="8" xfId="0" applyFont="1" applyFill="1" applyBorder="1" applyAlignment="1">
      <alignment horizontal="left" vertical="center"/>
    </xf>
    <xf numFmtId="4" fontId="4" fillId="4" borderId="8" xfId="0" applyNumberFormat="1" applyFont="1" applyFill="1" applyBorder="1"/>
    <xf numFmtId="0" fontId="10" fillId="2" borderId="11" xfId="0" applyFont="1" applyFill="1" applyBorder="1" applyAlignment="1">
      <alignment horizontal="center" vertical="center"/>
    </xf>
    <xf numFmtId="0" fontId="1" fillId="0" borderId="13" xfId="0" applyFont="1" applyBorder="1"/>
    <xf numFmtId="0" fontId="10" fillId="2" borderId="16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left" vertical="center"/>
    </xf>
    <xf numFmtId="0" fontId="4" fillId="4" borderId="16" xfId="0" applyFont="1" applyFill="1" applyBorder="1"/>
    <xf numFmtId="164" fontId="2" fillId="2" borderId="16" xfId="1" applyFont="1" applyFill="1" applyBorder="1"/>
    <xf numFmtId="0" fontId="10" fillId="2" borderId="21" xfId="0" applyFont="1" applyFill="1" applyBorder="1" applyAlignment="1">
      <alignment vertical="center"/>
    </xf>
    <xf numFmtId="0" fontId="10" fillId="2" borderId="22" xfId="0" applyFont="1" applyFill="1" applyBorder="1" applyAlignment="1">
      <alignment vertical="center"/>
    </xf>
    <xf numFmtId="4" fontId="1" fillId="0" borderId="13" xfId="0" applyNumberFormat="1" applyFont="1" applyBorder="1"/>
    <xf numFmtId="0" fontId="11" fillId="4" borderId="16" xfId="0" applyFont="1" applyFill="1" applyBorder="1"/>
    <xf numFmtId="0" fontId="2" fillId="2" borderId="16" xfId="0" applyFont="1" applyFill="1" applyBorder="1"/>
    <xf numFmtId="0" fontId="4" fillId="4" borderId="16" xfId="4" applyFont="1" applyFill="1" applyBorder="1"/>
    <xf numFmtId="0" fontId="0" fillId="0" borderId="0" xfId="0" applyFont="1" applyAlignment="1"/>
    <xf numFmtId="0" fontId="2" fillId="2" borderId="16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0" fillId="0" borderId="0" xfId="0" applyFont="1" applyAlignment="1"/>
    <xf numFmtId="0" fontId="1" fillId="0" borderId="18" xfId="0" applyFont="1" applyBorder="1" applyAlignment="1"/>
    <xf numFmtId="0" fontId="1" fillId="0" borderId="14" xfId="0" applyFont="1" applyBorder="1" applyAlignment="1"/>
    <xf numFmtId="0" fontId="1" fillId="0" borderId="8" xfId="0" applyFont="1" applyBorder="1" applyAlignment="1"/>
    <xf numFmtId="0" fontId="3" fillId="0" borderId="9" xfId="0" applyFont="1" applyBorder="1" applyAlignment="1"/>
    <xf numFmtId="0" fontId="2" fillId="2" borderId="1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9" fillId="0" borderId="0" xfId="0" applyFont="1"/>
    <xf numFmtId="2" fontId="1" fillId="0" borderId="16" xfId="1" applyNumberFormat="1" applyFont="1" applyBorder="1"/>
    <xf numFmtId="2" fontId="14" fillId="9" borderId="7" xfId="1" applyNumberFormat="1" applyFont="1" applyFill="1" applyBorder="1"/>
    <xf numFmtId="2" fontId="11" fillId="7" borderId="16" xfId="1" applyNumberFormat="1" applyFont="1" applyFill="1" applyBorder="1"/>
    <xf numFmtId="2" fontId="2" fillId="2" borderId="13" xfId="0" applyNumberFormat="1" applyFont="1" applyFill="1" applyBorder="1"/>
    <xf numFmtId="2" fontId="2" fillId="2" borderId="7" xfId="1" applyNumberFormat="1" applyFont="1" applyFill="1" applyBorder="1"/>
    <xf numFmtId="2" fontId="14" fillId="9" borderId="13" xfId="1" applyNumberFormat="1" applyFont="1" applyFill="1" applyBorder="1"/>
    <xf numFmtId="2" fontId="2" fillId="2" borderId="13" xfId="1" applyNumberFormat="1" applyFont="1" applyFill="1" applyBorder="1"/>
    <xf numFmtId="2" fontId="2" fillId="2" borderId="5" xfId="1" applyNumberFormat="1" applyFont="1" applyFill="1" applyBorder="1" applyAlignment="1">
      <alignment horizontal="center"/>
    </xf>
    <xf numFmtId="2" fontId="12" fillId="0" borderId="16" xfId="1" applyNumberFormat="1" applyFont="1" applyBorder="1" applyAlignment="1"/>
    <xf numFmtId="2" fontId="11" fillId="0" borderId="16" xfId="1" applyNumberFormat="1" applyFont="1" applyBorder="1"/>
    <xf numFmtId="2" fontId="0" fillId="0" borderId="0" xfId="0" applyNumberFormat="1" applyFont="1" applyAlignment="1"/>
    <xf numFmtId="2" fontId="4" fillId="7" borderId="16" xfId="1" applyNumberFormat="1" applyFont="1" applyFill="1" applyBorder="1"/>
    <xf numFmtId="2" fontId="14" fillId="9" borderId="1" xfId="1" applyNumberFormat="1" applyFont="1" applyFill="1" applyBorder="1"/>
    <xf numFmtId="2" fontId="2" fillId="2" borderId="1" xfId="1" applyNumberFormat="1" applyFont="1" applyFill="1" applyBorder="1"/>
    <xf numFmtId="2" fontId="14" fillId="9" borderId="10" xfId="1" applyNumberFormat="1" applyFont="1" applyFill="1" applyBorder="1"/>
    <xf numFmtId="2" fontId="1" fillId="7" borderId="16" xfId="1" applyNumberFormat="1" applyFont="1" applyFill="1" applyBorder="1"/>
    <xf numFmtId="0" fontId="0" fillId="0" borderId="0" xfId="0"/>
    <xf numFmtId="4" fontId="0" fillId="0" borderId="0" xfId="0" applyNumberFormat="1"/>
    <xf numFmtId="2" fontId="10" fillId="2" borderId="13" xfId="1" applyNumberFormat="1" applyFont="1" applyFill="1" applyBorder="1"/>
    <xf numFmtId="2" fontId="2" fillId="2" borderId="16" xfId="1" applyNumberFormat="1" applyFont="1" applyFill="1" applyBorder="1"/>
    <xf numFmtId="0" fontId="0" fillId="0" borderId="0" xfId="0" applyNumberFormat="1" applyFont="1" applyAlignment="1"/>
    <xf numFmtId="165" fontId="15" fillId="0" borderId="28" xfId="0" applyNumberFormat="1" applyFont="1" applyBorder="1"/>
    <xf numFmtId="165" fontId="15" fillId="0" borderId="1" xfId="0" applyNumberFormat="1" applyFont="1" applyBorder="1"/>
    <xf numFmtId="165" fontId="15" fillId="0" borderId="29" xfId="0" applyNumberFormat="1" applyFont="1" applyBorder="1"/>
    <xf numFmtId="0" fontId="0" fillId="0" borderId="0" xfId="0" applyFont="1" applyAlignment="1"/>
    <xf numFmtId="0" fontId="9" fillId="0" borderId="0" xfId="0" applyFont="1" applyAlignment="1"/>
    <xf numFmtId="0" fontId="2" fillId="2" borderId="5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2" fillId="2" borderId="8" xfId="0" applyFont="1" applyFill="1" applyBorder="1" applyAlignment="1"/>
    <xf numFmtId="0" fontId="2" fillId="2" borderId="9" xfId="0" applyFont="1" applyFill="1" applyBorder="1" applyAlignment="1"/>
    <xf numFmtId="0" fontId="0" fillId="0" borderId="0" xfId="0" applyFont="1"/>
    <xf numFmtId="43" fontId="1" fillId="0" borderId="30" xfId="5" applyFont="1" applyBorder="1" applyAlignment="1">
      <alignment horizontal="right" wrapText="1"/>
    </xf>
    <xf numFmtId="43" fontId="4" fillId="10" borderId="30" xfId="5" applyFont="1" applyFill="1" applyBorder="1" applyAlignment="1">
      <alignment horizontal="right" wrapText="1"/>
    </xf>
    <xf numFmtId="43" fontId="1" fillId="0" borderId="31" xfId="5" applyFont="1" applyBorder="1" applyAlignment="1">
      <alignment horizontal="right" wrapText="1"/>
    </xf>
    <xf numFmtId="43" fontId="1" fillId="0" borderId="32" xfId="5" applyFont="1" applyBorder="1" applyAlignment="1">
      <alignment horizontal="right" wrapText="1"/>
    </xf>
    <xf numFmtId="43" fontId="4" fillId="10" borderId="32" xfId="5" applyFont="1" applyFill="1" applyBorder="1" applyAlignment="1">
      <alignment horizontal="right" wrapText="1"/>
    </xf>
    <xf numFmtId="43" fontId="4" fillId="0" borderId="31" xfId="5" applyFont="1" applyBorder="1" applyAlignment="1">
      <alignment horizontal="right" wrapText="1"/>
    </xf>
    <xf numFmtId="43" fontId="4" fillId="0" borderId="32" xfId="5" applyFont="1" applyBorder="1" applyAlignment="1">
      <alignment horizontal="right" wrapText="1"/>
    </xf>
    <xf numFmtId="43" fontId="2" fillId="2" borderId="16" xfId="5" applyFont="1" applyFill="1" applyBorder="1"/>
    <xf numFmtId="165" fontId="1" fillId="0" borderId="1" xfId="0" applyNumberFormat="1" applyFont="1" applyBorder="1"/>
    <xf numFmtId="2" fontId="15" fillId="0" borderId="1" xfId="0" applyNumberFormat="1" applyFont="1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18" xfId="0" applyFont="1" applyFill="1" applyBorder="1" applyAlignment="1">
      <alignment horizontal="center" wrapText="1"/>
    </xf>
    <xf numFmtId="0" fontId="2" fillId="2" borderId="14" xfId="0" applyFont="1" applyFill="1" applyBorder="1" applyAlignment="1">
      <alignment horizontal="center" wrapText="1"/>
    </xf>
    <xf numFmtId="0" fontId="2" fillId="2" borderId="18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0" fillId="2" borderId="1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right"/>
    </xf>
    <xf numFmtId="0" fontId="11" fillId="4" borderId="16" xfId="3" applyFont="1" applyFill="1" applyBorder="1" applyAlignment="1">
      <alignment horizontal="right"/>
    </xf>
    <xf numFmtId="0" fontId="11" fillId="4" borderId="8" xfId="2" applyFont="1" applyFill="1" applyBorder="1" applyAlignment="1">
      <alignment horizontal="right"/>
    </xf>
    <xf numFmtId="0" fontId="11" fillId="4" borderId="9" xfId="2" applyFont="1" applyFill="1" applyBorder="1" applyAlignment="1">
      <alignment horizontal="right"/>
    </xf>
    <xf numFmtId="0" fontId="10" fillId="2" borderId="25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4" borderId="16" xfId="0" applyFont="1" applyFill="1" applyBorder="1" applyAlignment="1">
      <alignment horizontal="left" vertical="center"/>
    </xf>
    <xf numFmtId="0" fontId="3" fillId="0" borderId="16" xfId="0" applyFont="1" applyBorder="1"/>
    <xf numFmtId="0" fontId="4" fillId="4" borderId="11" xfId="0" applyFont="1" applyFill="1" applyBorder="1" applyAlignment="1">
      <alignment horizontal="left" vertical="center"/>
    </xf>
    <xf numFmtId="0" fontId="3" fillId="0" borderId="12" xfId="0" applyFont="1" applyBorder="1"/>
    <xf numFmtId="0" fontId="2" fillId="2" borderId="16" xfId="0" applyFont="1" applyFill="1" applyBorder="1" applyAlignment="1">
      <alignment horizontal="left"/>
    </xf>
    <xf numFmtId="0" fontId="10" fillId="2" borderId="16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left"/>
    </xf>
    <xf numFmtId="0" fontId="3" fillId="0" borderId="6" xfId="0" applyFont="1" applyBorder="1"/>
    <xf numFmtId="0" fontId="3" fillId="0" borderId="7" xfId="0" applyFont="1" applyBorder="1"/>
    <xf numFmtId="0" fontId="2" fillId="2" borderId="16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right"/>
    </xf>
    <xf numFmtId="0" fontId="3" fillId="0" borderId="10" xfId="0" applyFont="1" applyBorder="1"/>
    <xf numFmtId="0" fontId="1" fillId="0" borderId="8" xfId="0" applyFont="1" applyBorder="1" applyAlignment="1">
      <alignment horizontal="center"/>
    </xf>
    <xf numFmtId="0" fontId="3" fillId="0" borderId="9" xfId="0" applyFont="1" applyBorder="1"/>
    <xf numFmtId="0" fontId="2" fillId="2" borderId="8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wrapText="1"/>
    </xf>
    <xf numFmtId="0" fontId="4" fillId="4" borderId="8" xfId="0" applyFont="1" applyFill="1" applyBorder="1" applyAlignment="1">
      <alignment horizontal="right"/>
    </xf>
    <xf numFmtId="0" fontId="4" fillId="4" borderId="17" xfId="0" applyFont="1" applyFill="1" applyBorder="1" applyAlignment="1">
      <alignment horizontal="right"/>
    </xf>
    <xf numFmtId="0" fontId="2" fillId="2" borderId="10" xfId="0" applyFont="1" applyFill="1" applyBorder="1" applyAlignment="1">
      <alignment horizontal="left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2" fillId="2" borderId="18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1" fillId="6" borderId="8" xfId="0" applyFont="1" applyFill="1" applyBorder="1" applyAlignment="1">
      <alignment horizontal="right"/>
    </xf>
    <xf numFmtId="0" fontId="4" fillId="6" borderId="10" xfId="0" applyFont="1" applyFill="1" applyBorder="1" applyAlignment="1">
      <alignment horizontal="right"/>
    </xf>
    <xf numFmtId="0" fontId="2" fillId="3" borderId="2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3" fillId="0" borderId="15" xfId="0" applyFont="1" applyBorder="1"/>
    <xf numFmtId="0" fontId="2" fillId="2" borderId="23" xfId="0" applyFont="1" applyFill="1" applyBorder="1" applyAlignment="1">
      <alignment horizontal="center" vertical="center"/>
    </xf>
    <xf numFmtId="0" fontId="13" fillId="8" borderId="5" xfId="0" applyFont="1" applyFill="1" applyBorder="1" applyAlignment="1">
      <alignment horizontal="center"/>
    </xf>
    <xf numFmtId="0" fontId="13" fillId="8" borderId="6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/>
    <xf numFmtId="0" fontId="8" fillId="0" borderId="0" xfId="0" applyFont="1" applyAlignment="1">
      <alignment horizontal="left"/>
    </xf>
    <xf numFmtId="0" fontId="10" fillId="2" borderId="11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</cellXfs>
  <cellStyles count="6">
    <cellStyle name="Millares" xfId="5" builtinId="3"/>
    <cellStyle name="Moneda" xfId="1" builtinId="4"/>
    <cellStyle name="Normal" xfId="0" builtinId="0"/>
    <cellStyle name="Normal 2" xfId="2"/>
    <cellStyle name="Normal 3" xfId="3"/>
    <cellStyle name="Normal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953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ntid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_REP_B_UTI"/>
      <sheetName val="SR - Planilla Disgregado"/>
      <sheetName val="SR - Tit - DH"/>
      <sheetName val="SR - Tipo de Renta"/>
      <sheetName val="SR - Clase de Renta"/>
      <sheetName val="SR - Sector"/>
      <sheetName val="SR - Regional"/>
      <sheetName val="SR - PU - PG - CSS"/>
      <sheetName val="SR - Incremento IP"/>
    </sheetNames>
    <sheetDataSet>
      <sheetData sheetId="0"/>
      <sheetData sheetId="1"/>
      <sheetData sheetId="2">
        <row r="10">
          <cell r="B10">
            <v>2024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1"/>
  <sheetViews>
    <sheetView tabSelected="1" topLeftCell="M1" workbookViewId="0">
      <selection activeCell="R1" sqref="R1:R1048576"/>
    </sheetView>
  </sheetViews>
  <sheetFormatPr baseColWidth="10" defaultRowHeight="14.25" x14ac:dyDescent="0.2"/>
  <cols>
    <col min="1" max="1" width="11" style="77"/>
    <col min="2" max="2" width="22" style="77" customWidth="1"/>
    <col min="3" max="3" width="15" style="77" customWidth="1"/>
    <col min="4" max="4" width="32.375" style="77" customWidth="1"/>
    <col min="5" max="6" width="18.875" style="81" customWidth="1"/>
    <col min="7" max="8" width="18.375" style="81" customWidth="1"/>
    <col min="9" max="17" width="18.5" style="81" customWidth="1"/>
    <col min="18" max="18" width="11" style="58"/>
    <col min="20" max="20" width="11" style="58"/>
    <col min="22" max="22" width="11" style="58"/>
    <col min="24" max="24" width="11" style="58"/>
    <col min="26" max="26" width="11" style="58"/>
  </cols>
  <sheetData>
    <row r="1" spans="1:17" x14ac:dyDescent="0.2">
      <c r="A1" s="77" t="s">
        <v>164</v>
      </c>
      <c r="B1" s="77" t="s">
        <v>165</v>
      </c>
      <c r="C1" s="77" t="s">
        <v>166</v>
      </c>
      <c r="D1" s="77" t="s">
        <v>171</v>
      </c>
      <c r="E1" s="81" t="str">
        <f>'SR - Tit - DH'!C20</f>
        <v>ENE</v>
      </c>
      <c r="F1" s="81" t="str">
        <f>'SR - Tit - DH'!D20</f>
        <v>FEB</v>
      </c>
      <c r="G1" s="81" t="str">
        <f>'SR - Tit - DH'!E20</f>
        <v>MAR</v>
      </c>
      <c r="H1" s="81" t="str">
        <f>'SR - Tit - DH'!F20</f>
        <v>ABR</v>
      </c>
      <c r="I1" s="81" t="str">
        <f>'SR - Tit - DH'!G20</f>
        <v>MAY</v>
      </c>
      <c r="J1" s="81" t="str">
        <f>'SR - Tit - DH'!H20</f>
        <v>JUN</v>
      </c>
      <c r="K1" s="81" t="str">
        <f>'SR - Tit - DH'!I20</f>
        <v>JUL</v>
      </c>
      <c r="L1" s="81" t="str">
        <f>'SR - Tit - DH'!J20</f>
        <v>AGO</v>
      </c>
      <c r="M1" s="81" t="str">
        <f>'SR - Tit - DH'!K20</f>
        <v>SEP</v>
      </c>
      <c r="N1" s="81" t="str">
        <f>'SR - Tit - DH'!L20</f>
        <v>OCT</v>
      </c>
      <c r="O1" s="81" t="str">
        <f>'SR - Tit - DH'!M20</f>
        <v>NOV</v>
      </c>
      <c r="P1" s="81" t="str">
        <f>'SR - Tit - DH'!N20</f>
        <v>AGUI</v>
      </c>
      <c r="Q1" s="81" t="str">
        <f>'SR - Tit - DH'!O20</f>
        <v>DIC</v>
      </c>
    </row>
    <row r="2" spans="1:17" s="85" customFormat="1" x14ac:dyDescent="0.2">
      <c r="A2" s="86">
        <f>'[1]SR - Tit - DH'!$B$10</f>
        <v>2024</v>
      </c>
      <c r="B2" s="86" t="s">
        <v>172</v>
      </c>
      <c r="C2" s="86" t="s">
        <v>173</v>
      </c>
      <c r="D2" s="86" t="s">
        <v>23</v>
      </c>
      <c r="E2" s="71">
        <f>+'SR - Planilla Desagregado'!C12+'SR - Planilla Desagregado'!D12</f>
        <v>160471532.88999999</v>
      </c>
      <c r="F2" s="71">
        <f>+'SR - Planilla Desagregado'!E12+'SR - Planilla Desagregado'!F12</f>
        <v>160428562.15000001</v>
      </c>
      <c r="G2" s="71">
        <f>+'SR - Planilla Desagregado'!G12+'SR - Planilla Desagregado'!H12</f>
        <v>0</v>
      </c>
      <c r="H2" s="71">
        <f>+'SR - Planilla Desagregado'!I12+'SR - Planilla Desagregado'!J12</f>
        <v>0</v>
      </c>
      <c r="I2" s="71">
        <f>+'SR - Planilla Desagregado'!K12+'SR - Planilla Desagregado'!L12</f>
        <v>0</v>
      </c>
      <c r="J2" s="71">
        <f>+'SR - Planilla Desagregado'!M12+'SR - Planilla Desagregado'!N12</f>
        <v>0</v>
      </c>
      <c r="K2" s="71">
        <f>+'SR - Planilla Desagregado'!O12+'SR - Planilla Desagregado'!P12</f>
        <v>0</v>
      </c>
      <c r="L2" s="71">
        <f>+'SR - Planilla Desagregado'!Q12+'SR - Planilla Desagregado'!R12</f>
        <v>0</v>
      </c>
      <c r="M2" s="71">
        <f>+'SR - Planilla Desagregado'!S12+'SR - Planilla Desagregado'!T12</f>
        <v>0</v>
      </c>
      <c r="N2" s="71">
        <f>+'SR - Planilla Desagregado'!U12+'SR - Planilla Desagregado'!V12</f>
        <v>0</v>
      </c>
      <c r="O2" s="71">
        <f>+'SR - Planilla Desagregado'!W12+'SR - Planilla Desagregado'!X12</f>
        <v>0</v>
      </c>
      <c r="P2" s="71">
        <f>+'SR - Planilla Desagregado'!Y12</f>
        <v>0</v>
      </c>
      <c r="Q2" s="71">
        <f>+'SR - Planilla Desagregado'!Z12+'SR - Planilla Desagregado'!AA12</f>
        <v>0</v>
      </c>
    </row>
    <row r="3" spans="1:17" s="85" customFormat="1" x14ac:dyDescent="0.2">
      <c r="A3" s="86">
        <f>'[1]SR - Tit - DH'!$B$10</f>
        <v>2024</v>
      </c>
      <c r="B3" s="86" t="s">
        <v>172</v>
      </c>
      <c r="C3" s="86" t="s">
        <v>173</v>
      </c>
      <c r="D3" s="86" t="s">
        <v>24</v>
      </c>
      <c r="E3" s="71">
        <f>+'SR - Planilla Desagregado'!C13+'SR - Planilla Desagregado'!D13</f>
        <v>109668641.59999999</v>
      </c>
      <c r="F3" s="71">
        <f>+'SR - Planilla Desagregado'!E13+'SR - Planilla Desagregado'!F13</f>
        <v>109887131.78</v>
      </c>
      <c r="G3" s="71">
        <f>+'SR - Planilla Desagregado'!G13+'SR - Planilla Desagregado'!H13</f>
        <v>0</v>
      </c>
      <c r="H3" s="71">
        <f>+'SR - Planilla Desagregado'!I13+'SR - Planilla Desagregado'!J13</f>
        <v>0</v>
      </c>
      <c r="I3" s="71">
        <f>+'SR - Planilla Desagregado'!K13+'SR - Planilla Desagregado'!L13</f>
        <v>0</v>
      </c>
      <c r="J3" s="71">
        <f>+'SR - Planilla Desagregado'!M13+'SR - Planilla Desagregado'!N13</f>
        <v>0</v>
      </c>
      <c r="K3" s="71">
        <f>+'SR - Planilla Desagregado'!O13+'SR - Planilla Desagregado'!P13</f>
        <v>0</v>
      </c>
      <c r="L3" s="71">
        <f>+'SR - Planilla Desagregado'!Q13+'SR - Planilla Desagregado'!R13</f>
        <v>0</v>
      </c>
      <c r="M3" s="71">
        <f>+'SR - Planilla Desagregado'!S13+'SR - Planilla Desagregado'!T13</f>
        <v>0</v>
      </c>
      <c r="N3" s="71">
        <f>+'SR - Planilla Desagregado'!U13+'SR - Planilla Desagregado'!V13</f>
        <v>0</v>
      </c>
      <c r="O3" s="71">
        <f>+'SR - Planilla Desagregado'!W13+'SR - Planilla Desagregado'!X13</f>
        <v>0</v>
      </c>
      <c r="P3" s="71">
        <f>+'SR - Planilla Desagregado'!Y13</f>
        <v>0</v>
      </c>
      <c r="Q3" s="71">
        <f>+'SR - Planilla Desagregado'!Z13+'SR - Planilla Desagregado'!AA13</f>
        <v>0</v>
      </c>
    </row>
    <row r="4" spans="1:17" s="85" customFormat="1" x14ac:dyDescent="0.2">
      <c r="A4" s="86">
        <f>'[1]SR - Tit - DH'!$B$10</f>
        <v>2024</v>
      </c>
      <c r="B4" s="86" t="s">
        <v>172</v>
      </c>
      <c r="C4" s="86" t="s">
        <v>174</v>
      </c>
      <c r="D4" s="86" t="s">
        <v>23</v>
      </c>
      <c r="E4" s="71">
        <f>+'SR - Planilla Desagregado'!C15+'SR - Planilla Desagregado'!D15</f>
        <v>3760865.83</v>
      </c>
      <c r="F4" s="71">
        <f>+'SR - Planilla Desagregado'!E15+'SR - Planilla Desagregado'!F15</f>
        <v>3750533.04</v>
      </c>
      <c r="G4" s="71">
        <f>+'SR - Planilla Desagregado'!G15+'SR - Planilla Desagregado'!H15</f>
        <v>0</v>
      </c>
      <c r="H4" s="71">
        <f>+'SR - Planilla Desagregado'!I15+'SR - Planilla Desagregado'!J15</f>
        <v>0</v>
      </c>
      <c r="I4" s="71">
        <f>+'SR - Planilla Desagregado'!K15+'SR - Planilla Desagregado'!L15</f>
        <v>0</v>
      </c>
      <c r="J4" s="71">
        <f>+'SR - Planilla Desagregado'!M15+'SR - Planilla Desagregado'!N15</f>
        <v>0</v>
      </c>
      <c r="K4" s="71">
        <f>+'SR - Planilla Desagregado'!O15+'SR - Planilla Desagregado'!P15</f>
        <v>0</v>
      </c>
      <c r="L4" s="71">
        <f>+'SR - Planilla Desagregado'!Q15+'SR - Planilla Desagregado'!R15</f>
        <v>0</v>
      </c>
      <c r="M4" s="71">
        <f>+'SR - Planilla Desagregado'!S15+'SR - Planilla Desagregado'!T15</f>
        <v>0</v>
      </c>
      <c r="N4" s="71">
        <f>+'SR - Planilla Desagregado'!U15+'SR - Planilla Desagregado'!V15</f>
        <v>0</v>
      </c>
      <c r="O4" s="71">
        <f>+'SR - Planilla Desagregado'!W15+'SR - Planilla Desagregado'!X15</f>
        <v>0</v>
      </c>
      <c r="P4" s="71">
        <f>+'SR - Planilla Desagregado'!Y15</f>
        <v>0</v>
      </c>
      <c r="Q4" s="71">
        <f>+'SR - Planilla Desagregado'!Z15+'SR - Planilla Desagregado'!AA15</f>
        <v>0</v>
      </c>
    </row>
    <row r="5" spans="1:17" s="85" customFormat="1" x14ac:dyDescent="0.2">
      <c r="A5" s="86">
        <f>'[1]SR - Tit - DH'!$B$10</f>
        <v>2024</v>
      </c>
      <c r="B5" s="86" t="s">
        <v>172</v>
      </c>
      <c r="C5" s="86" t="s">
        <v>174</v>
      </c>
      <c r="D5" s="86" t="s">
        <v>24</v>
      </c>
      <c r="E5" s="71">
        <f>+'SR - Planilla Desagregado'!C16+'SR - Planilla Desagregado'!D16</f>
        <v>2504258.12</v>
      </c>
      <c r="F5" s="71">
        <f>+'SR - Planilla Desagregado'!E16+'SR - Planilla Desagregado'!F16</f>
        <v>2495076.37</v>
      </c>
      <c r="G5" s="71">
        <f>+'SR - Planilla Desagregado'!G16+'SR - Planilla Desagregado'!H16</f>
        <v>0</v>
      </c>
      <c r="H5" s="71">
        <f>+'SR - Planilla Desagregado'!I16+'SR - Planilla Desagregado'!J16</f>
        <v>0</v>
      </c>
      <c r="I5" s="71">
        <f>+'SR - Planilla Desagregado'!K16+'SR - Planilla Desagregado'!L16</f>
        <v>0</v>
      </c>
      <c r="J5" s="71">
        <f>+'SR - Planilla Desagregado'!M16+'SR - Planilla Desagregado'!N16</f>
        <v>0</v>
      </c>
      <c r="K5" s="71">
        <f>+'SR - Planilla Desagregado'!O16+'SR - Planilla Desagregado'!P16</f>
        <v>0</v>
      </c>
      <c r="L5" s="71">
        <f>+'SR - Planilla Desagregado'!Q16+'SR - Planilla Desagregado'!R16</f>
        <v>0</v>
      </c>
      <c r="M5" s="71">
        <f>+'SR - Planilla Desagregado'!S16+'SR - Planilla Desagregado'!T16</f>
        <v>0</v>
      </c>
      <c r="N5" s="71">
        <f>+'SR - Planilla Desagregado'!U16+'SR - Planilla Desagregado'!V16</f>
        <v>0</v>
      </c>
      <c r="O5" s="71">
        <f>+'SR - Planilla Desagregado'!W16+'SR - Planilla Desagregado'!X16</f>
        <v>0</v>
      </c>
      <c r="P5" s="71">
        <f>+'SR - Planilla Desagregado'!Y16</f>
        <v>0</v>
      </c>
      <c r="Q5" s="71">
        <f>+'SR - Planilla Desagregado'!Z16+'SR - Planilla Desagregado'!AA16</f>
        <v>0</v>
      </c>
    </row>
    <row r="6" spans="1:17" s="85" customFormat="1" x14ac:dyDescent="0.2">
      <c r="A6" s="86">
        <f>'[1]SR - Tit - DH'!$B$10</f>
        <v>2024</v>
      </c>
      <c r="B6" s="86" t="s">
        <v>172</v>
      </c>
      <c r="C6" s="86" t="s">
        <v>175</v>
      </c>
      <c r="D6" s="86" t="s">
        <v>23</v>
      </c>
      <c r="E6" s="71">
        <f>+'SR - Planilla Desagregado'!C21</f>
        <v>10021354.33</v>
      </c>
      <c r="F6" s="71">
        <f>+'SR - Planilla Desagregado'!D21</f>
        <v>9941270.0600000005</v>
      </c>
      <c r="G6" s="71">
        <f>+'SR - Planilla Desagregado'!E21</f>
        <v>0</v>
      </c>
      <c r="H6" s="71">
        <f>+'SR - Planilla Desagregado'!F21</f>
        <v>0</v>
      </c>
      <c r="I6" s="71">
        <f>+'SR - Planilla Desagregado'!G21</f>
        <v>0</v>
      </c>
      <c r="J6" s="71">
        <f>+'SR - Planilla Desagregado'!H21</f>
        <v>0</v>
      </c>
      <c r="K6" s="71">
        <f>+'SR - Planilla Desagregado'!I21</f>
        <v>0</v>
      </c>
      <c r="L6" s="71">
        <f>+'SR - Planilla Desagregado'!J21</f>
        <v>0</v>
      </c>
      <c r="M6" s="71">
        <f>+'SR - Planilla Desagregado'!K21</f>
        <v>0</v>
      </c>
      <c r="N6" s="71">
        <f>+'SR - Planilla Desagregado'!L21</f>
        <v>0</v>
      </c>
      <c r="O6" s="71">
        <f>+'SR - Planilla Desagregado'!M21</f>
        <v>0</v>
      </c>
      <c r="P6" s="71">
        <f>+'SR - Planilla Desagregado'!N21</f>
        <v>0</v>
      </c>
      <c r="Q6" s="71">
        <f>+'SR - Planilla Desagregado'!O21</f>
        <v>0</v>
      </c>
    </row>
    <row r="7" spans="1:17" s="85" customFormat="1" x14ac:dyDescent="0.2">
      <c r="A7" s="86">
        <f>'[1]SR - Tit - DH'!$B$10</f>
        <v>2024</v>
      </c>
      <c r="B7" s="86" t="s">
        <v>172</v>
      </c>
      <c r="C7" s="86" t="s">
        <v>175</v>
      </c>
      <c r="D7" s="86" t="s">
        <v>24</v>
      </c>
      <c r="E7" s="71">
        <f>+'SR - Planilla Desagregado'!C22</f>
        <v>4035698.03</v>
      </c>
      <c r="F7" s="71">
        <f>+'SR - Planilla Desagregado'!D22</f>
        <v>3999046.76</v>
      </c>
      <c r="G7" s="71">
        <f>+'SR - Planilla Desagregado'!E22</f>
        <v>0</v>
      </c>
      <c r="H7" s="71">
        <f>+'SR - Planilla Desagregado'!F22</f>
        <v>0</v>
      </c>
      <c r="I7" s="71">
        <f>+'SR - Planilla Desagregado'!G22</f>
        <v>0</v>
      </c>
      <c r="J7" s="71">
        <f>+'SR - Planilla Desagregado'!H22</f>
        <v>0</v>
      </c>
      <c r="K7" s="71">
        <f>+'SR - Planilla Desagregado'!I22</f>
        <v>0</v>
      </c>
      <c r="L7" s="71">
        <f>+'SR - Planilla Desagregado'!J22</f>
        <v>0</v>
      </c>
      <c r="M7" s="71">
        <f>+'SR - Planilla Desagregado'!K22</f>
        <v>0</v>
      </c>
      <c r="N7" s="71">
        <f>+'SR - Planilla Desagregado'!L22</f>
        <v>0</v>
      </c>
      <c r="O7" s="71">
        <f>+'SR - Planilla Desagregado'!M22</f>
        <v>0</v>
      </c>
      <c r="P7" s="71">
        <f>+'SR - Planilla Desagregado'!N22</f>
        <v>0</v>
      </c>
      <c r="Q7" s="71">
        <f>+'SR - Planilla Desagregado'!O22</f>
        <v>0</v>
      </c>
    </row>
    <row r="8" spans="1:17" s="85" customFormat="1" x14ac:dyDescent="0.2">
      <c r="A8" s="86">
        <f>'[1]SR - Tit - DH'!$B$10</f>
        <v>2024</v>
      </c>
      <c r="B8" s="86" t="s">
        <v>172</v>
      </c>
      <c r="C8" s="86" t="s">
        <v>34</v>
      </c>
      <c r="D8" s="86" t="s">
        <v>23</v>
      </c>
      <c r="E8" s="71">
        <f>+'SR - Planilla Desagregado'!C24</f>
        <v>1193771.42</v>
      </c>
      <c r="F8" s="71">
        <f>+'SR - Planilla Desagregado'!D24</f>
        <v>4167129.23</v>
      </c>
      <c r="G8" s="71">
        <f>+'SR - Planilla Desagregado'!E24</f>
        <v>0</v>
      </c>
      <c r="H8" s="71">
        <f>+'SR - Planilla Desagregado'!F24</f>
        <v>0</v>
      </c>
      <c r="I8" s="71">
        <f>+'SR - Planilla Desagregado'!G24</f>
        <v>0</v>
      </c>
      <c r="J8" s="71">
        <f>+'SR - Planilla Desagregado'!H24</f>
        <v>0</v>
      </c>
      <c r="K8" s="71">
        <f>+'SR - Planilla Desagregado'!I24</f>
        <v>0</v>
      </c>
      <c r="L8" s="71">
        <f>+'SR - Planilla Desagregado'!J24</f>
        <v>0</v>
      </c>
      <c r="M8" s="71">
        <f>+'SR - Planilla Desagregado'!K24</f>
        <v>0</v>
      </c>
      <c r="N8" s="71">
        <f>+'SR - Planilla Desagregado'!L24</f>
        <v>0</v>
      </c>
      <c r="O8" s="71">
        <f>+'SR - Planilla Desagregado'!M24</f>
        <v>0</v>
      </c>
      <c r="P8" s="71">
        <f>+'SR - Planilla Desagregado'!N24</f>
        <v>0</v>
      </c>
      <c r="Q8" s="71">
        <f>+'SR - Planilla Desagregado'!O24</f>
        <v>0</v>
      </c>
    </row>
    <row r="9" spans="1:17" s="85" customFormat="1" x14ac:dyDescent="0.2">
      <c r="A9" s="86">
        <f>'[1]SR - Tit - DH'!$B$10</f>
        <v>2024</v>
      </c>
      <c r="B9" s="86" t="s">
        <v>172</v>
      </c>
      <c r="C9" s="86" t="s">
        <v>34</v>
      </c>
      <c r="D9" s="86" t="s">
        <v>24</v>
      </c>
      <c r="E9" s="71">
        <f>+'SR - Planilla Desagregado'!C25</f>
        <v>972246.96</v>
      </c>
      <c r="F9" s="71">
        <f>+'SR - Planilla Desagregado'!D25</f>
        <v>3200232.08</v>
      </c>
      <c r="G9" s="71">
        <f>+'SR - Planilla Desagregado'!E25</f>
        <v>0</v>
      </c>
      <c r="H9" s="71">
        <f>+'SR - Planilla Desagregado'!F25</f>
        <v>0</v>
      </c>
      <c r="I9" s="71">
        <f>+'SR - Planilla Desagregado'!G25</f>
        <v>0</v>
      </c>
      <c r="J9" s="71">
        <f>+'SR - Planilla Desagregado'!H25</f>
        <v>0</v>
      </c>
      <c r="K9" s="71">
        <f>+'SR - Planilla Desagregado'!I25</f>
        <v>0</v>
      </c>
      <c r="L9" s="71">
        <f>+'SR - Planilla Desagregado'!J25</f>
        <v>0</v>
      </c>
      <c r="M9" s="71">
        <f>+'SR - Planilla Desagregado'!K25</f>
        <v>0</v>
      </c>
      <c r="N9" s="71">
        <f>+'SR - Planilla Desagregado'!L25</f>
        <v>0</v>
      </c>
      <c r="O9" s="71">
        <f>+'SR - Planilla Desagregado'!M25</f>
        <v>0</v>
      </c>
      <c r="P9" s="71">
        <f>+'SR - Planilla Desagregado'!N25</f>
        <v>0</v>
      </c>
      <c r="Q9" s="71">
        <f>+'SR - Planilla Desagregado'!O25</f>
        <v>0</v>
      </c>
    </row>
    <row r="10" spans="1:17" s="85" customFormat="1" x14ac:dyDescent="0.2">
      <c r="A10" s="86">
        <f>'[1]SR - Tit - DH'!$B$10</f>
        <v>2024</v>
      </c>
      <c r="B10" s="86" t="s">
        <v>172</v>
      </c>
      <c r="C10" s="86" t="s">
        <v>176</v>
      </c>
      <c r="D10" s="86" t="s">
        <v>23</v>
      </c>
      <c r="E10" s="71">
        <f>+'SR - Planilla Desagregado'!C33</f>
        <v>0</v>
      </c>
      <c r="F10" s="71">
        <f>+'SR - Planilla Desagregado'!D33</f>
        <v>0</v>
      </c>
      <c r="G10" s="71">
        <f>+'SR - Planilla Desagregado'!E33</f>
        <v>0</v>
      </c>
      <c r="H10" s="71">
        <f>+'SR - Planilla Desagregado'!F33</f>
        <v>0</v>
      </c>
      <c r="I10" s="71">
        <f>+'SR - Planilla Desagregado'!G33</f>
        <v>0</v>
      </c>
      <c r="J10" s="71">
        <f>+'SR - Planilla Desagregado'!H33</f>
        <v>0</v>
      </c>
      <c r="K10" s="71">
        <f>+'SR - Planilla Desagregado'!I33</f>
        <v>0</v>
      </c>
      <c r="L10" s="71">
        <f>+'SR - Planilla Desagregado'!J33</f>
        <v>0</v>
      </c>
      <c r="M10" s="71">
        <f>+'SR - Planilla Desagregado'!K33</f>
        <v>0</v>
      </c>
      <c r="N10" s="71">
        <f>+'SR - Planilla Desagregado'!L33</f>
        <v>0</v>
      </c>
      <c r="O10" s="71">
        <f>+'SR - Planilla Desagregado'!M33</f>
        <v>0</v>
      </c>
      <c r="P10" s="71">
        <f>+'SR - Planilla Desagregado'!N33</f>
        <v>0</v>
      </c>
      <c r="Q10" s="71">
        <f>+'SR - Planilla Desagregado'!O33</f>
        <v>0</v>
      </c>
    </row>
    <row r="11" spans="1:17" s="85" customFormat="1" x14ac:dyDescent="0.2">
      <c r="A11" s="86">
        <f>'[1]SR - Tit - DH'!$B$10</f>
        <v>2024</v>
      </c>
      <c r="B11" s="86" t="s">
        <v>172</v>
      </c>
      <c r="C11" s="86" t="s">
        <v>176</v>
      </c>
      <c r="D11" s="86" t="s">
        <v>24</v>
      </c>
      <c r="E11" s="71">
        <f>+'SR - Planilla Desagregado'!C34</f>
        <v>0</v>
      </c>
      <c r="F11" s="71">
        <f>+'SR - Planilla Desagregado'!D34</f>
        <v>0</v>
      </c>
      <c r="G11" s="71">
        <f>+'SR - Planilla Desagregado'!E34</f>
        <v>0</v>
      </c>
      <c r="H11" s="71">
        <f>+'SR - Planilla Desagregado'!F34</f>
        <v>0</v>
      </c>
      <c r="I11" s="71">
        <f>+'SR - Planilla Desagregado'!G34</f>
        <v>0</v>
      </c>
      <c r="J11" s="71">
        <f>+'SR - Planilla Desagregado'!H34</f>
        <v>0</v>
      </c>
      <c r="K11" s="71">
        <f>+'SR - Planilla Desagregado'!I34</f>
        <v>0</v>
      </c>
      <c r="L11" s="71">
        <f>+'SR - Planilla Desagregado'!J34</f>
        <v>0</v>
      </c>
      <c r="M11" s="71">
        <f>+'SR - Planilla Desagregado'!K34</f>
        <v>0</v>
      </c>
      <c r="N11" s="71">
        <f>+'SR - Planilla Desagregado'!L34</f>
        <v>0</v>
      </c>
      <c r="O11" s="71">
        <f>+'SR - Planilla Desagregado'!M34</f>
        <v>0</v>
      </c>
      <c r="P11" s="71">
        <f>+'SR - Planilla Desagregado'!N34</f>
        <v>0</v>
      </c>
      <c r="Q11" s="71">
        <f>+'SR - Planilla Desagregado'!O34</f>
        <v>0</v>
      </c>
    </row>
    <row r="12" spans="1:17" s="85" customFormat="1" x14ac:dyDescent="0.2">
      <c r="A12" s="86">
        <f>'[1]SR - Tit - DH'!$B$10</f>
        <v>2024</v>
      </c>
      <c r="B12" s="86" t="s">
        <v>172</v>
      </c>
      <c r="C12" s="86" t="s">
        <v>177</v>
      </c>
      <c r="D12" s="86" t="s">
        <v>23</v>
      </c>
      <c r="E12" s="71">
        <f>+'SR - Planilla Desagregado'!C41</f>
        <v>0</v>
      </c>
      <c r="F12" s="71">
        <f>+'SR - Planilla Desagregado'!D41</f>
        <v>0</v>
      </c>
      <c r="G12" s="71">
        <f>+'SR - Planilla Desagregado'!E41</f>
        <v>0</v>
      </c>
      <c r="H12" s="71">
        <f>+'SR - Planilla Desagregado'!F41</f>
        <v>0</v>
      </c>
      <c r="I12" s="71">
        <f>+'SR - Planilla Desagregado'!G41</f>
        <v>0</v>
      </c>
      <c r="J12" s="71">
        <f>+'SR - Planilla Desagregado'!H41</f>
        <v>0</v>
      </c>
      <c r="K12" s="71">
        <f>+'SR - Planilla Desagregado'!I41</f>
        <v>0</v>
      </c>
      <c r="L12" s="71">
        <f>+'SR - Planilla Desagregado'!J41</f>
        <v>0</v>
      </c>
      <c r="M12" s="71">
        <f>+'SR - Planilla Desagregado'!K41</f>
        <v>0</v>
      </c>
      <c r="N12" s="71">
        <f>+'SR - Planilla Desagregado'!L41</f>
        <v>0</v>
      </c>
      <c r="O12" s="71">
        <f>+'SR - Planilla Desagregado'!M41</f>
        <v>0</v>
      </c>
      <c r="P12" s="71">
        <f>+'SR - Planilla Desagregado'!N41</f>
        <v>0</v>
      </c>
      <c r="Q12" s="71">
        <f>+'SR - Planilla Desagregado'!O41</f>
        <v>0</v>
      </c>
    </row>
    <row r="13" spans="1:17" s="85" customFormat="1" x14ac:dyDescent="0.2">
      <c r="A13" s="86">
        <f>'[1]SR - Tit - DH'!$B$10</f>
        <v>2024</v>
      </c>
      <c r="B13" s="86" t="s">
        <v>172</v>
      </c>
      <c r="C13" s="86" t="s">
        <v>177</v>
      </c>
      <c r="D13" s="86" t="s">
        <v>24</v>
      </c>
      <c r="E13" s="71">
        <f>+'SR - Planilla Desagregado'!C42</f>
        <v>0</v>
      </c>
      <c r="F13" s="71">
        <f>+'SR - Planilla Desagregado'!D42</f>
        <v>0</v>
      </c>
      <c r="G13" s="71">
        <f>+'SR - Planilla Desagregado'!E42</f>
        <v>0</v>
      </c>
      <c r="H13" s="71">
        <f>+'SR - Planilla Desagregado'!F42</f>
        <v>0</v>
      </c>
      <c r="I13" s="71">
        <f>+'SR - Planilla Desagregado'!G42</f>
        <v>0</v>
      </c>
      <c r="J13" s="71">
        <f>+'SR - Planilla Desagregado'!H42</f>
        <v>0</v>
      </c>
      <c r="K13" s="71">
        <f>+'SR - Planilla Desagregado'!I42</f>
        <v>0</v>
      </c>
      <c r="L13" s="71">
        <f>+'SR - Planilla Desagregado'!J42</f>
        <v>0</v>
      </c>
      <c r="M13" s="71">
        <f>+'SR - Planilla Desagregado'!K42</f>
        <v>0</v>
      </c>
      <c r="N13" s="71">
        <f>+'SR - Planilla Desagregado'!L42</f>
        <v>0</v>
      </c>
      <c r="O13" s="71">
        <f>+'SR - Planilla Desagregado'!M42</f>
        <v>0</v>
      </c>
      <c r="P13" s="71">
        <f>+'SR - Planilla Desagregado'!N42</f>
        <v>0</v>
      </c>
      <c r="Q13" s="71">
        <f>+'SR - Planilla Desagregado'!O42</f>
        <v>0</v>
      </c>
    </row>
    <row r="14" spans="1:17" s="85" customFormat="1" x14ac:dyDescent="0.2">
      <c r="A14" s="86">
        <f>'[1]SR - Tit - DH'!$B$10</f>
        <v>2024</v>
      </c>
      <c r="B14" s="86" t="s">
        <v>172</v>
      </c>
      <c r="C14" s="86" t="s">
        <v>178</v>
      </c>
      <c r="D14" s="86" t="s">
        <v>23</v>
      </c>
      <c r="E14" s="71">
        <f>+'SR - Planilla Desagregado'!C50</f>
        <v>0</v>
      </c>
      <c r="F14" s="71">
        <f>+'SR - Planilla Desagregado'!D50</f>
        <v>0</v>
      </c>
      <c r="G14" s="71">
        <f>+'SR - Planilla Desagregado'!E50</f>
        <v>0</v>
      </c>
      <c r="H14" s="71">
        <f>+'SR - Planilla Desagregado'!F50</f>
        <v>0</v>
      </c>
      <c r="I14" s="71">
        <f>+'SR - Planilla Desagregado'!G50</f>
        <v>0</v>
      </c>
      <c r="J14" s="71">
        <f>+'SR - Planilla Desagregado'!H50</f>
        <v>0</v>
      </c>
      <c r="K14" s="71">
        <f>+'SR - Planilla Desagregado'!I50</f>
        <v>0</v>
      </c>
      <c r="L14" s="71">
        <f>+'SR - Planilla Desagregado'!J50</f>
        <v>0</v>
      </c>
      <c r="M14" s="71">
        <f>+'SR - Planilla Desagregado'!K50</f>
        <v>0</v>
      </c>
      <c r="N14" s="71">
        <f>+'SR - Planilla Desagregado'!L50</f>
        <v>0</v>
      </c>
      <c r="O14" s="71">
        <f>+'SR - Planilla Desagregado'!M50</f>
        <v>0</v>
      </c>
      <c r="P14" s="71">
        <f>+'SR - Planilla Desagregado'!N50</f>
        <v>0</v>
      </c>
      <c r="Q14" s="71">
        <f>+'SR - Planilla Desagregado'!O50</f>
        <v>0</v>
      </c>
    </row>
    <row r="15" spans="1:17" s="85" customFormat="1" x14ac:dyDescent="0.2">
      <c r="A15" s="86">
        <f>'[1]SR - Tit - DH'!$B$10</f>
        <v>2024</v>
      </c>
      <c r="B15" s="86" t="s">
        <v>172</v>
      </c>
      <c r="C15" s="86" t="s">
        <v>178</v>
      </c>
      <c r="D15" s="86" t="s">
        <v>24</v>
      </c>
      <c r="E15" s="71">
        <f>+'SR - Planilla Desagregado'!C51</f>
        <v>0</v>
      </c>
      <c r="F15" s="71">
        <f>+'SR - Planilla Desagregado'!D51</f>
        <v>0</v>
      </c>
      <c r="G15" s="71">
        <f>+'SR - Planilla Desagregado'!E51</f>
        <v>0</v>
      </c>
      <c r="H15" s="71">
        <f>+'SR - Planilla Desagregado'!F51</f>
        <v>0</v>
      </c>
      <c r="I15" s="71">
        <f>+'SR - Planilla Desagregado'!G51</f>
        <v>0</v>
      </c>
      <c r="J15" s="71">
        <f>+'SR - Planilla Desagregado'!H51</f>
        <v>0</v>
      </c>
      <c r="K15" s="71">
        <f>+'SR - Planilla Desagregado'!I51</f>
        <v>0</v>
      </c>
      <c r="L15" s="71">
        <f>+'SR - Planilla Desagregado'!J51</f>
        <v>0</v>
      </c>
      <c r="M15" s="71">
        <f>+'SR - Planilla Desagregado'!K51</f>
        <v>0</v>
      </c>
      <c r="N15" s="71">
        <f>+'SR - Planilla Desagregado'!L51</f>
        <v>0</v>
      </c>
      <c r="O15" s="71">
        <f>+'SR - Planilla Desagregado'!M51</f>
        <v>0</v>
      </c>
      <c r="P15" s="71">
        <f>+'SR - Planilla Desagregado'!N51</f>
        <v>0</v>
      </c>
      <c r="Q15" s="71">
        <f>+'SR - Planilla Desagregado'!O51</f>
        <v>0</v>
      </c>
    </row>
    <row r="16" spans="1:17" s="85" customFormat="1" x14ac:dyDescent="0.2">
      <c r="A16" s="86">
        <f>'[1]SR - Tit - DH'!$B$10</f>
        <v>2024</v>
      </c>
      <c r="B16" s="86" t="s">
        <v>172</v>
      </c>
      <c r="C16" s="86" t="s">
        <v>179</v>
      </c>
      <c r="D16" s="86" t="s">
        <v>23</v>
      </c>
      <c r="E16" s="71">
        <f>+'SR - Planilla Desagregado'!C59</f>
        <v>0</v>
      </c>
      <c r="F16" s="71">
        <f>+'SR - Planilla Desagregado'!D59</f>
        <v>0</v>
      </c>
      <c r="G16" s="71">
        <f>+'SR - Planilla Desagregado'!E59</f>
        <v>0</v>
      </c>
      <c r="H16" s="71">
        <f>+'SR - Planilla Desagregado'!F59</f>
        <v>0</v>
      </c>
      <c r="I16" s="71">
        <f>+'SR - Planilla Desagregado'!G59</f>
        <v>0</v>
      </c>
      <c r="J16" s="71">
        <f>+'SR - Planilla Desagregado'!H59</f>
        <v>0</v>
      </c>
      <c r="K16" s="71">
        <f>+'SR - Planilla Desagregado'!I59</f>
        <v>0</v>
      </c>
      <c r="L16" s="71">
        <f>+'SR - Planilla Desagregado'!J59</f>
        <v>0</v>
      </c>
      <c r="M16" s="71">
        <f>+'SR - Planilla Desagregado'!K59</f>
        <v>0</v>
      </c>
      <c r="N16" s="71">
        <f>+'SR - Planilla Desagregado'!L59</f>
        <v>0</v>
      </c>
      <c r="O16" s="71">
        <f>+'SR - Planilla Desagregado'!M59</f>
        <v>0</v>
      </c>
      <c r="P16" s="71">
        <f>+'SR - Planilla Desagregado'!N59</f>
        <v>0</v>
      </c>
      <c r="Q16" s="71">
        <f>+'SR - Planilla Desagregado'!O59</f>
        <v>0</v>
      </c>
    </row>
    <row r="17" spans="1:28" s="85" customFormat="1" x14ac:dyDescent="0.2">
      <c r="A17" s="86">
        <f>'[1]SR - Tit - DH'!$B$10</f>
        <v>2024</v>
      </c>
      <c r="B17" s="86" t="s">
        <v>172</v>
      </c>
      <c r="C17" s="86" t="s">
        <v>179</v>
      </c>
      <c r="D17" s="86" t="s">
        <v>24</v>
      </c>
      <c r="E17" s="71">
        <f>+'SR - Planilla Desagregado'!C60</f>
        <v>0</v>
      </c>
      <c r="F17" s="71">
        <f>+'SR - Planilla Desagregado'!D60</f>
        <v>0</v>
      </c>
      <c r="G17" s="71">
        <f>+'SR - Planilla Desagregado'!E60</f>
        <v>0</v>
      </c>
      <c r="H17" s="71">
        <f>+'SR - Planilla Desagregado'!F60</f>
        <v>0</v>
      </c>
      <c r="I17" s="71">
        <f>+'SR - Planilla Desagregado'!G60</f>
        <v>0</v>
      </c>
      <c r="J17" s="71">
        <f>+'SR - Planilla Desagregado'!H60</f>
        <v>0</v>
      </c>
      <c r="K17" s="71">
        <f>+'SR - Planilla Desagregado'!I60</f>
        <v>0</v>
      </c>
      <c r="L17" s="71">
        <f>+'SR - Planilla Desagregado'!J60</f>
        <v>0</v>
      </c>
      <c r="M17" s="71">
        <f>+'SR - Planilla Desagregado'!K60</f>
        <v>0</v>
      </c>
      <c r="N17" s="71">
        <f>+'SR - Planilla Desagregado'!L60</f>
        <v>0</v>
      </c>
      <c r="O17" s="71">
        <f>+'SR - Planilla Desagregado'!M60</f>
        <v>0</v>
      </c>
      <c r="P17" s="71">
        <f>+'SR - Planilla Desagregado'!N60</f>
        <v>0</v>
      </c>
      <c r="Q17" s="71">
        <f>+'SR - Planilla Desagregado'!O60</f>
        <v>0</v>
      </c>
    </row>
    <row r="18" spans="1:28" x14ac:dyDescent="0.2">
      <c r="A18" s="77">
        <f>'SR - Tit - DH'!$C$19</f>
        <v>2024</v>
      </c>
      <c r="B18" s="77" t="s">
        <v>5</v>
      </c>
      <c r="C18" s="77" t="str">
        <f>'SR - Tit - DH'!$A$21</f>
        <v>Titular</v>
      </c>
      <c r="D18" s="77" t="str">
        <f>'SR - Tit - DH'!B21</f>
        <v>Masculino</v>
      </c>
      <c r="E18" s="81">
        <f>'SR - Tit - DH'!C21</f>
        <v>89738397.420000002</v>
      </c>
      <c r="F18" s="81">
        <f>'SR - Tit - DH'!D21</f>
        <v>89801601.469999999</v>
      </c>
      <c r="G18" s="81">
        <f>'SR - Tit - DH'!E21</f>
        <v>0</v>
      </c>
      <c r="H18" s="81">
        <f>'SR - Tit - DH'!F21</f>
        <v>0</v>
      </c>
      <c r="I18" s="81">
        <f>'SR - Tit - DH'!G21</f>
        <v>0</v>
      </c>
      <c r="J18" s="81">
        <f>'SR - Tit - DH'!H21</f>
        <v>0</v>
      </c>
      <c r="K18" s="81">
        <f>'SR - Tit - DH'!I21</f>
        <v>0</v>
      </c>
      <c r="L18" s="81">
        <f>'SR - Tit - DH'!J21</f>
        <v>0</v>
      </c>
      <c r="M18" s="81">
        <f>'SR - Tit - DH'!K21</f>
        <v>0</v>
      </c>
      <c r="N18" s="81">
        <f>'SR - Tit - DH'!L21</f>
        <v>0</v>
      </c>
      <c r="O18" s="81">
        <f>'SR - Tit - DH'!M21</f>
        <v>0</v>
      </c>
      <c r="P18" s="81">
        <f>'SR - Tit - DH'!N21</f>
        <v>0</v>
      </c>
      <c r="Q18" s="81">
        <f>'SR - Tit - DH'!O21</f>
        <v>0</v>
      </c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</row>
    <row r="19" spans="1:28" x14ac:dyDescent="0.2">
      <c r="A19" s="77">
        <f>'SR - Tit - DH'!$C$19</f>
        <v>2024</v>
      </c>
      <c r="B19" s="77" t="s">
        <v>5</v>
      </c>
      <c r="C19" s="77" t="str">
        <f>'SR - Tit - DH'!$A$21</f>
        <v>Titular</v>
      </c>
      <c r="D19" s="77" t="str">
        <f>'SR - Tit - DH'!B22</f>
        <v>Femenino</v>
      </c>
      <c r="E19" s="81">
        <f>'SR - Tit - DH'!C22</f>
        <v>74494001.299999997</v>
      </c>
      <c r="F19" s="81">
        <f>'SR - Tit - DH'!D22</f>
        <v>74377493.719999999</v>
      </c>
      <c r="G19" s="81">
        <f>'SR - Tit - DH'!E22</f>
        <v>0</v>
      </c>
      <c r="H19" s="81">
        <f>'SR - Tit - DH'!F22</f>
        <v>0</v>
      </c>
      <c r="I19" s="81">
        <f>'SR - Tit - DH'!G22</f>
        <v>0</v>
      </c>
      <c r="J19" s="81">
        <f>'SR - Tit - DH'!H22</f>
        <v>0</v>
      </c>
      <c r="K19" s="81">
        <f>'SR - Tit - DH'!I22</f>
        <v>0</v>
      </c>
      <c r="L19" s="81">
        <f>'SR - Tit - DH'!J22</f>
        <v>0</v>
      </c>
      <c r="M19" s="81">
        <f>'SR - Tit - DH'!K22</f>
        <v>0</v>
      </c>
      <c r="N19" s="81">
        <f>'SR - Tit - DH'!L22</f>
        <v>0</v>
      </c>
      <c r="O19" s="81">
        <f>'SR - Tit - DH'!M22</f>
        <v>0</v>
      </c>
      <c r="P19" s="81">
        <f>'SR - Tit - DH'!N22</f>
        <v>0</v>
      </c>
      <c r="Q19" s="81">
        <f>'SR - Tit - DH'!O22</f>
        <v>0</v>
      </c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</row>
    <row r="20" spans="1:28" x14ac:dyDescent="0.2">
      <c r="A20" s="77">
        <f>'SR - Tit - DH'!$C$19</f>
        <v>2024</v>
      </c>
      <c r="B20" s="77" t="s">
        <v>5</v>
      </c>
      <c r="C20" s="77" t="str">
        <f>'SR - Tit - DH'!$A$24</f>
        <v>Derechohabiente</v>
      </c>
      <c r="D20" s="77" t="str">
        <f>'SR - Tit - DH'!B24</f>
        <v>Masculino</v>
      </c>
      <c r="E20" s="81">
        <f>'SR - Tit - DH'!C24</f>
        <v>6410761.9699999997</v>
      </c>
      <c r="F20" s="81">
        <f>'SR - Tit - DH'!D24</f>
        <v>6894322.2599999998</v>
      </c>
      <c r="G20" s="81">
        <f>'SR - Tit - DH'!E24</f>
        <v>0</v>
      </c>
      <c r="H20" s="81">
        <f>'SR - Tit - DH'!F24</f>
        <v>0</v>
      </c>
      <c r="I20" s="81">
        <f>'SR - Tit - DH'!G24</f>
        <v>0</v>
      </c>
      <c r="J20" s="81">
        <f>'SR - Tit - DH'!H24</f>
        <v>0</v>
      </c>
      <c r="K20" s="81">
        <f>'SR - Tit - DH'!I24</f>
        <v>0</v>
      </c>
      <c r="L20" s="81">
        <f>'SR - Tit - DH'!J24</f>
        <v>0</v>
      </c>
      <c r="M20" s="81">
        <f>'SR - Tit - DH'!K24</f>
        <v>0</v>
      </c>
      <c r="N20" s="81">
        <f>'SR - Tit - DH'!L24</f>
        <v>0</v>
      </c>
      <c r="O20" s="81">
        <f>'SR - Tit - DH'!M24</f>
        <v>0</v>
      </c>
      <c r="P20" s="81">
        <f>'SR - Tit - DH'!N24</f>
        <v>0</v>
      </c>
      <c r="Q20" s="81">
        <f>'SR - Tit - DH'!O24</f>
        <v>0</v>
      </c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</row>
    <row r="21" spans="1:28" x14ac:dyDescent="0.2">
      <c r="A21" s="77">
        <f>'SR - Tit - DH'!$C$19</f>
        <v>2024</v>
      </c>
      <c r="B21" s="77" t="s">
        <v>5</v>
      </c>
      <c r="C21" s="77" t="str">
        <f>'SR - Tit - DH'!$A$24</f>
        <v>Derechohabiente</v>
      </c>
      <c r="D21" s="77" t="str">
        <f>'SR - Tit - DH'!B25</f>
        <v>Femenino</v>
      </c>
      <c r="E21" s="81">
        <f>'SR - Tit - DH'!C25</f>
        <v>105762137.75</v>
      </c>
      <c r="F21" s="81">
        <f>'SR - Tit - DH'!D25</f>
        <v>105487885.89</v>
      </c>
      <c r="G21" s="81">
        <f>'SR - Tit - DH'!E25</f>
        <v>0</v>
      </c>
      <c r="H21" s="81">
        <f>'SR - Tit - DH'!F25</f>
        <v>0</v>
      </c>
      <c r="I21" s="81">
        <f>'SR - Tit - DH'!G25</f>
        <v>0</v>
      </c>
      <c r="J21" s="81">
        <f>'SR - Tit - DH'!H25</f>
        <v>0</v>
      </c>
      <c r="K21" s="81">
        <f>'SR - Tit - DH'!I25</f>
        <v>0</v>
      </c>
      <c r="L21" s="81">
        <f>'SR - Tit - DH'!J25</f>
        <v>0</v>
      </c>
      <c r="M21" s="81">
        <f>'SR - Tit - DH'!K25</f>
        <v>0</v>
      </c>
      <c r="N21" s="81">
        <f>'SR - Tit - DH'!L25</f>
        <v>0</v>
      </c>
      <c r="O21" s="81">
        <f>'SR - Tit - DH'!M25</f>
        <v>0</v>
      </c>
      <c r="P21" s="81">
        <f>'SR - Tit - DH'!N25</f>
        <v>0</v>
      </c>
      <c r="Q21" s="81">
        <f>'SR - Tit - DH'!O25</f>
        <v>0</v>
      </c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</row>
    <row r="22" spans="1:28" x14ac:dyDescent="0.2">
      <c r="A22" s="77">
        <f>'SR - Tit - DH'!$C$19</f>
        <v>2024</v>
      </c>
      <c r="B22" s="77" t="s">
        <v>5</v>
      </c>
      <c r="C22" s="77" t="str">
        <f>'SR - Tipo de Renta'!$A$12</f>
        <v>IVM</v>
      </c>
      <c r="D22" s="77" t="str">
        <f>'SR - Tipo de Renta'!A13</f>
        <v>Titular</v>
      </c>
      <c r="E22" s="81">
        <f>'SR - Tipo de Renta'!B13</f>
        <v>156638305.61000001</v>
      </c>
      <c r="F22" s="81">
        <f>'SR - Tipo de Renta'!C13</f>
        <v>156633079.75</v>
      </c>
      <c r="G22" s="81">
        <f>'SR - Tipo de Renta'!D13</f>
        <v>0</v>
      </c>
      <c r="H22" s="81">
        <f>'SR - Tipo de Renta'!E13</f>
        <v>0</v>
      </c>
      <c r="I22" s="81">
        <f>'SR - Tipo de Renta'!F13</f>
        <v>0</v>
      </c>
      <c r="J22" s="81">
        <f>'SR - Tipo de Renta'!G13</f>
        <v>0</v>
      </c>
      <c r="K22" s="81">
        <f>'SR - Tipo de Renta'!H13</f>
        <v>0</v>
      </c>
      <c r="L22" s="81">
        <f>'SR - Tipo de Renta'!I13</f>
        <v>0</v>
      </c>
      <c r="M22" s="81">
        <f>'SR - Tipo de Renta'!J13</f>
        <v>0</v>
      </c>
      <c r="N22" s="81">
        <f>'SR - Tipo de Renta'!K13</f>
        <v>0</v>
      </c>
      <c r="O22" s="81">
        <f>'SR - Tipo de Renta'!L13</f>
        <v>0</v>
      </c>
      <c r="P22" s="81">
        <f>'SR - Tipo de Renta'!M13</f>
        <v>0</v>
      </c>
      <c r="Q22" s="81">
        <f>'SR - Tipo de Renta'!N13</f>
        <v>0</v>
      </c>
    </row>
    <row r="23" spans="1:28" x14ac:dyDescent="0.2">
      <c r="A23" s="77">
        <f>'SR - Tit - DH'!$C$19</f>
        <v>2024</v>
      </c>
      <c r="B23" s="77" t="s">
        <v>5</v>
      </c>
      <c r="C23" s="77" t="str">
        <f>'SR - Tipo de Renta'!$A$12</f>
        <v>IVM</v>
      </c>
      <c r="D23" s="77" t="str">
        <f>'SR - Tipo de Renta'!A14</f>
        <v>Derechohabiente</v>
      </c>
      <c r="E23" s="81">
        <f>'SR - Tipo de Renta'!B14</f>
        <v>98034226.659999996</v>
      </c>
      <c r="F23" s="81">
        <f>'SR - Tipo de Renta'!C14</f>
        <v>98283475</v>
      </c>
      <c r="G23" s="81">
        <f>'SR - Tipo de Renta'!D14</f>
        <v>0</v>
      </c>
      <c r="H23" s="81">
        <f>'SR - Tipo de Renta'!E14</f>
        <v>0</v>
      </c>
      <c r="I23" s="81">
        <f>'SR - Tipo de Renta'!F14</f>
        <v>0</v>
      </c>
      <c r="J23" s="81">
        <f>'SR - Tipo de Renta'!G14</f>
        <v>0</v>
      </c>
      <c r="K23" s="81">
        <f>'SR - Tipo de Renta'!H14</f>
        <v>0</v>
      </c>
      <c r="L23" s="81">
        <f>'SR - Tipo de Renta'!I14</f>
        <v>0</v>
      </c>
      <c r="M23" s="81">
        <f>'SR - Tipo de Renta'!J14</f>
        <v>0</v>
      </c>
      <c r="N23" s="81">
        <f>'SR - Tipo de Renta'!K14</f>
        <v>0</v>
      </c>
      <c r="O23" s="81">
        <f>'SR - Tipo de Renta'!L14</f>
        <v>0</v>
      </c>
      <c r="P23" s="81">
        <f>'SR - Tipo de Renta'!M14</f>
        <v>0</v>
      </c>
      <c r="Q23" s="81">
        <f>'SR - Tipo de Renta'!N14</f>
        <v>0</v>
      </c>
    </row>
    <row r="24" spans="1:28" x14ac:dyDescent="0.2">
      <c r="A24" s="77">
        <f>'SR - Tit - DH'!$C$19</f>
        <v>2024</v>
      </c>
      <c r="B24" s="77" t="s">
        <v>5</v>
      </c>
      <c r="C24" s="77" t="str">
        <f>'SR - Tipo de Renta'!$A$16</f>
        <v>RP</v>
      </c>
      <c r="D24" s="77" t="str">
        <f>'SR - Tipo de Renta'!A17</f>
        <v>Titular</v>
      </c>
      <c r="E24" s="81">
        <f>'SR - Tipo de Renta'!B17</f>
        <v>7594093.1100000003</v>
      </c>
      <c r="F24" s="81">
        <f>'SR - Tipo de Renta'!C17</f>
        <v>7546015.4400000004</v>
      </c>
      <c r="G24" s="81">
        <f>'SR - Tipo de Renta'!D17</f>
        <v>0</v>
      </c>
      <c r="H24" s="81">
        <f>'SR - Tipo de Renta'!E17</f>
        <v>0</v>
      </c>
      <c r="I24" s="81">
        <f>'SR - Tipo de Renta'!F17</f>
        <v>0</v>
      </c>
      <c r="J24" s="81">
        <f>'SR - Tipo de Renta'!G17</f>
        <v>0</v>
      </c>
      <c r="K24" s="81">
        <f>'SR - Tipo de Renta'!H17</f>
        <v>0</v>
      </c>
      <c r="L24" s="81">
        <f>'SR - Tipo de Renta'!I17</f>
        <v>0</v>
      </c>
      <c r="M24" s="81">
        <f>'SR - Tipo de Renta'!J17</f>
        <v>0</v>
      </c>
      <c r="N24" s="81">
        <f>'SR - Tipo de Renta'!K17</f>
        <v>0</v>
      </c>
      <c r="O24" s="81">
        <f>'SR - Tipo de Renta'!L17</f>
        <v>0</v>
      </c>
      <c r="P24" s="81">
        <f>'SR - Tipo de Renta'!M17</f>
        <v>0</v>
      </c>
      <c r="Q24" s="81">
        <f>'SR - Tipo de Renta'!N17</f>
        <v>0</v>
      </c>
    </row>
    <row r="25" spans="1:28" x14ac:dyDescent="0.2">
      <c r="A25" s="77">
        <f>'SR - Tit - DH'!$C$19</f>
        <v>2024</v>
      </c>
      <c r="B25" s="77" t="s">
        <v>5</v>
      </c>
      <c r="C25" s="77" t="str">
        <f>'SR - Tipo de Renta'!$A$16</f>
        <v>RP</v>
      </c>
      <c r="D25" s="77" t="str">
        <f>'SR - Tipo de Renta'!A18</f>
        <v>Derechohabiente</v>
      </c>
      <c r="E25" s="81">
        <f>'SR - Tipo de Renta'!B18</f>
        <v>14138673.060000001</v>
      </c>
      <c r="F25" s="81">
        <f>'SR - Tipo de Renta'!C18</f>
        <v>14098733.15</v>
      </c>
      <c r="G25" s="81">
        <f>'SR - Tipo de Renta'!D18</f>
        <v>0</v>
      </c>
      <c r="H25" s="81">
        <f>'SR - Tipo de Renta'!E18</f>
        <v>0</v>
      </c>
      <c r="I25" s="81">
        <f>'SR - Tipo de Renta'!F18</f>
        <v>0</v>
      </c>
      <c r="J25" s="81">
        <f>'SR - Tipo de Renta'!G18</f>
        <v>0</v>
      </c>
      <c r="K25" s="81">
        <f>'SR - Tipo de Renta'!H18</f>
        <v>0</v>
      </c>
      <c r="L25" s="81">
        <f>'SR - Tipo de Renta'!I18</f>
        <v>0</v>
      </c>
      <c r="M25" s="81">
        <f>'SR - Tipo de Renta'!J18</f>
        <v>0</v>
      </c>
      <c r="N25" s="81">
        <f>'SR - Tipo de Renta'!K18</f>
        <v>0</v>
      </c>
      <c r="O25" s="81">
        <f>'SR - Tipo de Renta'!L18</f>
        <v>0</v>
      </c>
      <c r="P25" s="81">
        <f>'SR - Tipo de Renta'!M18</f>
        <v>0</v>
      </c>
      <c r="Q25" s="81">
        <f>'SR - Tipo de Renta'!N18</f>
        <v>0</v>
      </c>
    </row>
    <row r="26" spans="1:28" x14ac:dyDescent="0.2">
      <c r="A26" s="77">
        <f>'SR - Tit - DH'!$C$19</f>
        <v>2024</v>
      </c>
      <c r="B26" s="77" t="s">
        <v>5</v>
      </c>
      <c r="C26" s="77" t="str">
        <f>'SR - Tipo de Renta'!$A$28</f>
        <v>IVM</v>
      </c>
      <c r="D26" s="77" t="str">
        <f>'SR - Tipo de Renta'!A29</f>
        <v>Femenino</v>
      </c>
      <c r="E26" s="81">
        <f>'SR - Tipo de Renta'!B29</f>
        <v>166069335.97999999</v>
      </c>
      <c r="F26" s="81">
        <f>'SR - Tipo de Renta'!C29</f>
        <v>165807370.91999999</v>
      </c>
      <c r="G26" s="81">
        <f>'SR - Tipo de Renta'!D29</f>
        <v>0</v>
      </c>
      <c r="H26" s="81">
        <f>'SR - Tipo de Renta'!E29</f>
        <v>0</v>
      </c>
      <c r="I26" s="81">
        <f>'SR - Tipo de Renta'!F29</f>
        <v>0</v>
      </c>
      <c r="J26" s="81">
        <f>'SR - Tipo de Renta'!G29</f>
        <v>0</v>
      </c>
      <c r="K26" s="81">
        <f>'SR - Tipo de Renta'!H29</f>
        <v>0</v>
      </c>
      <c r="L26" s="81">
        <f>'SR - Tipo de Renta'!I29</f>
        <v>0</v>
      </c>
      <c r="M26" s="81">
        <f>'SR - Tipo de Renta'!J29</f>
        <v>0</v>
      </c>
      <c r="N26" s="81">
        <f>'SR - Tipo de Renta'!K29</f>
        <v>0</v>
      </c>
      <c r="O26" s="81">
        <f>'SR - Tipo de Renta'!L29</f>
        <v>0</v>
      </c>
      <c r="P26" s="81">
        <f>'SR - Tipo de Renta'!M29</f>
        <v>0</v>
      </c>
      <c r="Q26" s="81">
        <f>'SR - Tipo de Renta'!N29</f>
        <v>0</v>
      </c>
    </row>
    <row r="27" spans="1:28" x14ac:dyDescent="0.2">
      <c r="A27" s="77">
        <f>'SR - Tit - DH'!$C$19</f>
        <v>2024</v>
      </c>
      <c r="B27" s="77" t="s">
        <v>5</v>
      </c>
      <c r="C27" s="77" t="str">
        <f>'SR - Tipo de Renta'!$A$28</f>
        <v>IVM</v>
      </c>
      <c r="D27" s="77" t="str">
        <f>'SR - Tipo de Renta'!A30</f>
        <v>Masculino</v>
      </c>
      <c r="E27" s="81">
        <f>'SR - Tipo de Renta'!B30</f>
        <v>88603196.290000007</v>
      </c>
      <c r="F27" s="81">
        <f>'SR - Tipo de Renta'!C30</f>
        <v>89109183.829999998</v>
      </c>
      <c r="G27" s="81">
        <f>'SR - Tipo de Renta'!D30</f>
        <v>0</v>
      </c>
      <c r="H27" s="81">
        <f>'SR - Tipo de Renta'!E30</f>
        <v>0</v>
      </c>
      <c r="I27" s="81">
        <f>'SR - Tipo de Renta'!F30</f>
        <v>0</v>
      </c>
      <c r="J27" s="81">
        <f>'SR - Tipo de Renta'!G30</f>
        <v>0</v>
      </c>
      <c r="K27" s="81">
        <f>'SR - Tipo de Renta'!H30</f>
        <v>0</v>
      </c>
      <c r="L27" s="81">
        <f>'SR - Tipo de Renta'!I30</f>
        <v>0</v>
      </c>
      <c r="M27" s="81">
        <f>'SR - Tipo de Renta'!J30</f>
        <v>0</v>
      </c>
      <c r="N27" s="81">
        <f>'SR - Tipo de Renta'!K30</f>
        <v>0</v>
      </c>
      <c r="O27" s="81">
        <f>'SR - Tipo de Renta'!L30</f>
        <v>0</v>
      </c>
      <c r="P27" s="81">
        <f>'SR - Tipo de Renta'!M30</f>
        <v>0</v>
      </c>
      <c r="Q27" s="81">
        <f>'SR - Tipo de Renta'!N30</f>
        <v>0</v>
      </c>
    </row>
    <row r="28" spans="1:28" x14ac:dyDescent="0.2">
      <c r="A28" s="77">
        <f>'SR - Tit - DH'!$C$19</f>
        <v>2024</v>
      </c>
      <c r="B28" s="77" t="s">
        <v>5</v>
      </c>
      <c r="C28" s="77" t="str">
        <f>'SR - Tipo de Renta'!$A$32</f>
        <v>RP</v>
      </c>
      <c r="D28" s="77" t="str">
        <f>'SR - Tipo de Renta'!A33</f>
        <v>Femenino</v>
      </c>
      <c r="E28" s="81">
        <f>'SR - Tipo de Renta'!B33</f>
        <v>14186803.07</v>
      </c>
      <c r="F28" s="81">
        <f>'SR - Tipo de Renta'!C33</f>
        <v>14058008.689999999</v>
      </c>
      <c r="G28" s="81">
        <f>'SR - Tipo de Renta'!D33</f>
        <v>0</v>
      </c>
      <c r="H28" s="81">
        <f>'SR - Tipo de Renta'!E33</f>
        <v>0</v>
      </c>
      <c r="I28" s="81">
        <f>'SR - Tipo de Renta'!F33</f>
        <v>0</v>
      </c>
      <c r="J28" s="81">
        <f>'SR - Tipo de Renta'!G33</f>
        <v>0</v>
      </c>
      <c r="K28" s="81">
        <f>'SR - Tipo de Renta'!H33</f>
        <v>0</v>
      </c>
      <c r="L28" s="81">
        <f>'SR - Tipo de Renta'!I33</f>
        <v>0</v>
      </c>
      <c r="M28" s="81">
        <f>'SR - Tipo de Renta'!J33</f>
        <v>0</v>
      </c>
      <c r="N28" s="81">
        <f>'SR - Tipo de Renta'!K33</f>
        <v>0</v>
      </c>
      <c r="O28" s="81">
        <f>'SR - Tipo de Renta'!L33</f>
        <v>0</v>
      </c>
      <c r="P28" s="81">
        <f>'SR - Tipo de Renta'!M33</f>
        <v>0</v>
      </c>
      <c r="Q28" s="81">
        <f>'SR - Tipo de Renta'!N33</f>
        <v>0</v>
      </c>
    </row>
    <row r="29" spans="1:28" x14ac:dyDescent="0.2">
      <c r="A29" s="77">
        <f>'SR - Tit - DH'!$C$19</f>
        <v>2024</v>
      </c>
      <c r="B29" s="77" t="s">
        <v>5</v>
      </c>
      <c r="C29" s="77" t="str">
        <f>'SR - Tipo de Renta'!$A$32</f>
        <v>RP</v>
      </c>
      <c r="D29" s="77" t="str">
        <f>'SR - Tipo de Renta'!A34</f>
        <v>Masculino</v>
      </c>
      <c r="E29" s="81">
        <f>'SR - Tipo de Renta'!B34</f>
        <v>7545963.0999999996</v>
      </c>
      <c r="F29" s="81">
        <f>'SR - Tipo de Renta'!C34</f>
        <v>7586739.9000000004</v>
      </c>
      <c r="G29" s="81">
        <f>'SR - Tipo de Renta'!D34</f>
        <v>0</v>
      </c>
      <c r="H29" s="81">
        <f>'SR - Tipo de Renta'!E34</f>
        <v>0</v>
      </c>
      <c r="I29" s="81">
        <f>'SR - Tipo de Renta'!F34</f>
        <v>0</v>
      </c>
      <c r="J29" s="81">
        <f>'SR - Tipo de Renta'!G34</f>
        <v>0</v>
      </c>
      <c r="K29" s="81">
        <f>'SR - Tipo de Renta'!H34</f>
        <v>0</v>
      </c>
      <c r="L29" s="81">
        <f>'SR - Tipo de Renta'!I34</f>
        <v>0</v>
      </c>
      <c r="M29" s="81">
        <f>'SR - Tipo de Renta'!J34</f>
        <v>0</v>
      </c>
      <c r="N29" s="81">
        <f>'SR - Tipo de Renta'!K34</f>
        <v>0</v>
      </c>
      <c r="O29" s="81">
        <f>'SR - Tipo de Renta'!L34</f>
        <v>0</v>
      </c>
      <c r="P29" s="81">
        <f>'SR - Tipo de Renta'!M34</f>
        <v>0</v>
      </c>
      <c r="Q29" s="81">
        <f>'SR - Tipo de Renta'!N34</f>
        <v>0</v>
      </c>
    </row>
    <row r="30" spans="1:28" x14ac:dyDescent="0.2">
      <c r="A30" s="77">
        <f>'SR - Tit - DH'!$C$19</f>
        <v>2024</v>
      </c>
      <c r="B30" s="77" t="s">
        <v>167</v>
      </c>
      <c r="C30" s="77" t="str">
        <f>'SR - Clase de Renta'!$A$12</f>
        <v>IVM</v>
      </c>
      <c r="D30" s="60" t="str">
        <f>'SR - Clase de Renta'!A13</f>
        <v>HERMANOS</v>
      </c>
      <c r="E30" s="81">
        <f>'SR - Clase de Renta'!B13</f>
        <v>3007.52</v>
      </c>
      <c r="F30" s="81">
        <f>'SR - Clase de Renta'!C13</f>
        <v>3007.52</v>
      </c>
      <c r="G30" s="81">
        <f>'SR - Clase de Renta'!D13</f>
        <v>0</v>
      </c>
      <c r="H30" s="81">
        <f>'SR - Clase de Renta'!E13</f>
        <v>0</v>
      </c>
      <c r="I30" s="81">
        <f>'SR - Clase de Renta'!F13</f>
        <v>0</v>
      </c>
      <c r="J30" s="81">
        <f>'SR - Clase de Renta'!G13</f>
        <v>0</v>
      </c>
      <c r="K30" s="81">
        <f>'SR - Clase de Renta'!H13</f>
        <v>0</v>
      </c>
      <c r="L30" s="81">
        <f>'SR - Clase de Renta'!I13</f>
        <v>0</v>
      </c>
      <c r="M30" s="81">
        <f>'SR - Clase de Renta'!J13</f>
        <v>0</v>
      </c>
      <c r="N30" s="81">
        <f>'SR - Clase de Renta'!K13</f>
        <v>0</v>
      </c>
      <c r="O30" s="81">
        <f>'SR - Clase de Renta'!L13</f>
        <v>0</v>
      </c>
      <c r="P30" s="81">
        <f>'SR - Clase de Renta'!M13</f>
        <v>0</v>
      </c>
      <c r="Q30" s="81">
        <f>'SR - Clase de Renta'!N13</f>
        <v>0</v>
      </c>
    </row>
    <row r="31" spans="1:28" x14ac:dyDescent="0.2">
      <c r="A31" s="77">
        <f>'SR - Tit - DH'!$C$19</f>
        <v>2024</v>
      </c>
      <c r="B31" s="77" t="s">
        <v>167</v>
      </c>
      <c r="C31" s="77" t="str">
        <f>'SR - Clase de Renta'!$A$12</f>
        <v>IVM</v>
      </c>
      <c r="D31" s="60" t="str">
        <f>'SR - Clase de Renta'!A14</f>
        <v>INVALIDEZ</v>
      </c>
      <c r="E31" s="81">
        <f>'SR - Clase de Renta'!B14</f>
        <v>4173843.27</v>
      </c>
      <c r="F31" s="81">
        <f>'SR - Clase de Renta'!C14</f>
        <v>4170018.47</v>
      </c>
      <c r="G31" s="81">
        <f>'SR - Clase de Renta'!D14</f>
        <v>0</v>
      </c>
      <c r="H31" s="81">
        <f>'SR - Clase de Renta'!E14</f>
        <v>0</v>
      </c>
      <c r="I31" s="81">
        <f>'SR - Clase de Renta'!F14</f>
        <v>0</v>
      </c>
      <c r="J31" s="81">
        <f>'SR - Clase de Renta'!G14</f>
        <v>0</v>
      </c>
      <c r="K31" s="81">
        <f>'SR - Clase de Renta'!H14</f>
        <v>0</v>
      </c>
      <c r="L31" s="81">
        <f>'SR - Clase de Renta'!I14</f>
        <v>0</v>
      </c>
      <c r="M31" s="81">
        <f>'SR - Clase de Renta'!J14</f>
        <v>0</v>
      </c>
      <c r="N31" s="81">
        <f>'SR - Clase de Renta'!K14</f>
        <v>0</v>
      </c>
      <c r="O31" s="81">
        <f>'SR - Clase de Renta'!L14</f>
        <v>0</v>
      </c>
      <c r="P31" s="81">
        <f>'SR - Clase de Renta'!M14</f>
        <v>0</v>
      </c>
      <c r="Q31" s="81">
        <f>'SR - Clase de Renta'!N14</f>
        <v>0</v>
      </c>
    </row>
    <row r="32" spans="1:28" x14ac:dyDescent="0.2">
      <c r="A32" s="77">
        <f>'SR - Tit - DH'!$C$19</f>
        <v>2024</v>
      </c>
      <c r="B32" s="77" t="s">
        <v>167</v>
      </c>
      <c r="C32" s="77" t="str">
        <f>'SR - Clase de Renta'!$A$12</f>
        <v>IVM</v>
      </c>
      <c r="D32" s="60" t="str">
        <f>'SR - Clase de Renta'!A15</f>
        <v>MADRE</v>
      </c>
      <c r="E32" s="81">
        <f>'SR - Clase de Renta'!B15</f>
        <v>0</v>
      </c>
      <c r="F32" s="81">
        <f>'SR - Clase de Renta'!C15</f>
        <v>0</v>
      </c>
      <c r="G32" s="81">
        <f>'SR - Clase de Renta'!D15</f>
        <v>0</v>
      </c>
      <c r="H32" s="81">
        <f>'SR - Clase de Renta'!E15</f>
        <v>0</v>
      </c>
      <c r="I32" s="81">
        <f>'SR - Clase de Renta'!F15</f>
        <v>0</v>
      </c>
      <c r="J32" s="81">
        <f>'SR - Clase de Renta'!G15</f>
        <v>0</v>
      </c>
      <c r="K32" s="81">
        <f>'SR - Clase de Renta'!H15</f>
        <v>0</v>
      </c>
      <c r="L32" s="81">
        <f>'SR - Clase de Renta'!I15</f>
        <v>0</v>
      </c>
      <c r="M32" s="81">
        <f>'SR - Clase de Renta'!J15</f>
        <v>0</v>
      </c>
      <c r="N32" s="81">
        <f>'SR - Clase de Renta'!K15</f>
        <v>0</v>
      </c>
      <c r="O32" s="81">
        <f>'SR - Clase de Renta'!L15</f>
        <v>0</v>
      </c>
      <c r="P32" s="81">
        <f>'SR - Clase de Renta'!M15</f>
        <v>0</v>
      </c>
      <c r="Q32" s="81">
        <f>'SR - Clase de Renta'!N15</f>
        <v>0</v>
      </c>
    </row>
    <row r="33" spans="1:17" x14ac:dyDescent="0.2">
      <c r="A33" s="77">
        <f>'SR - Tit - DH'!$C$19</f>
        <v>2024</v>
      </c>
      <c r="B33" s="77" t="s">
        <v>167</v>
      </c>
      <c r="C33" s="77" t="str">
        <f>'SR - Clase de Renta'!$A$12</f>
        <v>IVM</v>
      </c>
      <c r="D33" s="60" t="str">
        <f>'SR - Clase de Renta'!A16</f>
        <v>ORFANDAD</v>
      </c>
      <c r="E33" s="81">
        <f>'SR - Clase de Renta'!B16</f>
        <v>275511.32</v>
      </c>
      <c r="F33" s="81">
        <f>'SR - Clase de Renta'!C16</f>
        <v>352934.88</v>
      </c>
      <c r="G33" s="81">
        <f>'SR - Clase de Renta'!D16</f>
        <v>0</v>
      </c>
      <c r="H33" s="81">
        <f>'SR - Clase de Renta'!E16</f>
        <v>0</v>
      </c>
      <c r="I33" s="81">
        <f>'SR - Clase de Renta'!F16</f>
        <v>0</v>
      </c>
      <c r="J33" s="81">
        <f>'SR - Clase de Renta'!G16</f>
        <v>0</v>
      </c>
      <c r="K33" s="81">
        <f>'SR - Clase de Renta'!H16</f>
        <v>0</v>
      </c>
      <c r="L33" s="81">
        <f>'SR - Clase de Renta'!I16</f>
        <v>0</v>
      </c>
      <c r="M33" s="81">
        <f>'SR - Clase de Renta'!J16</f>
        <v>0</v>
      </c>
      <c r="N33" s="81">
        <f>'SR - Clase de Renta'!K16</f>
        <v>0</v>
      </c>
      <c r="O33" s="81">
        <f>'SR - Clase de Renta'!L16</f>
        <v>0</v>
      </c>
      <c r="P33" s="81">
        <f>'SR - Clase de Renta'!M16</f>
        <v>0</v>
      </c>
      <c r="Q33" s="81">
        <f>'SR - Clase de Renta'!N16</f>
        <v>0</v>
      </c>
    </row>
    <row r="34" spans="1:17" x14ac:dyDescent="0.2">
      <c r="A34" s="77">
        <f>'SR - Tit - DH'!$C$19</f>
        <v>2024</v>
      </c>
      <c r="B34" s="77" t="s">
        <v>167</v>
      </c>
      <c r="C34" s="77" t="str">
        <f>'SR - Clase de Renta'!$A$12</f>
        <v>IVM</v>
      </c>
      <c r="D34" s="60" t="str">
        <f>'SR - Clase de Renta'!A17</f>
        <v>ORFANDAD DOBLE</v>
      </c>
      <c r="E34" s="81">
        <f>'SR - Clase de Renta'!B17</f>
        <v>1087614.1599999999</v>
      </c>
      <c r="F34" s="81">
        <f>'SR - Clase de Renta'!C17</f>
        <v>1100296.8600000001</v>
      </c>
      <c r="G34" s="81">
        <f>'SR - Clase de Renta'!D17</f>
        <v>0</v>
      </c>
      <c r="H34" s="81">
        <f>'SR - Clase de Renta'!E17</f>
        <v>0</v>
      </c>
      <c r="I34" s="81">
        <f>'SR - Clase de Renta'!F17</f>
        <v>0</v>
      </c>
      <c r="J34" s="81">
        <f>'SR - Clase de Renta'!G17</f>
        <v>0</v>
      </c>
      <c r="K34" s="81">
        <f>'SR - Clase de Renta'!H17</f>
        <v>0</v>
      </c>
      <c r="L34" s="81">
        <f>'SR - Clase de Renta'!I17</f>
        <v>0</v>
      </c>
      <c r="M34" s="81">
        <f>'SR - Clase de Renta'!J17</f>
        <v>0</v>
      </c>
      <c r="N34" s="81">
        <f>'SR - Clase de Renta'!K17</f>
        <v>0</v>
      </c>
      <c r="O34" s="81">
        <f>'SR - Clase de Renta'!L17</f>
        <v>0</v>
      </c>
      <c r="P34" s="81">
        <f>'SR - Clase de Renta'!M17</f>
        <v>0</v>
      </c>
      <c r="Q34" s="81">
        <f>'SR - Clase de Renta'!N17</f>
        <v>0</v>
      </c>
    </row>
    <row r="35" spans="1:17" x14ac:dyDescent="0.2">
      <c r="A35" s="77">
        <f>'SR - Tit - DH'!$C$19</f>
        <v>2024</v>
      </c>
      <c r="B35" s="77" t="s">
        <v>167</v>
      </c>
      <c r="C35" s="77" t="str">
        <f>'SR - Clase de Renta'!$A$12</f>
        <v>IVM</v>
      </c>
      <c r="D35" s="60" t="str">
        <f>'SR - Clase de Renta'!A18</f>
        <v>PADRE</v>
      </c>
      <c r="E35" s="81">
        <f>'SR - Clase de Renta'!B18</f>
        <v>7152.87</v>
      </c>
      <c r="F35" s="81">
        <f>'SR - Clase de Renta'!C18</f>
        <v>7152.87</v>
      </c>
      <c r="G35" s="81">
        <f>'SR - Clase de Renta'!D18</f>
        <v>0</v>
      </c>
      <c r="H35" s="81">
        <f>'SR - Clase de Renta'!E18</f>
        <v>0</v>
      </c>
      <c r="I35" s="81">
        <f>'SR - Clase de Renta'!F18</f>
        <v>0</v>
      </c>
      <c r="J35" s="81">
        <f>'SR - Clase de Renta'!G18</f>
        <v>0</v>
      </c>
      <c r="K35" s="81">
        <f>'SR - Clase de Renta'!H18</f>
        <v>0</v>
      </c>
      <c r="L35" s="81">
        <f>'SR - Clase de Renta'!I18</f>
        <v>0</v>
      </c>
      <c r="M35" s="81">
        <f>'SR - Clase de Renta'!J18</f>
        <v>0</v>
      </c>
      <c r="N35" s="81">
        <f>'SR - Clase de Renta'!K18</f>
        <v>0</v>
      </c>
      <c r="O35" s="81">
        <f>'SR - Clase de Renta'!L18</f>
        <v>0</v>
      </c>
      <c r="P35" s="81">
        <f>'SR - Clase de Renta'!M18</f>
        <v>0</v>
      </c>
      <c r="Q35" s="81">
        <f>'SR - Clase de Renta'!N18</f>
        <v>0</v>
      </c>
    </row>
    <row r="36" spans="1:17" x14ac:dyDescent="0.2">
      <c r="A36" s="77">
        <f>'SR - Tit - DH'!$C$19</f>
        <v>2024</v>
      </c>
      <c r="B36" s="77" t="s">
        <v>167</v>
      </c>
      <c r="C36" s="77" t="str">
        <f>'SR - Clase de Renta'!$A$12</f>
        <v>IVM</v>
      </c>
      <c r="D36" s="60" t="str">
        <f>'SR - Clase de Renta'!A19</f>
        <v>VEJEZ</v>
      </c>
      <c r="E36" s="81">
        <f>'SR - Clase de Renta'!B19</f>
        <v>152464462.34</v>
      </c>
      <c r="F36" s="81">
        <f>'SR - Clase de Renta'!C19</f>
        <v>152463061.28</v>
      </c>
      <c r="G36" s="81">
        <f>'SR - Clase de Renta'!D19</f>
        <v>0</v>
      </c>
      <c r="H36" s="81">
        <f>'SR - Clase de Renta'!E19</f>
        <v>0</v>
      </c>
      <c r="I36" s="81">
        <f>'SR - Clase de Renta'!F19</f>
        <v>0</v>
      </c>
      <c r="J36" s="81">
        <f>'SR - Clase de Renta'!G19</f>
        <v>0</v>
      </c>
      <c r="K36" s="81">
        <f>'SR - Clase de Renta'!H19</f>
        <v>0</v>
      </c>
      <c r="L36" s="81">
        <f>'SR - Clase de Renta'!I19</f>
        <v>0</v>
      </c>
      <c r="M36" s="81">
        <f>'SR - Clase de Renta'!J19</f>
        <v>0</v>
      </c>
      <c r="N36" s="81">
        <f>'SR - Clase de Renta'!K19</f>
        <v>0</v>
      </c>
      <c r="O36" s="81">
        <f>'SR - Clase de Renta'!L19</f>
        <v>0</v>
      </c>
      <c r="P36" s="81">
        <f>'SR - Clase de Renta'!M19</f>
        <v>0</v>
      </c>
      <c r="Q36" s="81">
        <f>'SR - Clase de Renta'!N19</f>
        <v>0</v>
      </c>
    </row>
    <row r="37" spans="1:17" x14ac:dyDescent="0.2">
      <c r="A37" s="77">
        <f>'SR - Tit - DH'!$C$19</f>
        <v>2024</v>
      </c>
      <c r="B37" s="77" t="s">
        <v>167</v>
      </c>
      <c r="C37" s="77" t="str">
        <f>'SR - Clase de Renta'!$A$12</f>
        <v>IVM</v>
      </c>
      <c r="D37" s="60" t="str">
        <f>'SR - Clase de Renta'!A20</f>
        <v>VIUDEDAD</v>
      </c>
      <c r="E37" s="81">
        <f>'SR - Clase de Renta'!B20</f>
        <v>96660940.790000007</v>
      </c>
      <c r="F37" s="81">
        <f>'SR - Clase de Renta'!C20</f>
        <v>96820082.870000005</v>
      </c>
      <c r="G37" s="81">
        <f>'SR - Clase de Renta'!D20</f>
        <v>0</v>
      </c>
      <c r="H37" s="81">
        <f>'SR - Clase de Renta'!E20</f>
        <v>0</v>
      </c>
      <c r="I37" s="81">
        <f>'SR - Clase de Renta'!F20</f>
        <v>0</v>
      </c>
      <c r="J37" s="81">
        <f>'SR - Clase de Renta'!G20</f>
        <v>0</v>
      </c>
      <c r="K37" s="81">
        <f>'SR - Clase de Renta'!H20</f>
        <v>0</v>
      </c>
      <c r="L37" s="81">
        <f>'SR - Clase de Renta'!I20</f>
        <v>0</v>
      </c>
      <c r="M37" s="81">
        <f>'SR - Clase de Renta'!J20</f>
        <v>0</v>
      </c>
      <c r="N37" s="81">
        <f>'SR - Clase de Renta'!K20</f>
        <v>0</v>
      </c>
      <c r="O37" s="81">
        <f>'SR - Clase de Renta'!L20</f>
        <v>0</v>
      </c>
      <c r="P37" s="81">
        <f>'SR - Clase de Renta'!M20</f>
        <v>0</v>
      </c>
      <c r="Q37" s="81">
        <f>'SR - Clase de Renta'!N20</f>
        <v>0</v>
      </c>
    </row>
    <row r="38" spans="1:17" x14ac:dyDescent="0.2">
      <c r="A38" s="77">
        <f>'SR - Tit - DH'!$C$19</f>
        <v>2024</v>
      </c>
      <c r="B38" s="77" t="s">
        <v>167</v>
      </c>
      <c r="C38" s="77" t="str">
        <f>'SR - Clase de Renta'!$A$22</f>
        <v>RP</v>
      </c>
      <c r="D38" s="60" t="str">
        <f>'SR - Clase de Renta'!A23</f>
        <v>INC.PARCIAL PERMANEN</v>
      </c>
      <c r="E38" s="81">
        <f>'SR - Clase de Renta'!B23</f>
        <v>7155231.7999999998</v>
      </c>
      <c r="F38" s="81">
        <f>'SR - Clase de Renta'!C23</f>
        <v>7110864.0800000001</v>
      </c>
      <c r="G38" s="81">
        <f>'SR - Clase de Renta'!D23</f>
        <v>0</v>
      </c>
      <c r="H38" s="81">
        <f>'SR - Clase de Renta'!E23</f>
        <v>0</v>
      </c>
      <c r="I38" s="81">
        <f>'SR - Clase de Renta'!F23</f>
        <v>0</v>
      </c>
      <c r="J38" s="81">
        <f>'SR - Clase de Renta'!G23</f>
        <v>0</v>
      </c>
      <c r="K38" s="81">
        <f>'SR - Clase de Renta'!H23</f>
        <v>0</v>
      </c>
      <c r="L38" s="81">
        <f>'SR - Clase de Renta'!I23</f>
        <v>0</v>
      </c>
      <c r="M38" s="81">
        <f>'SR - Clase de Renta'!J23</f>
        <v>0</v>
      </c>
      <c r="N38" s="81">
        <f>'SR - Clase de Renta'!K23</f>
        <v>0</v>
      </c>
      <c r="O38" s="81">
        <f>'SR - Clase de Renta'!L23</f>
        <v>0</v>
      </c>
      <c r="P38" s="81">
        <f>'SR - Clase de Renta'!M23</f>
        <v>0</v>
      </c>
      <c r="Q38" s="81">
        <f>'SR - Clase de Renta'!N23</f>
        <v>0</v>
      </c>
    </row>
    <row r="39" spans="1:17" x14ac:dyDescent="0.2">
      <c r="A39" s="77">
        <f>'SR - Tit - DH'!$C$19</f>
        <v>2024</v>
      </c>
      <c r="B39" s="77" t="s">
        <v>167</v>
      </c>
      <c r="C39" s="77" t="str">
        <f>'SR - Clase de Renta'!$A$22</f>
        <v>RP</v>
      </c>
      <c r="D39" s="60" t="str">
        <f>'SR - Clase de Renta'!A24</f>
        <v>INC.TOTAL PERMANENTE</v>
      </c>
      <c r="E39" s="81">
        <f>'SR - Clase de Renta'!B24</f>
        <v>438861.31</v>
      </c>
      <c r="F39" s="81">
        <f>'SR - Clase de Renta'!C24</f>
        <v>435151.35999999999</v>
      </c>
      <c r="G39" s="81">
        <f>'SR - Clase de Renta'!D24</f>
        <v>0</v>
      </c>
      <c r="H39" s="81">
        <f>'SR - Clase de Renta'!E24</f>
        <v>0</v>
      </c>
      <c r="I39" s="81">
        <f>'SR - Clase de Renta'!F24</f>
        <v>0</v>
      </c>
      <c r="J39" s="81">
        <f>'SR - Clase de Renta'!G24</f>
        <v>0</v>
      </c>
      <c r="K39" s="81">
        <f>'SR - Clase de Renta'!H24</f>
        <v>0</v>
      </c>
      <c r="L39" s="81">
        <f>'SR - Clase de Renta'!I24</f>
        <v>0</v>
      </c>
      <c r="M39" s="81">
        <f>'SR - Clase de Renta'!J24</f>
        <v>0</v>
      </c>
      <c r="N39" s="81">
        <f>'SR - Clase de Renta'!K24</f>
        <v>0</v>
      </c>
      <c r="O39" s="81">
        <f>'SR - Clase de Renta'!L24</f>
        <v>0</v>
      </c>
      <c r="P39" s="81">
        <f>'SR - Clase de Renta'!M24</f>
        <v>0</v>
      </c>
      <c r="Q39" s="81">
        <f>'SR - Clase de Renta'!N24</f>
        <v>0</v>
      </c>
    </row>
    <row r="40" spans="1:17" x14ac:dyDescent="0.2">
      <c r="A40" s="77">
        <f>'SR - Tit - DH'!$C$19</f>
        <v>2024</v>
      </c>
      <c r="B40" s="77" t="s">
        <v>167</v>
      </c>
      <c r="C40" s="77" t="str">
        <f>'SR - Clase de Renta'!$A$22</f>
        <v>RP</v>
      </c>
      <c r="D40" s="60" t="str">
        <f>'SR - Clase de Renta'!A25</f>
        <v>MADRE</v>
      </c>
      <c r="E40" s="81">
        <f>'SR - Clase de Renta'!B25</f>
        <v>0</v>
      </c>
      <c r="F40" s="81">
        <f>'SR - Clase de Renta'!C25</f>
        <v>0</v>
      </c>
      <c r="G40" s="81">
        <f>'SR - Clase de Renta'!D25</f>
        <v>0</v>
      </c>
      <c r="H40" s="81">
        <f>'SR - Clase de Renta'!E25</f>
        <v>0</v>
      </c>
      <c r="I40" s="81">
        <f>'SR - Clase de Renta'!F25</f>
        <v>0</v>
      </c>
      <c r="J40" s="81">
        <f>'SR - Clase de Renta'!G25</f>
        <v>0</v>
      </c>
      <c r="K40" s="81">
        <f>'SR - Clase de Renta'!H25</f>
        <v>0</v>
      </c>
      <c r="L40" s="81">
        <f>'SR - Clase de Renta'!I25</f>
        <v>0</v>
      </c>
      <c r="M40" s="81">
        <f>'SR - Clase de Renta'!J25</f>
        <v>0</v>
      </c>
      <c r="N40" s="81">
        <f>'SR - Clase de Renta'!K25</f>
        <v>0</v>
      </c>
      <c r="O40" s="81">
        <f>'SR - Clase de Renta'!L25</f>
        <v>0</v>
      </c>
      <c r="P40" s="81">
        <f>'SR - Clase de Renta'!M25</f>
        <v>0</v>
      </c>
      <c r="Q40" s="81">
        <f>'SR - Clase de Renta'!N25</f>
        <v>0</v>
      </c>
    </row>
    <row r="41" spans="1:17" x14ac:dyDescent="0.2">
      <c r="A41" s="77">
        <f>'SR - Tit - DH'!$C$19</f>
        <v>2024</v>
      </c>
      <c r="B41" s="77" t="s">
        <v>167</v>
      </c>
      <c r="C41" s="77" t="str">
        <f>'SR - Clase de Renta'!$A$22</f>
        <v>RP</v>
      </c>
      <c r="D41" s="60" t="str">
        <f>'SR - Clase de Renta'!A26</f>
        <v>ORFANDAD</v>
      </c>
      <c r="E41" s="81">
        <f>'SR - Clase de Renta'!B26</f>
        <v>39256.120000000003</v>
      </c>
      <c r="F41" s="81">
        <f>'SR - Clase de Renta'!C26</f>
        <v>127372.05</v>
      </c>
      <c r="G41" s="81">
        <f>'SR - Clase de Renta'!D26</f>
        <v>0</v>
      </c>
      <c r="H41" s="81">
        <f>'SR - Clase de Renta'!E26</f>
        <v>0</v>
      </c>
      <c r="I41" s="81">
        <f>'SR - Clase de Renta'!F26</f>
        <v>0</v>
      </c>
      <c r="J41" s="81">
        <f>'SR - Clase de Renta'!G26</f>
        <v>0</v>
      </c>
      <c r="K41" s="81">
        <f>'SR - Clase de Renta'!H26</f>
        <v>0</v>
      </c>
      <c r="L41" s="81">
        <f>'SR - Clase de Renta'!I26</f>
        <v>0</v>
      </c>
      <c r="M41" s="81">
        <f>'SR - Clase de Renta'!J26</f>
        <v>0</v>
      </c>
      <c r="N41" s="81">
        <f>'SR - Clase de Renta'!K26</f>
        <v>0</v>
      </c>
      <c r="O41" s="81">
        <f>'SR - Clase de Renta'!L26</f>
        <v>0</v>
      </c>
      <c r="P41" s="81">
        <f>'SR - Clase de Renta'!M26</f>
        <v>0</v>
      </c>
      <c r="Q41" s="81">
        <f>'SR - Clase de Renta'!N26</f>
        <v>0</v>
      </c>
    </row>
    <row r="42" spans="1:17" x14ac:dyDescent="0.2">
      <c r="A42" s="77">
        <f>'SR - Tit - DH'!$C$19</f>
        <v>2024</v>
      </c>
      <c r="B42" s="77" t="s">
        <v>167</v>
      </c>
      <c r="C42" s="77" t="str">
        <f>'SR - Clase de Renta'!$A$22</f>
        <v>RP</v>
      </c>
      <c r="D42" s="60" t="str">
        <f>'SR - Clase de Renta'!A27</f>
        <v>ORFANDAD DOBLE</v>
      </c>
      <c r="E42" s="81">
        <f>'SR - Clase de Renta'!B27</f>
        <v>248814.8</v>
      </c>
      <c r="F42" s="81">
        <f>'SR - Clase de Renta'!C27</f>
        <v>248814.8</v>
      </c>
      <c r="G42" s="81">
        <f>'SR - Clase de Renta'!D27</f>
        <v>0</v>
      </c>
      <c r="H42" s="81">
        <f>'SR - Clase de Renta'!E27</f>
        <v>0</v>
      </c>
      <c r="I42" s="81">
        <f>'SR - Clase de Renta'!F27</f>
        <v>0</v>
      </c>
      <c r="J42" s="81">
        <f>'SR - Clase de Renta'!G27</f>
        <v>0</v>
      </c>
      <c r="K42" s="81">
        <f>'SR - Clase de Renta'!H27</f>
        <v>0</v>
      </c>
      <c r="L42" s="81">
        <f>'SR - Clase de Renta'!I27</f>
        <v>0</v>
      </c>
      <c r="M42" s="81">
        <f>'SR - Clase de Renta'!J27</f>
        <v>0</v>
      </c>
      <c r="N42" s="81">
        <f>'SR - Clase de Renta'!K27</f>
        <v>0</v>
      </c>
      <c r="O42" s="81">
        <f>'SR - Clase de Renta'!L27</f>
        <v>0</v>
      </c>
      <c r="P42" s="81">
        <f>'SR - Clase de Renta'!M27</f>
        <v>0</v>
      </c>
      <c r="Q42" s="81">
        <f>'SR - Clase de Renta'!N27</f>
        <v>0</v>
      </c>
    </row>
    <row r="43" spans="1:17" x14ac:dyDescent="0.2">
      <c r="A43" s="77">
        <f>'SR - Tit - DH'!$C$19</f>
        <v>2024</v>
      </c>
      <c r="B43" s="77" t="s">
        <v>167</v>
      </c>
      <c r="C43" s="77" t="str">
        <f>'SR - Clase de Renta'!$A$22</f>
        <v>RP</v>
      </c>
      <c r="D43" s="60" t="str">
        <f>'SR - Clase de Renta'!A28</f>
        <v>PADRE</v>
      </c>
      <c r="E43" s="81">
        <f>'SR - Clase de Renta'!B28</f>
        <v>2632.96</v>
      </c>
      <c r="F43" s="81">
        <f>'SR - Clase de Renta'!C28</f>
        <v>2632.96</v>
      </c>
      <c r="G43" s="81">
        <f>'SR - Clase de Renta'!D28</f>
        <v>0</v>
      </c>
      <c r="H43" s="81">
        <f>'SR - Clase de Renta'!E28</f>
        <v>0</v>
      </c>
      <c r="I43" s="81">
        <f>'SR - Clase de Renta'!F28</f>
        <v>0</v>
      </c>
      <c r="J43" s="81">
        <f>'SR - Clase de Renta'!G28</f>
        <v>0</v>
      </c>
      <c r="K43" s="81">
        <f>'SR - Clase de Renta'!H28</f>
        <v>0</v>
      </c>
      <c r="L43" s="81">
        <f>'SR - Clase de Renta'!I28</f>
        <v>0</v>
      </c>
      <c r="M43" s="81">
        <f>'SR - Clase de Renta'!J28</f>
        <v>0</v>
      </c>
      <c r="N43" s="81">
        <f>'SR - Clase de Renta'!K28</f>
        <v>0</v>
      </c>
      <c r="O43" s="81">
        <f>'SR - Clase de Renta'!L28</f>
        <v>0</v>
      </c>
      <c r="P43" s="81">
        <f>'SR - Clase de Renta'!M28</f>
        <v>0</v>
      </c>
      <c r="Q43" s="81">
        <f>'SR - Clase de Renta'!N28</f>
        <v>0</v>
      </c>
    </row>
    <row r="44" spans="1:17" x14ac:dyDescent="0.2">
      <c r="A44" s="77">
        <f>'SR - Tit - DH'!$C$19</f>
        <v>2024</v>
      </c>
      <c r="B44" s="77" t="s">
        <v>167</v>
      </c>
      <c r="C44" s="77" t="str">
        <f>'SR - Clase de Renta'!$A$22</f>
        <v>RP</v>
      </c>
      <c r="D44" s="60" t="str">
        <f>'SR - Clase de Renta'!A29</f>
        <v>VIUDEDAD</v>
      </c>
      <c r="E44" s="81">
        <f>'SR - Clase de Renta'!B29</f>
        <v>13847969.18</v>
      </c>
      <c r="F44" s="81">
        <f>'SR - Clase de Renta'!C29</f>
        <v>13719913.34</v>
      </c>
      <c r="G44" s="81">
        <f>'SR - Clase de Renta'!D29</f>
        <v>0</v>
      </c>
      <c r="H44" s="81">
        <f>'SR - Clase de Renta'!E29</f>
        <v>0</v>
      </c>
      <c r="I44" s="81">
        <f>'SR - Clase de Renta'!F29</f>
        <v>0</v>
      </c>
      <c r="J44" s="81">
        <f>'SR - Clase de Renta'!G29</f>
        <v>0</v>
      </c>
      <c r="K44" s="81">
        <f>'SR - Clase de Renta'!H29</f>
        <v>0</v>
      </c>
      <c r="L44" s="81">
        <f>'SR - Clase de Renta'!I29</f>
        <v>0</v>
      </c>
      <c r="M44" s="81">
        <f>'SR - Clase de Renta'!J29</f>
        <v>0</v>
      </c>
      <c r="N44" s="81">
        <f>'SR - Clase de Renta'!K29</f>
        <v>0</v>
      </c>
      <c r="O44" s="81">
        <f>'SR - Clase de Renta'!L29</f>
        <v>0</v>
      </c>
      <c r="P44" s="81">
        <f>'SR - Clase de Renta'!M29</f>
        <v>0</v>
      </c>
      <c r="Q44" s="81">
        <f>'SR - Clase de Renta'!N29</f>
        <v>0</v>
      </c>
    </row>
    <row r="45" spans="1:17" x14ac:dyDescent="0.2">
      <c r="A45" s="77">
        <f>'SR - Tit - DH'!$C$19</f>
        <v>2024</v>
      </c>
      <c r="B45" s="77" t="str">
        <f>'SR - Sector'!$A$11</f>
        <v>Sector</v>
      </c>
      <c r="C45" s="77" t="str">
        <f>'SR - Sector'!$A$11</f>
        <v>Sector</v>
      </c>
      <c r="D45" s="77" t="str">
        <f>'SR - Sector'!A12</f>
        <v>SS.UNIVERSITARIOS</v>
      </c>
      <c r="E45" s="81">
        <f>'SR - Sector'!B12</f>
        <v>7565835.1100000003</v>
      </c>
      <c r="F45" s="81">
        <f>'SR - Sector'!C12</f>
        <v>7487045.7000000002</v>
      </c>
      <c r="G45" s="81">
        <f>'SR - Sector'!D12</f>
        <v>0</v>
      </c>
      <c r="H45" s="81">
        <f>'SR - Sector'!E12</f>
        <v>0</v>
      </c>
      <c r="I45" s="81">
        <f>'SR - Sector'!F12</f>
        <v>0</v>
      </c>
      <c r="J45" s="81">
        <f>'SR - Sector'!G12</f>
        <v>0</v>
      </c>
      <c r="K45" s="81">
        <f>'SR - Sector'!H12</f>
        <v>0</v>
      </c>
      <c r="L45" s="81">
        <f>'SR - Sector'!I12</f>
        <v>0</v>
      </c>
      <c r="M45" s="81">
        <f>'SR - Sector'!J12</f>
        <v>0</v>
      </c>
      <c r="N45" s="81">
        <f>'SR - Sector'!K12</f>
        <v>0</v>
      </c>
      <c r="O45" s="81">
        <f>'SR - Sector'!L12</f>
        <v>0</v>
      </c>
      <c r="P45" s="81">
        <f>'SR - Sector'!M12</f>
        <v>0</v>
      </c>
      <c r="Q45" s="81">
        <f>'SR - Sector'!N12</f>
        <v>0</v>
      </c>
    </row>
    <row r="46" spans="1:17" x14ac:dyDescent="0.2">
      <c r="A46" s="77">
        <f>'SR - Tit - DH'!$C$19</f>
        <v>2024</v>
      </c>
      <c r="B46" s="77" t="str">
        <f>'SR - Sector'!$A$11</f>
        <v>Sector</v>
      </c>
      <c r="C46" s="77" t="str">
        <f>'SR - Sector'!$A$11</f>
        <v>Sector</v>
      </c>
      <c r="D46" s="77" t="str">
        <f>'SR - Sector'!A13</f>
        <v>SAGUAPAC</v>
      </c>
      <c r="E46" s="81">
        <f>'SR - Sector'!B13</f>
        <v>28406.26</v>
      </c>
      <c r="F46" s="81">
        <f>'SR - Sector'!C13</f>
        <v>28406.26</v>
      </c>
      <c r="G46" s="81">
        <f>'SR - Sector'!D13</f>
        <v>0</v>
      </c>
      <c r="H46" s="81">
        <f>'SR - Sector'!E13</f>
        <v>0</v>
      </c>
      <c r="I46" s="81">
        <f>'SR - Sector'!F13</f>
        <v>0</v>
      </c>
      <c r="J46" s="81">
        <f>'SR - Sector'!G13</f>
        <v>0</v>
      </c>
      <c r="K46" s="81">
        <f>'SR - Sector'!H13</f>
        <v>0</v>
      </c>
      <c r="L46" s="81">
        <f>'SR - Sector'!I13</f>
        <v>0</v>
      </c>
      <c r="M46" s="81">
        <f>'SR - Sector'!J13</f>
        <v>0</v>
      </c>
      <c r="N46" s="81">
        <f>'SR - Sector'!K13</f>
        <v>0</v>
      </c>
      <c r="O46" s="81">
        <f>'SR - Sector'!L13</f>
        <v>0</v>
      </c>
      <c r="P46" s="81">
        <f>'SR - Sector'!M13</f>
        <v>0</v>
      </c>
      <c r="Q46" s="81">
        <f>'SR - Sector'!N13</f>
        <v>0</v>
      </c>
    </row>
    <row r="47" spans="1:17" x14ac:dyDescent="0.2">
      <c r="A47" s="77">
        <f>'SR - Tit - DH'!$C$19</f>
        <v>2024</v>
      </c>
      <c r="B47" s="77" t="str">
        <f>'SR - Sector'!$A$11</f>
        <v>Sector</v>
      </c>
      <c r="C47" s="77" t="str">
        <f>'SR - Sector'!$A$11</f>
        <v>Sector</v>
      </c>
      <c r="D47" s="77" t="str">
        <f>'SR - Sector'!A14</f>
        <v>FERROVIARIOS 91</v>
      </c>
      <c r="E47" s="81">
        <f>'SR - Sector'!B14</f>
        <v>1307498.69</v>
      </c>
      <c r="F47" s="81">
        <f>'SR - Sector'!C14</f>
        <v>1296763.31</v>
      </c>
      <c r="G47" s="81">
        <f>'SR - Sector'!D14</f>
        <v>0</v>
      </c>
      <c r="H47" s="81">
        <f>'SR - Sector'!E14</f>
        <v>0</v>
      </c>
      <c r="I47" s="81">
        <f>'SR - Sector'!F14</f>
        <v>0</v>
      </c>
      <c r="J47" s="81">
        <f>'SR - Sector'!G14</f>
        <v>0</v>
      </c>
      <c r="K47" s="81">
        <f>'SR - Sector'!H14</f>
        <v>0</v>
      </c>
      <c r="L47" s="81">
        <f>'SR - Sector'!I14</f>
        <v>0</v>
      </c>
      <c r="M47" s="81">
        <f>'SR - Sector'!J14</f>
        <v>0</v>
      </c>
      <c r="N47" s="81">
        <f>'SR - Sector'!K14</f>
        <v>0</v>
      </c>
      <c r="O47" s="81">
        <f>'SR - Sector'!L14</f>
        <v>0</v>
      </c>
      <c r="P47" s="81">
        <f>'SR - Sector'!M14</f>
        <v>0</v>
      </c>
      <c r="Q47" s="81">
        <f>'SR - Sector'!N14</f>
        <v>0</v>
      </c>
    </row>
    <row r="48" spans="1:17" x14ac:dyDescent="0.2">
      <c r="A48" s="77">
        <f>'SR - Tit - DH'!$C$19</f>
        <v>2024</v>
      </c>
      <c r="B48" s="77" t="str">
        <f>'SR - Sector'!$A$11</f>
        <v>Sector</v>
      </c>
      <c r="C48" s="77" t="str">
        <f>'SR - Sector'!$A$11</f>
        <v>Sector</v>
      </c>
      <c r="D48" s="77" t="str">
        <f>'SR - Sector'!A15</f>
        <v>ASOCIACION COTEL</v>
      </c>
      <c r="E48" s="81">
        <f>'SR - Sector'!B15</f>
        <v>561151.31000000006</v>
      </c>
      <c r="F48" s="81">
        <f>'SR - Sector'!C15</f>
        <v>557441.36</v>
      </c>
      <c r="G48" s="81">
        <f>'SR - Sector'!D15</f>
        <v>0</v>
      </c>
      <c r="H48" s="81">
        <f>'SR - Sector'!E15</f>
        <v>0</v>
      </c>
      <c r="I48" s="81">
        <f>'SR - Sector'!F15</f>
        <v>0</v>
      </c>
      <c r="J48" s="81">
        <f>'SR - Sector'!G15</f>
        <v>0</v>
      </c>
      <c r="K48" s="81">
        <f>'SR - Sector'!H15</f>
        <v>0</v>
      </c>
      <c r="L48" s="81">
        <f>'SR - Sector'!I15</f>
        <v>0</v>
      </c>
      <c r="M48" s="81">
        <f>'SR - Sector'!J15</f>
        <v>0</v>
      </c>
      <c r="N48" s="81">
        <f>'SR - Sector'!K15</f>
        <v>0</v>
      </c>
      <c r="O48" s="81">
        <f>'SR - Sector'!L15</f>
        <v>0</v>
      </c>
      <c r="P48" s="81">
        <f>'SR - Sector'!M15</f>
        <v>0</v>
      </c>
      <c r="Q48" s="81">
        <f>'SR - Sector'!N15</f>
        <v>0</v>
      </c>
    </row>
    <row r="49" spans="1:17" x14ac:dyDescent="0.2">
      <c r="A49" s="77">
        <f>'SR - Tit - DH'!$C$19</f>
        <v>2024</v>
      </c>
      <c r="B49" s="77" t="str">
        <f>'SR - Sector'!$A$11</f>
        <v>Sector</v>
      </c>
      <c r="C49" s="77" t="str">
        <f>'SR - Sector'!$A$11</f>
        <v>Sector</v>
      </c>
      <c r="D49" s="77" t="str">
        <f>'SR - Sector'!A16</f>
        <v>BANCO DEL ESTADO</v>
      </c>
      <c r="E49" s="81">
        <f>'SR - Sector'!B16</f>
        <v>1012978.48</v>
      </c>
      <c r="F49" s="81">
        <f>'SR - Sector'!C16</f>
        <v>1001132.68</v>
      </c>
      <c r="G49" s="81">
        <f>'SR - Sector'!D16</f>
        <v>0</v>
      </c>
      <c r="H49" s="81">
        <f>'SR - Sector'!E16</f>
        <v>0</v>
      </c>
      <c r="I49" s="81">
        <f>'SR - Sector'!F16</f>
        <v>0</v>
      </c>
      <c r="J49" s="81">
        <f>'SR - Sector'!G16</f>
        <v>0</v>
      </c>
      <c r="K49" s="81">
        <f>'SR - Sector'!H16</f>
        <v>0</v>
      </c>
      <c r="L49" s="81">
        <f>'SR - Sector'!I16</f>
        <v>0</v>
      </c>
      <c r="M49" s="81">
        <f>'SR - Sector'!J16</f>
        <v>0</v>
      </c>
      <c r="N49" s="81">
        <f>'SR - Sector'!K16</f>
        <v>0</v>
      </c>
      <c r="O49" s="81">
        <f>'SR - Sector'!L16</f>
        <v>0</v>
      </c>
      <c r="P49" s="81">
        <f>'SR - Sector'!M16</f>
        <v>0</v>
      </c>
      <c r="Q49" s="81">
        <f>'SR - Sector'!N16</f>
        <v>0</v>
      </c>
    </row>
    <row r="50" spans="1:17" x14ac:dyDescent="0.2">
      <c r="A50" s="77">
        <f>'SR - Tit - DH'!$C$19</f>
        <v>2024</v>
      </c>
      <c r="B50" s="77" t="str">
        <f>'SR - Sector'!$A$11</f>
        <v>Sector</v>
      </c>
      <c r="C50" s="77" t="str">
        <f>'SR - Sector'!$A$11</f>
        <v>Sector</v>
      </c>
      <c r="D50" s="77" t="str">
        <f>'SR - Sector'!A17</f>
        <v>BANCO AGRICOLA</v>
      </c>
      <c r="E50" s="81">
        <f>'SR - Sector'!B17</f>
        <v>425399.6</v>
      </c>
      <c r="F50" s="81">
        <f>'SR - Sector'!C17</f>
        <v>425399.6</v>
      </c>
      <c r="G50" s="81">
        <f>'SR - Sector'!D17</f>
        <v>0</v>
      </c>
      <c r="H50" s="81">
        <f>'SR - Sector'!E17</f>
        <v>0</v>
      </c>
      <c r="I50" s="81">
        <f>'SR - Sector'!F17</f>
        <v>0</v>
      </c>
      <c r="J50" s="81">
        <f>'SR - Sector'!G17</f>
        <v>0</v>
      </c>
      <c r="K50" s="81">
        <f>'SR - Sector'!H17</f>
        <v>0</v>
      </c>
      <c r="L50" s="81">
        <f>'SR - Sector'!I17</f>
        <v>0</v>
      </c>
      <c r="M50" s="81">
        <f>'SR - Sector'!J17</f>
        <v>0</v>
      </c>
      <c r="N50" s="81">
        <f>'SR - Sector'!K17</f>
        <v>0</v>
      </c>
      <c r="O50" s="81">
        <f>'SR - Sector'!L17</f>
        <v>0</v>
      </c>
      <c r="P50" s="81">
        <f>'SR - Sector'!M17</f>
        <v>0</v>
      </c>
      <c r="Q50" s="81">
        <f>'SR - Sector'!N17</f>
        <v>0</v>
      </c>
    </row>
    <row r="51" spans="1:17" x14ac:dyDescent="0.2">
      <c r="A51" s="77">
        <f>'SR - Tit - DH'!$C$19</f>
        <v>2024</v>
      </c>
      <c r="B51" s="77" t="str">
        <f>'SR - Sector'!$A$11</f>
        <v>Sector</v>
      </c>
      <c r="C51" s="77" t="str">
        <f>'SR - Sector'!$A$11</f>
        <v>Sector</v>
      </c>
      <c r="D51" s="77" t="str">
        <f>'SR - Sector'!A18</f>
        <v>BANCA ESTATAL</v>
      </c>
      <c r="E51" s="81">
        <f>'SR - Sector'!B18</f>
        <v>1484269.97</v>
      </c>
      <c r="F51" s="81">
        <f>'SR - Sector'!C18</f>
        <v>1480790.05</v>
      </c>
      <c r="G51" s="81">
        <f>'SR - Sector'!D18</f>
        <v>0</v>
      </c>
      <c r="H51" s="81">
        <f>'SR - Sector'!E18</f>
        <v>0</v>
      </c>
      <c r="I51" s="81">
        <f>'SR - Sector'!F18</f>
        <v>0</v>
      </c>
      <c r="J51" s="81">
        <f>'SR - Sector'!G18</f>
        <v>0</v>
      </c>
      <c r="K51" s="81">
        <f>'SR - Sector'!H18</f>
        <v>0</v>
      </c>
      <c r="L51" s="81">
        <f>'SR - Sector'!I18</f>
        <v>0</v>
      </c>
      <c r="M51" s="81">
        <f>'SR - Sector'!J18</f>
        <v>0</v>
      </c>
      <c r="N51" s="81">
        <f>'SR - Sector'!K18</f>
        <v>0</v>
      </c>
      <c r="O51" s="81">
        <f>'SR - Sector'!L18</f>
        <v>0</v>
      </c>
      <c r="P51" s="81">
        <f>'SR - Sector'!M18</f>
        <v>0</v>
      </c>
      <c r="Q51" s="81">
        <f>'SR - Sector'!N18</f>
        <v>0</v>
      </c>
    </row>
    <row r="52" spans="1:17" x14ac:dyDescent="0.2">
      <c r="A52" s="77">
        <f>'SR - Tit - DH'!$C$19</f>
        <v>2024</v>
      </c>
      <c r="B52" s="77" t="str">
        <f>'SR - Sector'!$A$11</f>
        <v>Sector</v>
      </c>
      <c r="C52" s="77" t="str">
        <f>'SR - Sector'!$A$11</f>
        <v>Sector</v>
      </c>
      <c r="D52" s="77" t="str">
        <f>'SR - Sector'!A19</f>
        <v>BANCA PRIVADA</v>
      </c>
      <c r="E52" s="81">
        <f>'SR - Sector'!B19</f>
        <v>4049319.93</v>
      </c>
      <c r="F52" s="81">
        <f>'SR - Sector'!C19</f>
        <v>4055299.01</v>
      </c>
      <c r="G52" s="81">
        <f>'SR - Sector'!D19</f>
        <v>0</v>
      </c>
      <c r="H52" s="81">
        <f>'SR - Sector'!E19</f>
        <v>0</v>
      </c>
      <c r="I52" s="81">
        <f>'SR - Sector'!F19</f>
        <v>0</v>
      </c>
      <c r="J52" s="81">
        <f>'SR - Sector'!G19</f>
        <v>0</v>
      </c>
      <c r="K52" s="81">
        <f>'SR - Sector'!H19</f>
        <v>0</v>
      </c>
      <c r="L52" s="81">
        <f>'SR - Sector'!I19</f>
        <v>0</v>
      </c>
      <c r="M52" s="81">
        <f>'SR - Sector'!J19</f>
        <v>0</v>
      </c>
      <c r="N52" s="81">
        <f>'SR - Sector'!K19</f>
        <v>0</v>
      </c>
      <c r="O52" s="81">
        <f>'SR - Sector'!L19</f>
        <v>0</v>
      </c>
      <c r="P52" s="81">
        <f>'SR - Sector'!M19</f>
        <v>0</v>
      </c>
      <c r="Q52" s="81">
        <f>'SR - Sector'!N19</f>
        <v>0</v>
      </c>
    </row>
    <row r="53" spans="1:17" x14ac:dyDescent="0.2">
      <c r="A53" s="77">
        <f>'SR - Tit - DH'!$C$19</f>
        <v>2024</v>
      </c>
      <c r="B53" s="77" t="str">
        <f>'SR - Sector'!$A$11</f>
        <v>Sector</v>
      </c>
      <c r="C53" s="77" t="str">
        <f>'SR - Sector'!$A$11</f>
        <v>Sector</v>
      </c>
      <c r="D53" s="77" t="str">
        <f>'SR - Sector'!A20</f>
        <v>SALUD</v>
      </c>
      <c r="E53" s="81">
        <f>'SR - Sector'!B20</f>
        <v>2066957.06</v>
      </c>
      <c r="F53" s="81">
        <f>'SR - Sector'!C20</f>
        <v>2087764.04</v>
      </c>
      <c r="G53" s="81">
        <f>'SR - Sector'!D20</f>
        <v>0</v>
      </c>
      <c r="H53" s="81">
        <f>'SR - Sector'!E20</f>
        <v>0</v>
      </c>
      <c r="I53" s="81">
        <f>'SR - Sector'!F20</f>
        <v>0</v>
      </c>
      <c r="J53" s="81">
        <f>'SR - Sector'!G20</f>
        <v>0</v>
      </c>
      <c r="K53" s="81">
        <f>'SR - Sector'!H20</f>
        <v>0</v>
      </c>
      <c r="L53" s="81">
        <f>'SR - Sector'!I20</f>
        <v>0</v>
      </c>
      <c r="M53" s="81">
        <f>'SR - Sector'!J20</f>
        <v>0</v>
      </c>
      <c r="N53" s="81">
        <f>'SR - Sector'!K20</f>
        <v>0</v>
      </c>
      <c r="O53" s="81">
        <f>'SR - Sector'!L20</f>
        <v>0</v>
      </c>
      <c r="P53" s="81">
        <f>'SR - Sector'!M20</f>
        <v>0</v>
      </c>
      <c r="Q53" s="81">
        <f>'SR - Sector'!N20</f>
        <v>0</v>
      </c>
    </row>
    <row r="54" spans="1:17" x14ac:dyDescent="0.2">
      <c r="A54" s="77">
        <f>'SR - Tit - DH'!$C$19</f>
        <v>2024</v>
      </c>
      <c r="B54" s="77" t="str">
        <f>'SR - Sector'!$A$11</f>
        <v>Sector</v>
      </c>
      <c r="C54" s="77" t="str">
        <f>'SR - Sector'!$A$11</f>
        <v>Sector</v>
      </c>
      <c r="D54" s="77" t="str">
        <f>'SR - Sector'!A21</f>
        <v>CONSTRUCCION</v>
      </c>
      <c r="E54" s="81">
        <f>'SR - Sector'!B21</f>
        <v>1015621.89</v>
      </c>
      <c r="F54" s="81">
        <f>'SR - Sector'!C21</f>
        <v>1523122.61</v>
      </c>
      <c r="G54" s="81">
        <f>'SR - Sector'!D21</f>
        <v>0</v>
      </c>
      <c r="H54" s="81">
        <f>'SR - Sector'!E21</f>
        <v>0</v>
      </c>
      <c r="I54" s="81">
        <f>'SR - Sector'!F21</f>
        <v>0</v>
      </c>
      <c r="J54" s="81">
        <f>'SR - Sector'!G21</f>
        <v>0</v>
      </c>
      <c r="K54" s="81">
        <f>'SR - Sector'!H21</f>
        <v>0</v>
      </c>
      <c r="L54" s="81">
        <f>'SR - Sector'!I21</f>
        <v>0</v>
      </c>
      <c r="M54" s="81">
        <f>'SR - Sector'!J21</f>
        <v>0</v>
      </c>
      <c r="N54" s="81">
        <f>'SR - Sector'!K21</f>
        <v>0</v>
      </c>
      <c r="O54" s="81">
        <f>'SR - Sector'!L21</f>
        <v>0</v>
      </c>
      <c r="P54" s="81">
        <f>'SR - Sector'!M21</f>
        <v>0</v>
      </c>
      <c r="Q54" s="81">
        <f>'SR - Sector'!N21</f>
        <v>0</v>
      </c>
    </row>
    <row r="55" spans="1:17" x14ac:dyDescent="0.2">
      <c r="A55" s="77">
        <f>'SR - Tit - DH'!$C$19</f>
        <v>2024</v>
      </c>
      <c r="B55" s="77" t="str">
        <f>'SR - Sector'!$A$11</f>
        <v>Sector</v>
      </c>
      <c r="C55" s="77" t="str">
        <f>'SR - Sector'!$A$11</f>
        <v>Sector</v>
      </c>
      <c r="D55" s="77" t="str">
        <f>'SR - Sector'!A22</f>
        <v>BANCO MINERO</v>
      </c>
      <c r="E55" s="81">
        <f>'SR - Sector'!B22</f>
        <v>697569.98</v>
      </c>
      <c r="F55" s="81">
        <f>'SR - Sector'!C22</f>
        <v>694113.7</v>
      </c>
      <c r="G55" s="81">
        <f>'SR - Sector'!D22</f>
        <v>0</v>
      </c>
      <c r="H55" s="81">
        <f>'SR - Sector'!E22</f>
        <v>0</v>
      </c>
      <c r="I55" s="81">
        <f>'SR - Sector'!F22</f>
        <v>0</v>
      </c>
      <c r="J55" s="81">
        <f>'SR - Sector'!G22</f>
        <v>0</v>
      </c>
      <c r="K55" s="81">
        <f>'SR - Sector'!H22</f>
        <v>0</v>
      </c>
      <c r="L55" s="81">
        <f>'SR - Sector'!I22</f>
        <v>0</v>
      </c>
      <c r="M55" s="81">
        <f>'SR - Sector'!J22</f>
        <v>0</v>
      </c>
      <c r="N55" s="81">
        <f>'SR - Sector'!K22</f>
        <v>0</v>
      </c>
      <c r="O55" s="81">
        <f>'SR - Sector'!L22</f>
        <v>0</v>
      </c>
      <c r="P55" s="81">
        <f>'SR - Sector'!M22</f>
        <v>0</v>
      </c>
      <c r="Q55" s="81">
        <f>'SR - Sector'!N22</f>
        <v>0</v>
      </c>
    </row>
    <row r="56" spans="1:17" x14ac:dyDescent="0.2">
      <c r="A56" s="77">
        <f>'SR - Tit - DH'!$C$19</f>
        <v>2024</v>
      </c>
      <c r="B56" s="77" t="str">
        <f>'SR - Sector'!$A$11</f>
        <v>Sector</v>
      </c>
      <c r="C56" s="77" t="str">
        <f>'SR - Sector'!$A$11</f>
        <v>Sector</v>
      </c>
      <c r="D56" s="77" t="str">
        <f>'SR - Sector'!A23</f>
        <v>FDO.C.SS.FAB</v>
      </c>
      <c r="E56" s="81">
        <f>'SR - Sector'!B23</f>
        <v>24256.27</v>
      </c>
      <c r="F56" s="81">
        <f>'SR - Sector'!C23</f>
        <v>24256.27</v>
      </c>
      <c r="G56" s="81">
        <f>'SR - Sector'!D23</f>
        <v>0</v>
      </c>
      <c r="H56" s="81">
        <f>'SR - Sector'!E23</f>
        <v>0</v>
      </c>
      <c r="I56" s="81">
        <f>'SR - Sector'!F23</f>
        <v>0</v>
      </c>
      <c r="J56" s="81">
        <f>'SR - Sector'!G23</f>
        <v>0</v>
      </c>
      <c r="K56" s="81">
        <f>'SR - Sector'!H23</f>
        <v>0</v>
      </c>
      <c r="L56" s="81">
        <f>'SR - Sector'!I23</f>
        <v>0</v>
      </c>
      <c r="M56" s="81">
        <f>'SR - Sector'!J23</f>
        <v>0</v>
      </c>
      <c r="N56" s="81">
        <f>'SR - Sector'!K23</f>
        <v>0</v>
      </c>
      <c r="O56" s="81">
        <f>'SR - Sector'!L23</f>
        <v>0</v>
      </c>
      <c r="P56" s="81">
        <f>'SR - Sector'!M23</f>
        <v>0</v>
      </c>
      <c r="Q56" s="81">
        <f>'SR - Sector'!N23</f>
        <v>0</v>
      </c>
    </row>
    <row r="57" spans="1:17" x14ac:dyDescent="0.2">
      <c r="A57" s="77">
        <f>'SR - Tit - DH'!$C$19</f>
        <v>2024</v>
      </c>
      <c r="B57" s="77" t="str">
        <f>'SR - Sector'!$A$11</f>
        <v>Sector</v>
      </c>
      <c r="C57" s="77" t="str">
        <f>'SR - Sector'!$A$11</f>
        <v>Sector</v>
      </c>
      <c r="D57" s="77" t="str">
        <f>'SR - Sector'!A24</f>
        <v>FERROVIARIO Y R.A.</v>
      </c>
      <c r="E57" s="81">
        <f>'SR - Sector'!B24</f>
        <v>10349204.57</v>
      </c>
      <c r="F57" s="81">
        <f>'SR - Sector'!C24</f>
        <v>10200590.710000001</v>
      </c>
      <c r="G57" s="81">
        <f>'SR - Sector'!D24</f>
        <v>0</v>
      </c>
      <c r="H57" s="81">
        <f>'SR - Sector'!E24</f>
        <v>0</v>
      </c>
      <c r="I57" s="81">
        <f>'SR - Sector'!F24</f>
        <v>0</v>
      </c>
      <c r="J57" s="81">
        <f>'SR - Sector'!G24</f>
        <v>0</v>
      </c>
      <c r="K57" s="81">
        <f>'SR - Sector'!H24</f>
        <v>0</v>
      </c>
      <c r="L57" s="81">
        <f>'SR - Sector'!I24</f>
        <v>0</v>
      </c>
      <c r="M57" s="81">
        <f>'SR - Sector'!J24</f>
        <v>0</v>
      </c>
      <c r="N57" s="81">
        <f>'SR - Sector'!K24</f>
        <v>0</v>
      </c>
      <c r="O57" s="81">
        <f>'SR - Sector'!L24</f>
        <v>0</v>
      </c>
      <c r="P57" s="81">
        <f>'SR - Sector'!M24</f>
        <v>0</v>
      </c>
      <c r="Q57" s="81">
        <f>'SR - Sector'!N24</f>
        <v>0</v>
      </c>
    </row>
    <row r="58" spans="1:17" x14ac:dyDescent="0.2">
      <c r="A58" s="77">
        <f>'SR - Tit - DH'!$C$19</f>
        <v>2024</v>
      </c>
      <c r="B58" s="77" t="str">
        <f>'SR - Sector'!$A$11</f>
        <v>Sector</v>
      </c>
      <c r="C58" s="77" t="str">
        <f>'SR - Sector'!$A$11</f>
        <v>Sector</v>
      </c>
      <c r="D58" s="77" t="str">
        <f>'SR - Sector'!A25</f>
        <v>ADUANAS</v>
      </c>
      <c r="E58" s="81">
        <f>'SR - Sector'!B25</f>
        <v>1644295.41</v>
      </c>
      <c r="F58" s="81">
        <f>'SR - Sector'!C25</f>
        <v>1634885.15</v>
      </c>
      <c r="G58" s="81">
        <f>'SR - Sector'!D25</f>
        <v>0</v>
      </c>
      <c r="H58" s="81">
        <f>'SR - Sector'!E25</f>
        <v>0</v>
      </c>
      <c r="I58" s="81">
        <f>'SR - Sector'!F25</f>
        <v>0</v>
      </c>
      <c r="J58" s="81">
        <f>'SR - Sector'!G25</f>
        <v>0</v>
      </c>
      <c r="K58" s="81">
        <f>'SR - Sector'!H25</f>
        <v>0</v>
      </c>
      <c r="L58" s="81">
        <f>'SR - Sector'!I25</f>
        <v>0</v>
      </c>
      <c r="M58" s="81">
        <f>'SR - Sector'!J25</f>
        <v>0</v>
      </c>
      <c r="N58" s="81">
        <f>'SR - Sector'!K25</f>
        <v>0</v>
      </c>
      <c r="O58" s="81">
        <f>'SR - Sector'!L25</f>
        <v>0</v>
      </c>
      <c r="P58" s="81">
        <f>'SR - Sector'!M25</f>
        <v>0</v>
      </c>
      <c r="Q58" s="81">
        <f>'SR - Sector'!N25</f>
        <v>0</v>
      </c>
    </row>
    <row r="59" spans="1:17" x14ac:dyDescent="0.2">
      <c r="A59" s="77">
        <f>'SR - Tit - DH'!$C$19</f>
        <v>2024</v>
      </c>
      <c r="B59" s="77" t="str">
        <f>'SR - Sector'!$A$11</f>
        <v>Sector</v>
      </c>
      <c r="C59" s="77" t="str">
        <f>'SR - Sector'!$A$11</f>
        <v>Sector</v>
      </c>
      <c r="D59" s="77" t="str">
        <f>'SR - Sector'!A26</f>
        <v>COMIBOL</v>
      </c>
      <c r="E59" s="81">
        <f>'SR - Sector'!B26</f>
        <v>24508786.940000001</v>
      </c>
      <c r="F59" s="81">
        <f>'SR - Sector'!C26</f>
        <v>24498304.890000001</v>
      </c>
      <c r="G59" s="81">
        <f>'SR - Sector'!D26</f>
        <v>0</v>
      </c>
      <c r="H59" s="81">
        <f>'SR - Sector'!E26</f>
        <v>0</v>
      </c>
      <c r="I59" s="81">
        <f>'SR - Sector'!F26</f>
        <v>0</v>
      </c>
      <c r="J59" s="81">
        <f>'SR - Sector'!G26</f>
        <v>0</v>
      </c>
      <c r="K59" s="81">
        <f>'SR - Sector'!H26</f>
        <v>0</v>
      </c>
      <c r="L59" s="81">
        <f>'SR - Sector'!I26</f>
        <v>0</v>
      </c>
      <c r="M59" s="81">
        <f>'SR - Sector'!J26</f>
        <v>0</v>
      </c>
      <c r="N59" s="81">
        <f>'SR - Sector'!K26</f>
        <v>0</v>
      </c>
      <c r="O59" s="81">
        <f>'SR - Sector'!L26</f>
        <v>0</v>
      </c>
      <c r="P59" s="81">
        <f>'SR - Sector'!M26</f>
        <v>0</v>
      </c>
      <c r="Q59" s="81">
        <f>'SR - Sector'!N26</f>
        <v>0</v>
      </c>
    </row>
    <row r="60" spans="1:17" x14ac:dyDescent="0.2">
      <c r="A60" s="77">
        <f>'SR - Tit - DH'!$C$19</f>
        <v>2024</v>
      </c>
      <c r="B60" s="77" t="str">
        <f>'SR - Sector'!$A$11</f>
        <v>Sector</v>
      </c>
      <c r="C60" s="77" t="str">
        <f>'SR - Sector'!$A$11</f>
        <v>Sector</v>
      </c>
      <c r="D60" s="77" t="str">
        <f>'SR - Sector'!A27</f>
        <v>MINERIA PRIVADA</v>
      </c>
      <c r="E60" s="81">
        <f>'SR - Sector'!B27</f>
        <v>11014484.310000001</v>
      </c>
      <c r="F60" s="81">
        <f>'SR - Sector'!C27</f>
        <v>10826159.67</v>
      </c>
      <c r="G60" s="81">
        <f>'SR - Sector'!D27</f>
        <v>0</v>
      </c>
      <c r="H60" s="81">
        <f>'SR - Sector'!E27</f>
        <v>0</v>
      </c>
      <c r="I60" s="81">
        <f>'SR - Sector'!F27</f>
        <v>0</v>
      </c>
      <c r="J60" s="81">
        <f>'SR - Sector'!G27</f>
        <v>0</v>
      </c>
      <c r="K60" s="81">
        <f>'SR - Sector'!H27</f>
        <v>0</v>
      </c>
      <c r="L60" s="81">
        <f>'SR - Sector'!I27</f>
        <v>0</v>
      </c>
      <c r="M60" s="81">
        <f>'SR - Sector'!J27</f>
        <v>0</v>
      </c>
      <c r="N60" s="81">
        <f>'SR - Sector'!K27</f>
        <v>0</v>
      </c>
      <c r="O60" s="81">
        <f>'SR - Sector'!L27</f>
        <v>0</v>
      </c>
      <c r="P60" s="81">
        <f>'SR - Sector'!M27</f>
        <v>0</v>
      </c>
      <c r="Q60" s="81">
        <f>'SR - Sector'!N27</f>
        <v>0</v>
      </c>
    </row>
    <row r="61" spans="1:17" x14ac:dyDescent="0.2">
      <c r="A61" s="77">
        <f>'SR - Tit - DH'!$C$19</f>
        <v>2024</v>
      </c>
      <c r="B61" s="77" t="str">
        <f>'SR - Sector'!$A$11</f>
        <v>Sector</v>
      </c>
      <c r="C61" s="77" t="str">
        <f>'SR - Sector'!$A$11</f>
        <v>Sector</v>
      </c>
      <c r="D61" s="77" t="str">
        <f>'SR - Sector'!A28</f>
        <v>ADM. PUBLICA</v>
      </c>
      <c r="E61" s="81">
        <f>'SR - Sector'!B28</f>
        <v>15532117.5</v>
      </c>
      <c r="F61" s="81">
        <f>'SR - Sector'!C28</f>
        <v>15461920.449999999</v>
      </c>
      <c r="G61" s="81">
        <f>'SR - Sector'!D28</f>
        <v>0</v>
      </c>
      <c r="H61" s="81">
        <f>'SR - Sector'!E28</f>
        <v>0</v>
      </c>
      <c r="I61" s="81">
        <f>'SR - Sector'!F28</f>
        <v>0</v>
      </c>
      <c r="J61" s="81">
        <f>'SR - Sector'!G28</f>
        <v>0</v>
      </c>
      <c r="K61" s="81">
        <f>'SR - Sector'!H28</f>
        <v>0</v>
      </c>
      <c r="L61" s="81">
        <f>'SR - Sector'!I28</f>
        <v>0</v>
      </c>
      <c r="M61" s="81">
        <f>'SR - Sector'!J28</f>
        <v>0</v>
      </c>
      <c r="N61" s="81">
        <f>'SR - Sector'!K28</f>
        <v>0</v>
      </c>
      <c r="O61" s="81">
        <f>'SR - Sector'!L28</f>
        <v>0</v>
      </c>
      <c r="P61" s="81">
        <f>'SR - Sector'!M28</f>
        <v>0</v>
      </c>
      <c r="Q61" s="81">
        <f>'SR - Sector'!N28</f>
        <v>0</v>
      </c>
    </row>
    <row r="62" spans="1:17" x14ac:dyDescent="0.2">
      <c r="A62" s="77">
        <f>'SR - Tit - DH'!$C$19</f>
        <v>2024</v>
      </c>
      <c r="B62" s="77" t="str">
        <f>'SR - Sector'!$A$11</f>
        <v>Sector</v>
      </c>
      <c r="C62" s="77" t="str">
        <f>'SR - Sector'!$A$11</f>
        <v>Sector</v>
      </c>
      <c r="D62" s="77" t="str">
        <f>'SR - Sector'!A29</f>
        <v>COOPERATIVAS</v>
      </c>
      <c r="E62" s="81">
        <f>'SR - Sector'!B29</f>
        <v>14677610.49</v>
      </c>
      <c r="F62" s="81">
        <f>'SR - Sector'!C29</f>
        <v>14705623.16</v>
      </c>
      <c r="G62" s="81">
        <f>'SR - Sector'!D29</f>
        <v>0</v>
      </c>
      <c r="H62" s="81">
        <f>'SR - Sector'!E29</f>
        <v>0</v>
      </c>
      <c r="I62" s="81">
        <f>'SR - Sector'!F29</f>
        <v>0</v>
      </c>
      <c r="J62" s="81">
        <f>'SR - Sector'!G29</f>
        <v>0</v>
      </c>
      <c r="K62" s="81">
        <f>'SR - Sector'!H29</f>
        <v>0</v>
      </c>
      <c r="L62" s="81">
        <f>'SR - Sector'!I29</f>
        <v>0</v>
      </c>
      <c r="M62" s="81">
        <f>'SR - Sector'!J29</f>
        <v>0</v>
      </c>
      <c r="N62" s="81">
        <f>'SR - Sector'!K29</f>
        <v>0</v>
      </c>
      <c r="O62" s="81">
        <f>'SR - Sector'!L29</f>
        <v>0</v>
      </c>
      <c r="P62" s="81">
        <f>'SR - Sector'!M29</f>
        <v>0</v>
      </c>
      <c r="Q62" s="81">
        <f>'SR - Sector'!N29</f>
        <v>0</v>
      </c>
    </row>
    <row r="63" spans="1:17" x14ac:dyDescent="0.2">
      <c r="A63" s="77">
        <f>'SR - Tit - DH'!$C$19</f>
        <v>2024</v>
      </c>
      <c r="B63" s="77" t="str">
        <f>'SR - Sector'!$A$11</f>
        <v>Sector</v>
      </c>
      <c r="C63" s="77" t="str">
        <f>'SR - Sector'!$A$11</f>
        <v>Sector</v>
      </c>
      <c r="D63" s="77" t="str">
        <f>'SR - Sector'!A30</f>
        <v>VARIOS</v>
      </c>
      <c r="E63" s="81">
        <f>'SR - Sector'!B30</f>
        <v>3475768.22</v>
      </c>
      <c r="F63" s="81">
        <f>'SR - Sector'!C30</f>
        <v>3455377.25</v>
      </c>
      <c r="G63" s="81">
        <f>'SR - Sector'!D30</f>
        <v>0</v>
      </c>
      <c r="H63" s="81">
        <f>'SR - Sector'!E30</f>
        <v>0</v>
      </c>
      <c r="I63" s="81">
        <f>'SR - Sector'!F30</f>
        <v>0</v>
      </c>
      <c r="J63" s="81">
        <f>'SR - Sector'!G30</f>
        <v>0</v>
      </c>
      <c r="K63" s="81">
        <f>'SR - Sector'!H30</f>
        <v>0</v>
      </c>
      <c r="L63" s="81">
        <f>'SR - Sector'!I30</f>
        <v>0</v>
      </c>
      <c r="M63" s="81">
        <f>'SR - Sector'!J30</f>
        <v>0</v>
      </c>
      <c r="N63" s="81">
        <f>'SR - Sector'!K30</f>
        <v>0</v>
      </c>
      <c r="O63" s="81">
        <f>'SR - Sector'!L30</f>
        <v>0</v>
      </c>
      <c r="P63" s="81">
        <f>'SR - Sector'!M30</f>
        <v>0</v>
      </c>
      <c r="Q63" s="81">
        <f>'SR - Sector'!N30</f>
        <v>0</v>
      </c>
    </row>
    <row r="64" spans="1:17" x14ac:dyDescent="0.2">
      <c r="A64" s="77">
        <f>'SR - Tit - DH'!$C$19</f>
        <v>2024</v>
      </c>
      <c r="B64" s="77" t="str">
        <f>'SR - Sector'!$A$11</f>
        <v>Sector</v>
      </c>
      <c r="C64" s="77" t="str">
        <f>'SR - Sector'!$A$11</f>
        <v>Sector</v>
      </c>
      <c r="D64" s="77" t="str">
        <f>'SR - Sector'!A31</f>
        <v>COMERCIO</v>
      </c>
      <c r="E64" s="81">
        <f>'SR - Sector'!B31</f>
        <v>11586769.220000001</v>
      </c>
      <c r="F64" s="81">
        <f>'SR - Sector'!C31</f>
        <v>11487853.789999999</v>
      </c>
      <c r="G64" s="81">
        <f>'SR - Sector'!D31</f>
        <v>0</v>
      </c>
      <c r="H64" s="81">
        <f>'SR - Sector'!E31</f>
        <v>0</v>
      </c>
      <c r="I64" s="81">
        <f>'SR - Sector'!F31</f>
        <v>0</v>
      </c>
      <c r="J64" s="81">
        <f>'SR - Sector'!G31</f>
        <v>0</v>
      </c>
      <c r="K64" s="81">
        <f>'SR - Sector'!H31</f>
        <v>0</v>
      </c>
      <c r="L64" s="81">
        <f>'SR - Sector'!I31</f>
        <v>0</v>
      </c>
      <c r="M64" s="81">
        <f>'SR - Sector'!J31</f>
        <v>0</v>
      </c>
      <c r="N64" s="81">
        <f>'SR - Sector'!K31</f>
        <v>0</v>
      </c>
      <c r="O64" s="81">
        <f>'SR - Sector'!L31</f>
        <v>0</v>
      </c>
      <c r="P64" s="81">
        <f>'SR - Sector'!M31</f>
        <v>0</v>
      </c>
      <c r="Q64" s="81">
        <f>'SR - Sector'!N31</f>
        <v>0</v>
      </c>
    </row>
    <row r="65" spans="1:17" x14ac:dyDescent="0.2">
      <c r="A65" s="77">
        <f>'SR - Tit - DH'!$C$19</f>
        <v>2024</v>
      </c>
      <c r="B65" s="77" t="str">
        <f>'SR - Sector'!$A$11</f>
        <v>Sector</v>
      </c>
      <c r="C65" s="77" t="str">
        <f>'SR - Sector'!$A$11</f>
        <v>Sector</v>
      </c>
      <c r="D65" s="77" t="str">
        <f>'SR - Sector'!A32</f>
        <v>POLICIA BOLIVIANA</v>
      </c>
      <c r="E65" s="81">
        <f>'SR - Sector'!B32</f>
        <v>8138569.1399999997</v>
      </c>
      <c r="F65" s="81">
        <f>'SR - Sector'!C32</f>
        <v>8224114.4299999997</v>
      </c>
      <c r="G65" s="81">
        <f>'SR - Sector'!D32</f>
        <v>0</v>
      </c>
      <c r="H65" s="81">
        <f>'SR - Sector'!E32</f>
        <v>0</v>
      </c>
      <c r="I65" s="81">
        <f>'SR - Sector'!F32</f>
        <v>0</v>
      </c>
      <c r="J65" s="81">
        <f>'SR - Sector'!G32</f>
        <v>0</v>
      </c>
      <c r="K65" s="81">
        <f>'SR - Sector'!H32</f>
        <v>0</v>
      </c>
      <c r="L65" s="81">
        <f>'SR - Sector'!I32</f>
        <v>0</v>
      </c>
      <c r="M65" s="81">
        <f>'SR - Sector'!J32</f>
        <v>0</v>
      </c>
      <c r="N65" s="81">
        <f>'SR - Sector'!K32</f>
        <v>0</v>
      </c>
      <c r="O65" s="81">
        <f>'SR - Sector'!L32</f>
        <v>0</v>
      </c>
      <c r="P65" s="81">
        <f>'SR - Sector'!M32</f>
        <v>0</v>
      </c>
      <c r="Q65" s="81">
        <f>'SR - Sector'!N32</f>
        <v>0</v>
      </c>
    </row>
    <row r="66" spans="1:17" x14ac:dyDescent="0.2">
      <c r="A66" s="77">
        <f>'SR - Tit - DH'!$C$19</f>
        <v>2024</v>
      </c>
      <c r="B66" s="77" t="str">
        <f>'SR - Sector'!$A$11</f>
        <v>Sector</v>
      </c>
      <c r="C66" s="77" t="str">
        <f>'SR - Sector'!$A$11</f>
        <v>Sector</v>
      </c>
      <c r="D66" s="77" t="str">
        <f>'SR - Sector'!A33</f>
        <v>JUDICIAL [ADMINIST.]</v>
      </c>
      <c r="E66" s="81">
        <f>'SR - Sector'!B33</f>
        <v>71205.36</v>
      </c>
      <c r="F66" s="81">
        <f>'SR - Sector'!C33</f>
        <v>71205.36</v>
      </c>
      <c r="G66" s="81">
        <f>'SR - Sector'!D33</f>
        <v>0</v>
      </c>
      <c r="H66" s="81">
        <f>'SR - Sector'!E33</f>
        <v>0</v>
      </c>
      <c r="I66" s="81">
        <f>'SR - Sector'!F33</f>
        <v>0</v>
      </c>
      <c r="J66" s="81">
        <f>'SR - Sector'!G33</f>
        <v>0</v>
      </c>
      <c r="K66" s="81">
        <f>'SR - Sector'!H33</f>
        <v>0</v>
      </c>
      <c r="L66" s="81">
        <f>'SR - Sector'!I33</f>
        <v>0</v>
      </c>
      <c r="M66" s="81">
        <f>'SR - Sector'!J33</f>
        <v>0</v>
      </c>
      <c r="N66" s="81">
        <f>'SR - Sector'!K33</f>
        <v>0</v>
      </c>
      <c r="O66" s="81">
        <f>'SR - Sector'!L33</f>
        <v>0</v>
      </c>
      <c r="P66" s="81">
        <f>'SR - Sector'!M33</f>
        <v>0</v>
      </c>
      <c r="Q66" s="81">
        <f>'SR - Sector'!N33</f>
        <v>0</v>
      </c>
    </row>
    <row r="67" spans="1:17" x14ac:dyDescent="0.2">
      <c r="A67" s="77">
        <f>'SR - Tit - DH'!$C$19</f>
        <v>2024</v>
      </c>
      <c r="B67" s="77" t="str">
        <f>'SR - Sector'!$A$11</f>
        <v>Sector</v>
      </c>
      <c r="C67" s="77" t="str">
        <f>'SR - Sector'!$A$11</f>
        <v>Sector</v>
      </c>
      <c r="D67" s="77" t="str">
        <f>'SR - Sector'!A34</f>
        <v>FABRIL</v>
      </c>
      <c r="E67" s="81">
        <f>'SR - Sector'!B34</f>
        <v>19174439.629999999</v>
      </c>
      <c r="F67" s="81">
        <f>'SR - Sector'!C34</f>
        <v>19502184.210000001</v>
      </c>
      <c r="G67" s="81">
        <f>'SR - Sector'!D34</f>
        <v>0</v>
      </c>
      <c r="H67" s="81">
        <f>'SR - Sector'!E34</f>
        <v>0</v>
      </c>
      <c r="I67" s="81">
        <f>'SR - Sector'!F34</f>
        <v>0</v>
      </c>
      <c r="J67" s="81">
        <f>'SR - Sector'!G34</f>
        <v>0</v>
      </c>
      <c r="K67" s="81">
        <f>'SR - Sector'!H34</f>
        <v>0</v>
      </c>
      <c r="L67" s="81">
        <f>'SR - Sector'!I34</f>
        <v>0</v>
      </c>
      <c r="M67" s="81">
        <f>'SR - Sector'!J34</f>
        <v>0</v>
      </c>
      <c r="N67" s="81">
        <f>'SR - Sector'!K34</f>
        <v>0</v>
      </c>
      <c r="O67" s="81">
        <f>'SR - Sector'!L34</f>
        <v>0</v>
      </c>
      <c r="P67" s="81">
        <f>'SR - Sector'!M34</f>
        <v>0</v>
      </c>
      <c r="Q67" s="81">
        <f>'SR - Sector'!N34</f>
        <v>0</v>
      </c>
    </row>
    <row r="68" spans="1:17" x14ac:dyDescent="0.2">
      <c r="A68" s="77">
        <f>'SR - Tit - DH'!$C$19</f>
        <v>2024</v>
      </c>
      <c r="B68" s="77" t="str">
        <f>'SR - Sector'!$A$11</f>
        <v>Sector</v>
      </c>
      <c r="C68" s="77" t="str">
        <f>'SR - Sector'!$A$11</f>
        <v>Sector</v>
      </c>
      <c r="D68" s="77" t="str">
        <f>'SR - Sector'!A35</f>
        <v>CAMINOS</v>
      </c>
      <c r="E68" s="81">
        <f>'SR - Sector'!B35</f>
        <v>5173747.42</v>
      </c>
      <c r="F68" s="81">
        <f>'SR - Sector'!C35</f>
        <v>5195981.67</v>
      </c>
      <c r="G68" s="81">
        <f>'SR - Sector'!D35</f>
        <v>0</v>
      </c>
      <c r="H68" s="81">
        <f>'SR - Sector'!E35</f>
        <v>0</v>
      </c>
      <c r="I68" s="81">
        <f>'SR - Sector'!F35</f>
        <v>0</v>
      </c>
      <c r="J68" s="81">
        <f>'SR - Sector'!G35</f>
        <v>0</v>
      </c>
      <c r="K68" s="81">
        <f>'SR - Sector'!H35</f>
        <v>0</v>
      </c>
      <c r="L68" s="81">
        <f>'SR - Sector'!I35</f>
        <v>0</v>
      </c>
      <c r="M68" s="81">
        <f>'SR - Sector'!J35</f>
        <v>0</v>
      </c>
      <c r="N68" s="81">
        <f>'SR - Sector'!K35</f>
        <v>0</v>
      </c>
      <c r="O68" s="81">
        <f>'SR - Sector'!L35</f>
        <v>0</v>
      </c>
      <c r="P68" s="81">
        <f>'SR - Sector'!M35</f>
        <v>0</v>
      </c>
      <c r="Q68" s="81">
        <f>'SR - Sector'!N35</f>
        <v>0</v>
      </c>
    </row>
    <row r="69" spans="1:17" x14ac:dyDescent="0.2">
      <c r="A69" s="77">
        <f>'SR - Tit - DH'!$C$19</f>
        <v>2024</v>
      </c>
      <c r="B69" s="77" t="str">
        <f>'SR - Sector'!$A$11</f>
        <v>Sector</v>
      </c>
      <c r="C69" s="77" t="str">
        <f>'SR - Sector'!$A$11</f>
        <v>Sector</v>
      </c>
      <c r="D69" s="77" t="str">
        <f>'SR - Sector'!A36</f>
        <v>MAGISTERIO</v>
      </c>
      <c r="E69" s="81">
        <f>'SR - Sector'!B36</f>
        <v>72755206.840000004</v>
      </c>
      <c r="F69" s="81">
        <f>'SR - Sector'!C36</f>
        <v>72585311.019999996</v>
      </c>
      <c r="G69" s="81">
        <f>'SR - Sector'!D36</f>
        <v>0</v>
      </c>
      <c r="H69" s="81">
        <f>'SR - Sector'!E36</f>
        <v>0</v>
      </c>
      <c r="I69" s="81">
        <f>'SR - Sector'!F36</f>
        <v>0</v>
      </c>
      <c r="J69" s="81">
        <f>'SR - Sector'!G36</f>
        <v>0</v>
      </c>
      <c r="K69" s="81">
        <f>'SR - Sector'!H36</f>
        <v>0</v>
      </c>
      <c r="L69" s="81">
        <f>'SR - Sector'!I36</f>
        <v>0</v>
      </c>
      <c r="M69" s="81">
        <f>'SR - Sector'!J36</f>
        <v>0</v>
      </c>
      <c r="N69" s="81">
        <f>'SR - Sector'!K36</f>
        <v>0</v>
      </c>
      <c r="O69" s="81">
        <f>'SR - Sector'!L36</f>
        <v>0</v>
      </c>
      <c r="P69" s="81">
        <f>'SR - Sector'!M36</f>
        <v>0</v>
      </c>
      <c r="Q69" s="81">
        <f>'SR - Sector'!N36</f>
        <v>0</v>
      </c>
    </row>
    <row r="70" spans="1:17" x14ac:dyDescent="0.2">
      <c r="A70" s="77">
        <f>'SR - Tit - DH'!$C$19</f>
        <v>2024</v>
      </c>
      <c r="B70" s="77" t="str">
        <f>'SR - Sector'!$A$11</f>
        <v>Sector</v>
      </c>
      <c r="C70" s="77" t="str">
        <f>'SR - Sector'!$A$11</f>
        <v>Sector</v>
      </c>
      <c r="D70" s="77" t="str">
        <f>'SR - Sector'!A37</f>
        <v>COMUNICACIONES</v>
      </c>
      <c r="E70" s="81">
        <f>'SR - Sector'!B37</f>
        <v>3887505.75</v>
      </c>
      <c r="F70" s="81">
        <f>'SR - Sector'!C37</f>
        <v>3883897.58</v>
      </c>
      <c r="G70" s="81">
        <f>'SR - Sector'!D37</f>
        <v>0</v>
      </c>
      <c r="H70" s="81">
        <f>'SR - Sector'!E37</f>
        <v>0</v>
      </c>
      <c r="I70" s="81">
        <f>'SR - Sector'!F37</f>
        <v>0</v>
      </c>
      <c r="J70" s="81">
        <f>'SR - Sector'!G37</f>
        <v>0</v>
      </c>
      <c r="K70" s="81">
        <f>'SR - Sector'!H37</f>
        <v>0</v>
      </c>
      <c r="L70" s="81">
        <f>'SR - Sector'!I37</f>
        <v>0</v>
      </c>
      <c r="M70" s="81">
        <f>'SR - Sector'!J37</f>
        <v>0</v>
      </c>
      <c r="N70" s="81">
        <f>'SR - Sector'!K37</f>
        <v>0</v>
      </c>
      <c r="O70" s="81">
        <f>'SR - Sector'!L37</f>
        <v>0</v>
      </c>
      <c r="P70" s="81">
        <f>'SR - Sector'!M37</f>
        <v>0</v>
      </c>
      <c r="Q70" s="81">
        <f>'SR - Sector'!N37</f>
        <v>0</v>
      </c>
    </row>
    <row r="71" spans="1:17" x14ac:dyDescent="0.2">
      <c r="A71" s="77">
        <f>'SR - Tit - DH'!$C$19</f>
        <v>2024</v>
      </c>
      <c r="B71" s="77" t="str">
        <f>'SR - Sector'!$A$11</f>
        <v>Sector</v>
      </c>
      <c r="C71" s="77" t="str">
        <f>'SR - Sector'!$A$11</f>
        <v>Sector</v>
      </c>
      <c r="D71" s="77" t="str">
        <f>'SR - Sector'!A38</f>
        <v>METALURGIA</v>
      </c>
      <c r="E71" s="81">
        <f>'SR - Sector'!B38</f>
        <v>1945129.29</v>
      </c>
      <c r="F71" s="81">
        <f>'SR - Sector'!C38</f>
        <v>1927997.07</v>
      </c>
      <c r="G71" s="81">
        <f>'SR - Sector'!D38</f>
        <v>0</v>
      </c>
      <c r="H71" s="81">
        <f>'SR - Sector'!E38</f>
        <v>0</v>
      </c>
      <c r="I71" s="81">
        <f>'SR - Sector'!F38</f>
        <v>0</v>
      </c>
      <c r="J71" s="81">
        <f>'SR - Sector'!G38</f>
        <v>0</v>
      </c>
      <c r="K71" s="81">
        <f>'SR - Sector'!H38</f>
        <v>0</v>
      </c>
      <c r="L71" s="81">
        <f>'SR - Sector'!I38</f>
        <v>0</v>
      </c>
      <c r="M71" s="81">
        <f>'SR - Sector'!J38</f>
        <v>0</v>
      </c>
      <c r="N71" s="81">
        <f>'SR - Sector'!K38</f>
        <v>0</v>
      </c>
      <c r="O71" s="81">
        <f>'SR - Sector'!L38</f>
        <v>0</v>
      </c>
      <c r="P71" s="81">
        <f>'SR - Sector'!M38</f>
        <v>0</v>
      </c>
      <c r="Q71" s="81">
        <f>'SR - Sector'!N38</f>
        <v>0</v>
      </c>
    </row>
    <row r="72" spans="1:17" x14ac:dyDescent="0.2">
      <c r="A72" s="77">
        <f>'SR - Tit - DH'!$C$19</f>
        <v>2024</v>
      </c>
      <c r="B72" s="77" t="str">
        <f>'SR - Sector'!$A$11</f>
        <v>Sector</v>
      </c>
      <c r="C72" s="77" t="str">
        <f>'SR - Sector'!$A$11</f>
        <v>Sector</v>
      </c>
      <c r="D72" s="77" t="str">
        <f>'SR - Sector'!A39</f>
        <v>Y.P.F.B.</v>
      </c>
      <c r="E72" s="81">
        <f>'SR - Sector'!B39</f>
        <v>11591785.17</v>
      </c>
      <c r="F72" s="81">
        <f>'SR - Sector'!C39</f>
        <v>11400090.27</v>
      </c>
      <c r="G72" s="81">
        <f>'SR - Sector'!D39</f>
        <v>0</v>
      </c>
      <c r="H72" s="81">
        <f>'SR - Sector'!E39</f>
        <v>0</v>
      </c>
      <c r="I72" s="81">
        <f>'SR - Sector'!F39</f>
        <v>0</v>
      </c>
      <c r="J72" s="81">
        <f>'SR - Sector'!G39</f>
        <v>0</v>
      </c>
      <c r="K72" s="81">
        <f>'SR - Sector'!H39</f>
        <v>0</v>
      </c>
      <c r="L72" s="81">
        <f>'SR - Sector'!I39</f>
        <v>0</v>
      </c>
      <c r="M72" s="81">
        <f>'SR - Sector'!J39</f>
        <v>0</v>
      </c>
      <c r="N72" s="81">
        <f>'SR - Sector'!K39</f>
        <v>0</v>
      </c>
      <c r="O72" s="81">
        <f>'SR - Sector'!L39</f>
        <v>0</v>
      </c>
      <c r="P72" s="81">
        <f>'SR - Sector'!M39</f>
        <v>0</v>
      </c>
      <c r="Q72" s="81">
        <f>'SR - Sector'!N39</f>
        <v>0</v>
      </c>
    </row>
    <row r="73" spans="1:17" x14ac:dyDescent="0.2">
      <c r="A73" s="77">
        <f>'SR - Tit - DH'!$C$19</f>
        <v>2024</v>
      </c>
      <c r="B73" s="77" t="str">
        <f>'SR - Sector'!$A$11</f>
        <v>Sector</v>
      </c>
      <c r="C73" s="77" t="str">
        <f>'SR - Sector'!$A$11</f>
        <v>Sector</v>
      </c>
      <c r="D73" s="77" t="str">
        <f>'SR - Sector'!A40</f>
        <v>CAJA SALUD PETROLERA</v>
      </c>
      <c r="E73" s="81">
        <f>'SR - Sector'!B40</f>
        <v>8608727.3900000006</v>
      </c>
      <c r="F73" s="81">
        <f>'SR - Sector'!C40</f>
        <v>8728412.3499999996</v>
      </c>
      <c r="G73" s="81">
        <f>'SR - Sector'!D40</f>
        <v>0</v>
      </c>
      <c r="H73" s="81">
        <f>'SR - Sector'!E40</f>
        <v>0</v>
      </c>
      <c r="I73" s="81">
        <f>'SR - Sector'!F40</f>
        <v>0</v>
      </c>
      <c r="J73" s="81">
        <f>'SR - Sector'!G40</f>
        <v>0</v>
      </c>
      <c r="K73" s="81">
        <f>'SR - Sector'!H40</f>
        <v>0</v>
      </c>
      <c r="L73" s="81">
        <f>'SR - Sector'!I40</f>
        <v>0</v>
      </c>
      <c r="M73" s="81">
        <f>'SR - Sector'!J40</f>
        <v>0</v>
      </c>
      <c r="N73" s="81">
        <f>'SR - Sector'!K40</f>
        <v>0</v>
      </c>
      <c r="O73" s="81">
        <f>'SR - Sector'!L40</f>
        <v>0</v>
      </c>
      <c r="P73" s="81">
        <f>'SR - Sector'!M40</f>
        <v>0</v>
      </c>
      <c r="Q73" s="81">
        <f>'SR - Sector'!N40</f>
        <v>0</v>
      </c>
    </row>
    <row r="74" spans="1:17" x14ac:dyDescent="0.2">
      <c r="A74" s="77">
        <f>'SR - Tit - DH'!$C$19</f>
        <v>2024</v>
      </c>
      <c r="B74" s="77" t="str">
        <f>'SR - Sector'!$A$11</f>
        <v>Sector</v>
      </c>
      <c r="C74" s="77" t="str">
        <f>'SR - Sector'!$A$11</f>
        <v>Sector</v>
      </c>
      <c r="D74" s="77" t="str">
        <f>'SR - Sector'!A41</f>
        <v>SINEC STA.CRUZ</v>
      </c>
      <c r="E74" s="81">
        <f>'SR - Sector'!B41</f>
        <v>931855.16</v>
      </c>
      <c r="F74" s="81">
        <f>'SR - Sector'!C41</f>
        <v>931855.16</v>
      </c>
      <c r="G74" s="81">
        <f>'SR - Sector'!D41</f>
        <v>0</v>
      </c>
      <c r="H74" s="81">
        <f>'SR - Sector'!E41</f>
        <v>0</v>
      </c>
      <c r="I74" s="81">
        <f>'SR - Sector'!F41</f>
        <v>0</v>
      </c>
      <c r="J74" s="81">
        <f>'SR - Sector'!G41</f>
        <v>0</v>
      </c>
      <c r="K74" s="81">
        <f>'SR - Sector'!H41</f>
        <v>0</v>
      </c>
      <c r="L74" s="81">
        <f>'SR - Sector'!I41</f>
        <v>0</v>
      </c>
      <c r="M74" s="81">
        <f>'SR - Sector'!J41</f>
        <v>0</v>
      </c>
      <c r="N74" s="81">
        <f>'SR - Sector'!K41</f>
        <v>0</v>
      </c>
      <c r="O74" s="81">
        <f>'SR - Sector'!L41</f>
        <v>0</v>
      </c>
      <c r="P74" s="81">
        <f>'SR - Sector'!M41</f>
        <v>0</v>
      </c>
      <c r="Q74" s="81">
        <f>'SR - Sector'!N41</f>
        <v>0</v>
      </c>
    </row>
    <row r="75" spans="1:17" x14ac:dyDescent="0.2">
      <c r="A75" s="77">
        <f>'SR - Tit - DH'!$C$19</f>
        <v>2024</v>
      </c>
      <c r="B75" s="77" t="str">
        <f>'SR - Sector'!$A$11</f>
        <v>Sector</v>
      </c>
      <c r="C75" s="77" t="str">
        <f>'SR - Sector'!$A$11</f>
        <v>Sector</v>
      </c>
      <c r="D75" s="77" t="str">
        <f>'SR - Sector'!A42</f>
        <v>MUNICIPALES</v>
      </c>
      <c r="E75" s="81">
        <f>'SR - Sector'!B42</f>
        <v>9324752.0700000003</v>
      </c>
      <c r="F75" s="81">
        <f>'SR - Sector'!C42</f>
        <v>9289222.7300000004</v>
      </c>
      <c r="G75" s="81">
        <f>'SR - Sector'!D42</f>
        <v>0</v>
      </c>
      <c r="H75" s="81">
        <f>'SR - Sector'!E42</f>
        <v>0</v>
      </c>
      <c r="I75" s="81">
        <f>'SR - Sector'!F42</f>
        <v>0</v>
      </c>
      <c r="J75" s="81">
        <f>'SR - Sector'!G42</f>
        <v>0</v>
      </c>
      <c r="K75" s="81">
        <f>'SR - Sector'!H42</f>
        <v>0</v>
      </c>
      <c r="L75" s="81">
        <f>'SR - Sector'!I42</f>
        <v>0</v>
      </c>
      <c r="M75" s="81">
        <f>'SR - Sector'!J42</f>
        <v>0</v>
      </c>
      <c r="N75" s="81">
        <f>'SR - Sector'!K42</f>
        <v>0</v>
      </c>
      <c r="O75" s="81">
        <f>'SR - Sector'!L42</f>
        <v>0</v>
      </c>
      <c r="P75" s="81">
        <f>'SR - Sector'!M42</f>
        <v>0</v>
      </c>
      <c r="Q75" s="81">
        <f>'SR - Sector'!N42</f>
        <v>0</v>
      </c>
    </row>
    <row r="76" spans="1:17" x14ac:dyDescent="0.2">
      <c r="A76" s="77">
        <f>'SR - Tit - DH'!$C$19</f>
        <v>2024</v>
      </c>
      <c r="B76" s="77" t="str">
        <f>'SR - Sector'!$A$11</f>
        <v>Sector</v>
      </c>
      <c r="C76" s="77" t="str">
        <f>'SR - Sector'!$A$11</f>
        <v>Sector</v>
      </c>
      <c r="D76" s="77" t="str">
        <f>'SR - Sector'!A43</f>
        <v>MEDICO Y R.A.</v>
      </c>
      <c r="E76" s="81">
        <f>'SR - Sector'!B43</f>
        <v>3751490.35</v>
      </c>
      <c r="F76" s="81">
        <f>'SR - Sector'!C43</f>
        <v>3739213.21</v>
      </c>
      <c r="G76" s="81">
        <f>'SR - Sector'!D43</f>
        <v>0</v>
      </c>
      <c r="H76" s="81">
        <f>'SR - Sector'!E43</f>
        <v>0</v>
      </c>
      <c r="I76" s="81">
        <f>'SR - Sector'!F43</f>
        <v>0</v>
      </c>
      <c r="J76" s="81">
        <f>'SR - Sector'!G43</f>
        <v>0</v>
      </c>
      <c r="K76" s="81">
        <f>'SR - Sector'!H43</f>
        <v>0</v>
      </c>
      <c r="L76" s="81">
        <f>'SR - Sector'!I43</f>
        <v>0</v>
      </c>
      <c r="M76" s="81">
        <f>'SR - Sector'!J43</f>
        <v>0</v>
      </c>
      <c r="N76" s="81">
        <f>'SR - Sector'!K43</f>
        <v>0</v>
      </c>
      <c r="O76" s="81">
        <f>'SR - Sector'!L43</f>
        <v>0</v>
      </c>
      <c r="P76" s="81">
        <f>'SR - Sector'!M43</f>
        <v>0</v>
      </c>
      <c r="Q76" s="81">
        <f>'SR - Sector'!N43</f>
        <v>0</v>
      </c>
    </row>
    <row r="77" spans="1:17" x14ac:dyDescent="0.2">
      <c r="A77" s="77">
        <f>'SR - Tit - DH'!$C$19</f>
        <v>2024</v>
      </c>
      <c r="B77" s="77" t="str">
        <f>'SR - Sector'!$A$11</f>
        <v>Sector</v>
      </c>
      <c r="C77" s="77" t="str">
        <f>'SR - Sector'!$A$11</f>
        <v>Sector</v>
      </c>
      <c r="D77" s="77" t="str">
        <f>'SR - Sector'!A44</f>
        <v>CORPORAC.DESARROLLO</v>
      </c>
      <c r="E77" s="81">
        <f>'SR - Sector'!B44</f>
        <v>5329869.7699999996</v>
      </c>
      <c r="F77" s="81">
        <f>'SR - Sector'!C44</f>
        <v>5359177.38</v>
      </c>
      <c r="G77" s="81">
        <f>'SR - Sector'!D44</f>
        <v>0</v>
      </c>
      <c r="H77" s="81">
        <f>'SR - Sector'!E44</f>
        <v>0</v>
      </c>
      <c r="I77" s="81">
        <f>'SR - Sector'!F44</f>
        <v>0</v>
      </c>
      <c r="J77" s="81">
        <f>'SR - Sector'!G44</f>
        <v>0</v>
      </c>
      <c r="K77" s="81">
        <f>'SR - Sector'!H44</f>
        <v>0</v>
      </c>
      <c r="L77" s="81">
        <f>'SR - Sector'!I44</f>
        <v>0</v>
      </c>
      <c r="M77" s="81">
        <f>'SR - Sector'!J44</f>
        <v>0</v>
      </c>
      <c r="N77" s="81">
        <f>'SR - Sector'!K44</f>
        <v>0</v>
      </c>
      <c r="O77" s="81">
        <f>'SR - Sector'!L44</f>
        <v>0</v>
      </c>
      <c r="P77" s="81">
        <f>'SR - Sector'!M44</f>
        <v>0</v>
      </c>
      <c r="Q77" s="81">
        <f>'SR - Sector'!N44</f>
        <v>0</v>
      </c>
    </row>
    <row r="78" spans="1:17" x14ac:dyDescent="0.2">
      <c r="A78" s="77">
        <f>'SR - Tit - DH'!$C$19</f>
        <v>2024</v>
      </c>
      <c r="B78" s="77" t="str">
        <f>'SR - Sector'!$A$11</f>
        <v>Sector</v>
      </c>
      <c r="C78" s="77" t="str">
        <f>'SR - Sector'!$A$11</f>
        <v>Sector</v>
      </c>
      <c r="D78" s="77" t="str">
        <f>'SR - Sector'!A45</f>
        <v>AERONAUTICA</v>
      </c>
      <c r="E78" s="81">
        <f>'SR - Sector'!B45</f>
        <v>1185504.6000000001</v>
      </c>
      <c r="F78" s="81">
        <f>'SR - Sector'!C45</f>
        <v>1163036.33</v>
      </c>
      <c r="G78" s="81">
        <f>'SR - Sector'!D45</f>
        <v>0</v>
      </c>
      <c r="H78" s="81">
        <f>'SR - Sector'!E45</f>
        <v>0</v>
      </c>
      <c r="I78" s="81">
        <f>'SR - Sector'!F45</f>
        <v>0</v>
      </c>
      <c r="J78" s="81">
        <f>'SR - Sector'!G45</f>
        <v>0</v>
      </c>
      <c r="K78" s="81">
        <f>'SR - Sector'!H45</f>
        <v>0</v>
      </c>
      <c r="L78" s="81">
        <f>'SR - Sector'!I45</f>
        <v>0</v>
      </c>
      <c r="M78" s="81">
        <f>'SR - Sector'!J45</f>
        <v>0</v>
      </c>
      <c r="N78" s="81">
        <f>'SR - Sector'!K45</f>
        <v>0</v>
      </c>
      <c r="O78" s="81">
        <f>'SR - Sector'!L45</f>
        <v>0</v>
      </c>
      <c r="P78" s="81">
        <f>'SR - Sector'!M45</f>
        <v>0</v>
      </c>
      <c r="Q78" s="81">
        <f>'SR - Sector'!N45</f>
        <v>0</v>
      </c>
    </row>
    <row r="79" spans="1:17" x14ac:dyDescent="0.2">
      <c r="A79" s="77">
        <f>'SR - Tit - DH'!$C$19</f>
        <v>2024</v>
      </c>
      <c r="B79" s="77" t="str">
        <f>'SR - Sector'!$A$11</f>
        <v>Sector</v>
      </c>
      <c r="C79" s="77" t="str">
        <f>'SR - Sector'!$A$11</f>
        <v>Sector</v>
      </c>
      <c r="D79" s="77" t="str">
        <f>'SR - Sector'!A46</f>
        <v>CAJA NAL. DE SALUD</v>
      </c>
      <c r="E79" s="81">
        <f>'SR - Sector'!B46</f>
        <v>5928834.1299999999</v>
      </c>
      <c r="F79" s="81">
        <f>'SR - Sector'!C46</f>
        <v>6078080.9900000002</v>
      </c>
      <c r="G79" s="81">
        <f>'SR - Sector'!D46</f>
        <v>0</v>
      </c>
      <c r="H79" s="81">
        <f>'SR - Sector'!E46</f>
        <v>0</v>
      </c>
      <c r="I79" s="81">
        <f>'SR - Sector'!F46</f>
        <v>0</v>
      </c>
      <c r="J79" s="81">
        <f>'SR - Sector'!G46</f>
        <v>0</v>
      </c>
      <c r="K79" s="81">
        <f>'SR - Sector'!H46</f>
        <v>0</v>
      </c>
      <c r="L79" s="81">
        <f>'SR - Sector'!I46</f>
        <v>0</v>
      </c>
      <c r="M79" s="81">
        <f>'SR - Sector'!J46</f>
        <v>0</v>
      </c>
      <c r="N79" s="81">
        <f>'SR - Sector'!K46</f>
        <v>0</v>
      </c>
      <c r="O79" s="81">
        <f>'SR - Sector'!L46</f>
        <v>0</v>
      </c>
      <c r="P79" s="81">
        <f>'SR - Sector'!M46</f>
        <v>0</v>
      </c>
      <c r="Q79" s="81">
        <f>'SR - Sector'!N46</f>
        <v>0</v>
      </c>
    </row>
    <row r="80" spans="1:17" x14ac:dyDescent="0.2">
      <c r="A80" s="77">
        <f>'SR - Tit - DH'!$C$19</f>
        <v>2024</v>
      </c>
      <c r="B80" s="77" t="str">
        <f>'SR - Sector'!$A$11</f>
        <v>Sector</v>
      </c>
      <c r="C80" s="77" t="str">
        <f>'SR - Sector'!$A$11</f>
        <v>Sector</v>
      </c>
      <c r="D80" s="77" t="str">
        <f>'SR - Sector'!A47</f>
        <v>PROFESIONAL MINERIA</v>
      </c>
      <c r="E80" s="81">
        <f>'SR - Sector'!B47</f>
        <v>992576.22</v>
      </c>
      <c r="F80" s="81">
        <f>'SR - Sector'!C47</f>
        <v>970907.64</v>
      </c>
      <c r="G80" s="81">
        <f>'SR - Sector'!D47</f>
        <v>0</v>
      </c>
      <c r="H80" s="81">
        <f>'SR - Sector'!E47</f>
        <v>0</v>
      </c>
      <c r="I80" s="81">
        <f>'SR - Sector'!F47</f>
        <v>0</v>
      </c>
      <c r="J80" s="81">
        <f>'SR - Sector'!G47</f>
        <v>0</v>
      </c>
      <c r="K80" s="81">
        <f>'SR - Sector'!H47</f>
        <v>0</v>
      </c>
      <c r="L80" s="81">
        <f>'SR - Sector'!I47</f>
        <v>0</v>
      </c>
      <c r="M80" s="81">
        <f>'SR - Sector'!J47</f>
        <v>0</v>
      </c>
      <c r="N80" s="81">
        <f>'SR - Sector'!K47</f>
        <v>0</v>
      </c>
      <c r="O80" s="81">
        <f>'SR - Sector'!L47</f>
        <v>0</v>
      </c>
      <c r="P80" s="81">
        <f>'SR - Sector'!M47</f>
        <v>0</v>
      </c>
      <c r="Q80" s="81">
        <f>'SR - Sector'!N47</f>
        <v>0</v>
      </c>
    </row>
    <row r="81" spans="1:17" x14ac:dyDescent="0.2">
      <c r="A81" s="77">
        <f>'SR - Tit - DH'!$C$19</f>
        <v>2024</v>
      </c>
      <c r="B81" s="77" t="str">
        <f>'SR - Sector'!$A$11</f>
        <v>Sector</v>
      </c>
      <c r="C81" s="77" t="str">
        <f>'SR - Sector'!$A$11</f>
        <v>Sector</v>
      </c>
      <c r="D81" s="77" t="str">
        <f>'SR - Sector'!A48</f>
        <v>PODER JUDICIAL</v>
      </c>
      <c r="E81" s="81">
        <f>'SR - Sector'!B48</f>
        <v>2365399.08</v>
      </c>
      <c r="F81" s="81">
        <f>'SR - Sector'!C48</f>
        <v>2350951.65</v>
      </c>
      <c r="G81" s="81">
        <f>'SR - Sector'!D48</f>
        <v>0</v>
      </c>
      <c r="H81" s="81">
        <f>'SR - Sector'!E48</f>
        <v>0</v>
      </c>
      <c r="I81" s="81">
        <f>'SR - Sector'!F48</f>
        <v>0</v>
      </c>
      <c r="J81" s="81">
        <f>'SR - Sector'!G48</f>
        <v>0</v>
      </c>
      <c r="K81" s="81">
        <f>'SR - Sector'!H48</f>
        <v>0</v>
      </c>
      <c r="L81" s="81">
        <f>'SR - Sector'!I48</f>
        <v>0</v>
      </c>
      <c r="M81" s="81">
        <f>'SR - Sector'!J48</f>
        <v>0</v>
      </c>
      <c r="N81" s="81">
        <f>'SR - Sector'!K48</f>
        <v>0</v>
      </c>
      <c r="O81" s="81">
        <f>'SR - Sector'!L48</f>
        <v>0</v>
      </c>
      <c r="P81" s="81">
        <f>'SR - Sector'!M48</f>
        <v>0</v>
      </c>
      <c r="Q81" s="81">
        <f>'SR - Sector'!N48</f>
        <v>0</v>
      </c>
    </row>
    <row r="82" spans="1:17" x14ac:dyDescent="0.2">
      <c r="A82" s="77">
        <f>'SR - Tit - DH'!$C$19</f>
        <v>2024</v>
      </c>
      <c r="B82" s="77" t="str">
        <f>'SR - Sector'!$A$11</f>
        <v>Sector</v>
      </c>
      <c r="C82" s="77" t="str">
        <f>'SR - Sector'!$A$11</f>
        <v>Sector</v>
      </c>
      <c r="D82" s="77" t="str">
        <f>'SR - Sector'!A49</f>
        <v>LUZ FUERZA TELEFONOS</v>
      </c>
      <c r="E82" s="81">
        <f>'SR - Sector'!B49</f>
        <v>2220399.86</v>
      </c>
      <c r="F82" s="81">
        <f>'SR - Sector'!C49</f>
        <v>2227414.63</v>
      </c>
      <c r="G82" s="81">
        <f>'SR - Sector'!D49</f>
        <v>0</v>
      </c>
      <c r="H82" s="81">
        <f>'SR - Sector'!E49</f>
        <v>0</v>
      </c>
      <c r="I82" s="81">
        <f>'SR - Sector'!F49</f>
        <v>0</v>
      </c>
      <c r="J82" s="81">
        <f>'SR - Sector'!G49</f>
        <v>0</v>
      </c>
      <c r="K82" s="81">
        <f>'SR - Sector'!H49</f>
        <v>0</v>
      </c>
      <c r="L82" s="81">
        <f>'SR - Sector'!I49</f>
        <v>0</v>
      </c>
      <c r="M82" s="81">
        <f>'SR - Sector'!J49</f>
        <v>0</v>
      </c>
      <c r="N82" s="81">
        <f>'SR - Sector'!K49</f>
        <v>0</v>
      </c>
      <c r="O82" s="81">
        <f>'SR - Sector'!L49</f>
        <v>0</v>
      </c>
      <c r="P82" s="81">
        <f>'SR - Sector'!M49</f>
        <v>0</v>
      </c>
      <c r="Q82" s="81">
        <f>'SR - Sector'!N49</f>
        <v>0</v>
      </c>
    </row>
    <row r="83" spans="1:17" s="85" customFormat="1" x14ac:dyDescent="0.2">
      <c r="A83" s="77">
        <f>'SR - Tit - DH'!$C$19</f>
        <v>2024</v>
      </c>
      <c r="B83" s="77" t="s">
        <v>180</v>
      </c>
      <c r="C83" s="77" t="s">
        <v>102</v>
      </c>
      <c r="D83" s="77" t="str">
        <f>+'SR - Regional'!B12</f>
        <v>Guayaramerin</v>
      </c>
      <c r="E83" s="81">
        <f>+'SR - Regional'!C12</f>
        <v>253541.72</v>
      </c>
      <c r="F83" s="81">
        <f>+'SR - Regional'!D12</f>
        <v>253541.72</v>
      </c>
      <c r="G83" s="81">
        <f>+'SR - Regional'!E12</f>
        <v>0</v>
      </c>
      <c r="H83" s="81">
        <f>+'SR - Regional'!F12</f>
        <v>0</v>
      </c>
      <c r="I83" s="81">
        <f>+'SR - Regional'!G12</f>
        <v>0</v>
      </c>
      <c r="J83" s="81">
        <f>+'SR - Regional'!H12</f>
        <v>0</v>
      </c>
      <c r="K83" s="81">
        <f>+'SR - Regional'!I12</f>
        <v>0</v>
      </c>
      <c r="L83" s="81">
        <f>+'SR - Regional'!J12</f>
        <v>0</v>
      </c>
      <c r="M83" s="81">
        <f>+'SR - Regional'!K12</f>
        <v>0</v>
      </c>
      <c r="N83" s="81">
        <f>+'SR - Regional'!L12</f>
        <v>0</v>
      </c>
      <c r="O83" s="81">
        <f>+'SR - Regional'!M12</f>
        <v>0</v>
      </c>
      <c r="P83" s="81">
        <f>+'SR - Regional'!N12</f>
        <v>0</v>
      </c>
      <c r="Q83" s="81">
        <f>+'SR - Regional'!O12</f>
        <v>0</v>
      </c>
    </row>
    <row r="84" spans="1:17" s="85" customFormat="1" x14ac:dyDescent="0.2">
      <c r="A84" s="77">
        <f>'SR - Tit - DH'!$C$19</f>
        <v>2024</v>
      </c>
      <c r="B84" s="77" t="s">
        <v>180</v>
      </c>
      <c r="C84" s="77" t="s">
        <v>102</v>
      </c>
      <c r="D84" s="77" t="str">
        <f>+'SR - Regional'!B13</f>
        <v>Magdalena</v>
      </c>
      <c r="E84" s="81">
        <f>+'SR - Regional'!C13</f>
        <v>140496.88</v>
      </c>
      <c r="F84" s="81">
        <f>+'SR - Regional'!D13</f>
        <v>140600.9</v>
      </c>
      <c r="G84" s="81">
        <f>+'SR - Regional'!E13</f>
        <v>0</v>
      </c>
      <c r="H84" s="81">
        <f>+'SR - Regional'!F13</f>
        <v>0</v>
      </c>
      <c r="I84" s="81">
        <f>+'SR - Regional'!G13</f>
        <v>0</v>
      </c>
      <c r="J84" s="81">
        <f>+'SR - Regional'!H13</f>
        <v>0</v>
      </c>
      <c r="K84" s="81">
        <f>+'SR - Regional'!I13</f>
        <v>0</v>
      </c>
      <c r="L84" s="81">
        <f>+'SR - Regional'!J13</f>
        <v>0</v>
      </c>
      <c r="M84" s="81">
        <f>+'SR - Regional'!K13</f>
        <v>0</v>
      </c>
      <c r="N84" s="81">
        <f>+'SR - Regional'!L13</f>
        <v>0</v>
      </c>
      <c r="O84" s="81">
        <f>+'SR - Regional'!M13</f>
        <v>0</v>
      </c>
      <c r="P84" s="81">
        <f>+'SR - Regional'!N13</f>
        <v>0</v>
      </c>
      <c r="Q84" s="81">
        <f>+'SR - Regional'!O13</f>
        <v>0</v>
      </c>
    </row>
    <row r="85" spans="1:17" s="85" customFormat="1" x14ac:dyDescent="0.2">
      <c r="A85" s="77">
        <f>'SR - Tit - DH'!$C$19</f>
        <v>2024</v>
      </c>
      <c r="B85" s="77" t="s">
        <v>180</v>
      </c>
      <c r="C85" s="77" t="s">
        <v>102</v>
      </c>
      <c r="D85" s="77" t="str">
        <f>+'SR - Regional'!B14</f>
        <v>Reyes</v>
      </c>
      <c r="E85" s="81">
        <f>+'SR - Regional'!C14</f>
        <v>157237.94</v>
      </c>
      <c r="F85" s="81">
        <f>+'SR - Regional'!D14</f>
        <v>157237.94</v>
      </c>
      <c r="G85" s="81">
        <f>+'SR - Regional'!E14</f>
        <v>0</v>
      </c>
      <c r="H85" s="81">
        <f>+'SR - Regional'!F14</f>
        <v>0</v>
      </c>
      <c r="I85" s="81">
        <f>+'SR - Regional'!G14</f>
        <v>0</v>
      </c>
      <c r="J85" s="81">
        <f>+'SR - Regional'!H14</f>
        <v>0</v>
      </c>
      <c r="K85" s="81">
        <f>+'SR - Regional'!I14</f>
        <v>0</v>
      </c>
      <c r="L85" s="81">
        <f>+'SR - Regional'!J14</f>
        <v>0</v>
      </c>
      <c r="M85" s="81">
        <f>+'SR - Regional'!K14</f>
        <v>0</v>
      </c>
      <c r="N85" s="81">
        <f>+'SR - Regional'!L14</f>
        <v>0</v>
      </c>
      <c r="O85" s="81">
        <f>+'SR - Regional'!M14</f>
        <v>0</v>
      </c>
      <c r="P85" s="81">
        <f>+'SR - Regional'!N14</f>
        <v>0</v>
      </c>
      <c r="Q85" s="81">
        <f>+'SR - Regional'!O14</f>
        <v>0</v>
      </c>
    </row>
    <row r="86" spans="1:17" s="85" customFormat="1" x14ac:dyDescent="0.2">
      <c r="A86" s="77">
        <f>'SR - Tit - DH'!$C$19</f>
        <v>2024</v>
      </c>
      <c r="B86" s="77" t="s">
        <v>180</v>
      </c>
      <c r="C86" s="77" t="s">
        <v>102</v>
      </c>
      <c r="D86" s="77" t="str">
        <f>+'SR - Regional'!B15</f>
        <v>Riberalta</v>
      </c>
      <c r="E86" s="81">
        <f>+'SR - Regional'!C15</f>
        <v>710144.5</v>
      </c>
      <c r="F86" s="81">
        <f>+'SR - Regional'!D15</f>
        <v>732650.96</v>
      </c>
      <c r="G86" s="81">
        <f>+'SR - Regional'!E15</f>
        <v>0</v>
      </c>
      <c r="H86" s="81">
        <f>+'SR - Regional'!F15</f>
        <v>0</v>
      </c>
      <c r="I86" s="81">
        <f>+'SR - Regional'!G15</f>
        <v>0</v>
      </c>
      <c r="J86" s="81">
        <f>+'SR - Regional'!H15</f>
        <v>0</v>
      </c>
      <c r="K86" s="81">
        <f>+'SR - Regional'!I15</f>
        <v>0</v>
      </c>
      <c r="L86" s="81">
        <f>+'SR - Regional'!J15</f>
        <v>0</v>
      </c>
      <c r="M86" s="81">
        <f>+'SR - Regional'!K15</f>
        <v>0</v>
      </c>
      <c r="N86" s="81">
        <f>+'SR - Regional'!L15</f>
        <v>0</v>
      </c>
      <c r="O86" s="81">
        <f>+'SR - Regional'!M15</f>
        <v>0</v>
      </c>
      <c r="P86" s="81">
        <f>+'SR - Regional'!N15</f>
        <v>0</v>
      </c>
      <c r="Q86" s="81">
        <f>+'SR - Regional'!O15</f>
        <v>0</v>
      </c>
    </row>
    <row r="87" spans="1:17" s="85" customFormat="1" x14ac:dyDescent="0.2">
      <c r="A87" s="77">
        <f>'SR - Tit - DH'!$C$19</f>
        <v>2024</v>
      </c>
      <c r="B87" s="77" t="s">
        <v>180</v>
      </c>
      <c r="C87" s="77" t="s">
        <v>102</v>
      </c>
      <c r="D87" s="77" t="str">
        <f>+'SR - Regional'!B16</f>
        <v>Rurrenabaque</v>
      </c>
      <c r="E87" s="81">
        <f>+'SR - Regional'!C16</f>
        <v>88710.83</v>
      </c>
      <c r="F87" s="81">
        <f>+'SR - Regional'!D16</f>
        <v>88841.75</v>
      </c>
      <c r="G87" s="81">
        <f>+'SR - Regional'!E16</f>
        <v>0</v>
      </c>
      <c r="H87" s="81">
        <f>+'SR - Regional'!F16</f>
        <v>0</v>
      </c>
      <c r="I87" s="81">
        <f>+'SR - Regional'!G16</f>
        <v>0</v>
      </c>
      <c r="J87" s="81">
        <f>+'SR - Regional'!H16</f>
        <v>0</v>
      </c>
      <c r="K87" s="81">
        <f>+'SR - Regional'!I16</f>
        <v>0</v>
      </c>
      <c r="L87" s="81">
        <f>+'SR - Regional'!J16</f>
        <v>0</v>
      </c>
      <c r="M87" s="81">
        <f>+'SR - Regional'!K16</f>
        <v>0</v>
      </c>
      <c r="N87" s="81">
        <f>+'SR - Regional'!L16</f>
        <v>0</v>
      </c>
      <c r="O87" s="81">
        <f>+'SR - Regional'!M16</f>
        <v>0</v>
      </c>
      <c r="P87" s="81">
        <f>+'SR - Regional'!N16</f>
        <v>0</v>
      </c>
      <c r="Q87" s="81">
        <f>+'SR - Regional'!O16</f>
        <v>0</v>
      </c>
    </row>
    <row r="88" spans="1:17" s="85" customFormat="1" x14ac:dyDescent="0.2">
      <c r="A88" s="77">
        <f>'SR - Tit - DH'!$C$19</f>
        <v>2024</v>
      </c>
      <c r="B88" s="77" t="s">
        <v>180</v>
      </c>
      <c r="C88" s="77" t="s">
        <v>102</v>
      </c>
      <c r="D88" s="77" t="str">
        <f>+'SR - Regional'!B17</f>
        <v>Santa Ana</v>
      </c>
      <c r="E88" s="81">
        <f>+'SR - Regional'!C17</f>
        <v>39717.019999999997</v>
      </c>
      <c r="F88" s="81">
        <f>+'SR - Regional'!D17</f>
        <v>39717.019999999997</v>
      </c>
      <c r="G88" s="81">
        <f>+'SR - Regional'!E17</f>
        <v>0</v>
      </c>
      <c r="H88" s="81">
        <f>+'SR - Regional'!F17</f>
        <v>0</v>
      </c>
      <c r="I88" s="81">
        <f>+'SR - Regional'!G17</f>
        <v>0</v>
      </c>
      <c r="J88" s="81">
        <f>+'SR - Regional'!H17</f>
        <v>0</v>
      </c>
      <c r="K88" s="81">
        <f>+'SR - Regional'!I17</f>
        <v>0</v>
      </c>
      <c r="L88" s="81">
        <f>+'SR - Regional'!J17</f>
        <v>0</v>
      </c>
      <c r="M88" s="81">
        <f>+'SR - Regional'!K17</f>
        <v>0</v>
      </c>
      <c r="N88" s="81">
        <f>+'SR - Regional'!L17</f>
        <v>0</v>
      </c>
      <c r="O88" s="81">
        <f>+'SR - Regional'!M17</f>
        <v>0</v>
      </c>
      <c r="P88" s="81">
        <f>+'SR - Regional'!N17</f>
        <v>0</v>
      </c>
      <c r="Q88" s="81">
        <f>+'SR - Regional'!O17</f>
        <v>0</v>
      </c>
    </row>
    <row r="89" spans="1:17" s="85" customFormat="1" x14ac:dyDescent="0.2">
      <c r="A89" s="77">
        <f>'SR - Tit - DH'!$C$19</f>
        <v>2024</v>
      </c>
      <c r="B89" s="77" t="s">
        <v>180</v>
      </c>
      <c r="C89" s="77" t="s">
        <v>102</v>
      </c>
      <c r="D89" s="77" t="str">
        <f>+'SR - Regional'!B18</f>
        <v>TRINIDAD</v>
      </c>
      <c r="E89" s="81">
        <f>+'SR - Regional'!C18</f>
        <v>2404231.66</v>
      </c>
      <c r="F89" s="81">
        <f>+'SR - Regional'!D18</f>
        <v>2386422.69</v>
      </c>
      <c r="G89" s="81">
        <f>+'SR - Regional'!E18</f>
        <v>0</v>
      </c>
      <c r="H89" s="81">
        <f>+'SR - Regional'!F18</f>
        <v>0</v>
      </c>
      <c r="I89" s="81">
        <f>+'SR - Regional'!G18</f>
        <v>0</v>
      </c>
      <c r="J89" s="81">
        <f>+'SR - Regional'!H18</f>
        <v>0</v>
      </c>
      <c r="K89" s="81">
        <f>+'SR - Regional'!I18</f>
        <v>0</v>
      </c>
      <c r="L89" s="81">
        <f>+'SR - Regional'!J18</f>
        <v>0</v>
      </c>
      <c r="M89" s="81">
        <f>+'SR - Regional'!K18</f>
        <v>0</v>
      </c>
      <c r="N89" s="81">
        <f>+'SR - Regional'!L18</f>
        <v>0</v>
      </c>
      <c r="O89" s="81">
        <f>+'SR - Regional'!M18</f>
        <v>0</v>
      </c>
      <c r="P89" s="81">
        <f>+'SR - Regional'!N18</f>
        <v>0</v>
      </c>
      <c r="Q89" s="81">
        <f>+'SR - Regional'!O18</f>
        <v>0</v>
      </c>
    </row>
    <row r="90" spans="1:17" s="85" customFormat="1" x14ac:dyDescent="0.2">
      <c r="A90" s="77">
        <f>'SR - Tit - DH'!$C$19</f>
        <v>2024</v>
      </c>
      <c r="B90" s="77" t="s">
        <v>180</v>
      </c>
      <c r="C90" s="77" t="s">
        <v>99</v>
      </c>
      <c r="D90" s="77" t="str">
        <f>+'SR - Regional'!B20</f>
        <v>Camargo</v>
      </c>
      <c r="E90" s="81">
        <f>+'SR - Regional'!C20</f>
        <v>342805.91</v>
      </c>
      <c r="F90" s="81">
        <f>+'SR - Regional'!D20</f>
        <v>342805.91</v>
      </c>
      <c r="G90" s="81">
        <f>+'SR - Regional'!E20</f>
        <v>0</v>
      </c>
      <c r="H90" s="81">
        <f>+'SR - Regional'!F20</f>
        <v>0</v>
      </c>
      <c r="I90" s="81">
        <f>+'SR - Regional'!G20</f>
        <v>0</v>
      </c>
      <c r="J90" s="81">
        <f>+'SR - Regional'!H20</f>
        <v>0</v>
      </c>
      <c r="K90" s="81">
        <f>+'SR - Regional'!I20</f>
        <v>0</v>
      </c>
      <c r="L90" s="81">
        <f>+'SR - Regional'!J20</f>
        <v>0</v>
      </c>
      <c r="M90" s="81">
        <f>+'SR - Regional'!K20</f>
        <v>0</v>
      </c>
      <c r="N90" s="81">
        <f>+'SR - Regional'!L20</f>
        <v>0</v>
      </c>
      <c r="O90" s="81">
        <f>+'SR - Regional'!M20</f>
        <v>0</v>
      </c>
      <c r="P90" s="81">
        <f>+'SR - Regional'!N20</f>
        <v>0</v>
      </c>
      <c r="Q90" s="81">
        <f>+'SR - Regional'!O20</f>
        <v>0</v>
      </c>
    </row>
    <row r="91" spans="1:17" s="85" customFormat="1" x14ac:dyDescent="0.2">
      <c r="A91" s="77">
        <f>'SR - Tit - DH'!$C$19</f>
        <v>2024</v>
      </c>
      <c r="B91" s="77" t="s">
        <v>180</v>
      </c>
      <c r="C91" s="77" t="s">
        <v>99</v>
      </c>
      <c r="D91" s="77" t="str">
        <f>+'SR - Regional'!B21</f>
        <v>SUCRE</v>
      </c>
      <c r="E91" s="81">
        <f>+'SR - Regional'!C21</f>
        <v>15110529.189999999</v>
      </c>
      <c r="F91" s="81">
        <f>+'SR - Regional'!D21</f>
        <v>15014348.289999999</v>
      </c>
      <c r="G91" s="81">
        <f>+'SR - Regional'!E21</f>
        <v>0</v>
      </c>
      <c r="H91" s="81">
        <f>+'SR - Regional'!F21</f>
        <v>0</v>
      </c>
      <c r="I91" s="81">
        <f>+'SR - Regional'!G21</f>
        <v>0</v>
      </c>
      <c r="J91" s="81">
        <f>+'SR - Regional'!H21</f>
        <v>0</v>
      </c>
      <c r="K91" s="81">
        <f>+'SR - Regional'!I21</f>
        <v>0</v>
      </c>
      <c r="L91" s="81">
        <f>+'SR - Regional'!J21</f>
        <v>0</v>
      </c>
      <c r="M91" s="81">
        <f>+'SR - Regional'!K21</f>
        <v>0</v>
      </c>
      <c r="N91" s="81">
        <f>+'SR - Regional'!L21</f>
        <v>0</v>
      </c>
      <c r="O91" s="81">
        <f>+'SR - Regional'!M21</f>
        <v>0</v>
      </c>
      <c r="P91" s="81">
        <f>+'SR - Regional'!N21</f>
        <v>0</v>
      </c>
      <c r="Q91" s="81">
        <f>+'SR - Regional'!O21</f>
        <v>0</v>
      </c>
    </row>
    <row r="92" spans="1:17" s="85" customFormat="1" x14ac:dyDescent="0.2">
      <c r="A92" s="77">
        <f>'SR - Tit - DH'!$C$19</f>
        <v>2024</v>
      </c>
      <c r="B92" s="77" t="s">
        <v>180</v>
      </c>
      <c r="C92" s="77" t="s">
        <v>99</v>
      </c>
      <c r="D92" s="77" t="str">
        <f>+'SR - Regional'!B22</f>
        <v>SUCRE - Padilla</v>
      </c>
      <c r="E92" s="81">
        <f>+'SR - Regional'!C22</f>
        <v>2716.65</v>
      </c>
      <c r="F92" s="81">
        <f>+'SR - Regional'!D22</f>
        <v>2716.65</v>
      </c>
      <c r="G92" s="81">
        <f>+'SR - Regional'!E22</f>
        <v>0</v>
      </c>
      <c r="H92" s="81">
        <f>+'SR - Regional'!F22</f>
        <v>0</v>
      </c>
      <c r="I92" s="81">
        <f>+'SR - Regional'!G22</f>
        <v>0</v>
      </c>
      <c r="J92" s="81">
        <f>+'SR - Regional'!H22</f>
        <v>0</v>
      </c>
      <c r="K92" s="81">
        <f>+'SR - Regional'!I22</f>
        <v>0</v>
      </c>
      <c r="L92" s="81">
        <f>+'SR - Regional'!J22</f>
        <v>0</v>
      </c>
      <c r="M92" s="81">
        <f>+'SR - Regional'!K22</f>
        <v>0</v>
      </c>
      <c r="N92" s="81">
        <f>+'SR - Regional'!L22</f>
        <v>0</v>
      </c>
      <c r="O92" s="81">
        <f>+'SR - Regional'!M22</f>
        <v>0</v>
      </c>
      <c r="P92" s="81">
        <f>+'SR - Regional'!N22</f>
        <v>0</v>
      </c>
      <c r="Q92" s="81">
        <f>+'SR - Regional'!O22</f>
        <v>0</v>
      </c>
    </row>
    <row r="93" spans="1:17" s="85" customFormat="1" x14ac:dyDescent="0.2">
      <c r="A93" s="77">
        <f>'SR - Tit - DH'!$C$19</f>
        <v>2024</v>
      </c>
      <c r="B93" s="77" t="s">
        <v>180</v>
      </c>
      <c r="C93" s="77" t="s">
        <v>95</v>
      </c>
      <c r="D93" s="77" t="str">
        <f>+'SR - Regional'!B24</f>
        <v>Aiquile</v>
      </c>
      <c r="E93" s="81">
        <f>+'SR - Regional'!C24</f>
        <v>309082.40999999997</v>
      </c>
      <c r="F93" s="81">
        <f>+'SR - Regional'!D24</f>
        <v>309082.40999999997</v>
      </c>
      <c r="G93" s="81">
        <f>+'SR - Regional'!E24</f>
        <v>0</v>
      </c>
      <c r="H93" s="81">
        <f>+'SR - Regional'!F24</f>
        <v>0</v>
      </c>
      <c r="I93" s="81">
        <f>+'SR - Regional'!G24</f>
        <v>0</v>
      </c>
      <c r="J93" s="81">
        <f>+'SR - Regional'!H24</f>
        <v>0</v>
      </c>
      <c r="K93" s="81">
        <f>+'SR - Regional'!I24</f>
        <v>0</v>
      </c>
      <c r="L93" s="81">
        <f>+'SR - Regional'!J24</f>
        <v>0</v>
      </c>
      <c r="M93" s="81">
        <f>+'SR - Regional'!K24</f>
        <v>0</v>
      </c>
      <c r="N93" s="81">
        <f>+'SR - Regional'!L24</f>
        <v>0</v>
      </c>
      <c r="O93" s="81">
        <f>+'SR - Regional'!M24</f>
        <v>0</v>
      </c>
      <c r="P93" s="81">
        <f>+'SR - Regional'!N24</f>
        <v>0</v>
      </c>
      <c r="Q93" s="81">
        <f>+'SR - Regional'!O24</f>
        <v>0</v>
      </c>
    </row>
    <row r="94" spans="1:17" s="85" customFormat="1" x14ac:dyDescent="0.2">
      <c r="A94" s="77">
        <f>'SR - Tit - DH'!$C$19</f>
        <v>2024</v>
      </c>
      <c r="B94" s="77" t="s">
        <v>180</v>
      </c>
      <c r="C94" s="77" t="s">
        <v>95</v>
      </c>
      <c r="D94" s="77" t="str">
        <f>+'SR - Regional'!B25</f>
        <v>CBBA - Kami</v>
      </c>
      <c r="E94" s="81">
        <f>+'SR - Regional'!C25</f>
        <v>113687.13</v>
      </c>
      <c r="F94" s="81">
        <f>+'SR - Regional'!D25</f>
        <v>109977.18</v>
      </c>
      <c r="G94" s="81">
        <f>+'SR - Regional'!E25</f>
        <v>0</v>
      </c>
      <c r="H94" s="81">
        <f>+'SR - Regional'!F25</f>
        <v>0</v>
      </c>
      <c r="I94" s="81">
        <f>+'SR - Regional'!G25</f>
        <v>0</v>
      </c>
      <c r="J94" s="81">
        <f>+'SR - Regional'!H25</f>
        <v>0</v>
      </c>
      <c r="K94" s="81">
        <f>+'SR - Regional'!I25</f>
        <v>0</v>
      </c>
      <c r="L94" s="81">
        <f>+'SR - Regional'!J25</f>
        <v>0</v>
      </c>
      <c r="M94" s="81">
        <f>+'SR - Regional'!K25</f>
        <v>0</v>
      </c>
      <c r="N94" s="81">
        <f>+'SR - Regional'!L25</f>
        <v>0</v>
      </c>
      <c r="O94" s="81">
        <f>+'SR - Regional'!M25</f>
        <v>0</v>
      </c>
      <c r="P94" s="81">
        <f>+'SR - Regional'!N25</f>
        <v>0</v>
      </c>
      <c r="Q94" s="81">
        <f>+'SR - Regional'!O25</f>
        <v>0</v>
      </c>
    </row>
    <row r="95" spans="1:17" s="85" customFormat="1" x14ac:dyDescent="0.2">
      <c r="A95" s="77">
        <f>'SR - Tit - DH'!$C$19</f>
        <v>2024</v>
      </c>
      <c r="B95" s="77" t="s">
        <v>180</v>
      </c>
      <c r="C95" s="77" t="s">
        <v>95</v>
      </c>
      <c r="D95" s="77" t="str">
        <f>+'SR - Regional'!B26</f>
        <v>COCHABAMBA</v>
      </c>
      <c r="E95" s="81">
        <f>+'SR - Regional'!C26</f>
        <v>61197862.060000002</v>
      </c>
      <c r="F95" s="81">
        <f>+'SR - Regional'!D26</f>
        <v>61537831.109999999</v>
      </c>
      <c r="G95" s="81">
        <f>+'SR - Regional'!E26</f>
        <v>0</v>
      </c>
      <c r="H95" s="81">
        <f>+'SR - Regional'!F26</f>
        <v>0</v>
      </c>
      <c r="I95" s="81">
        <f>+'SR - Regional'!G26</f>
        <v>0</v>
      </c>
      <c r="J95" s="81">
        <f>+'SR - Regional'!H26</f>
        <v>0</v>
      </c>
      <c r="K95" s="81">
        <f>+'SR - Regional'!I26</f>
        <v>0</v>
      </c>
      <c r="L95" s="81">
        <f>+'SR - Regional'!J26</f>
        <v>0</v>
      </c>
      <c r="M95" s="81">
        <f>+'SR - Regional'!K26</f>
        <v>0</v>
      </c>
      <c r="N95" s="81">
        <f>+'SR - Regional'!L26</f>
        <v>0</v>
      </c>
      <c r="O95" s="81">
        <f>+'SR - Regional'!M26</f>
        <v>0</v>
      </c>
      <c r="P95" s="81">
        <f>+'SR - Regional'!N26</f>
        <v>0</v>
      </c>
      <c r="Q95" s="81">
        <f>+'SR - Regional'!O26</f>
        <v>0</v>
      </c>
    </row>
    <row r="96" spans="1:17" s="85" customFormat="1" x14ac:dyDescent="0.2">
      <c r="A96" s="77">
        <f>'SR - Tit - DH'!$C$19</f>
        <v>2024</v>
      </c>
      <c r="B96" s="77" t="s">
        <v>180</v>
      </c>
      <c r="C96" s="77" t="s">
        <v>95</v>
      </c>
      <c r="D96" s="77" t="str">
        <f>+'SR - Regional'!B27</f>
        <v>Quillacollo</v>
      </c>
      <c r="E96" s="81">
        <f>+'SR - Regional'!C27</f>
        <v>2592176.6800000002</v>
      </c>
      <c r="F96" s="81">
        <f>+'SR - Regional'!D27</f>
        <v>2599891.5</v>
      </c>
      <c r="G96" s="81">
        <f>+'SR - Regional'!E27</f>
        <v>0</v>
      </c>
      <c r="H96" s="81">
        <f>+'SR - Regional'!F27</f>
        <v>0</v>
      </c>
      <c r="I96" s="81">
        <f>+'SR - Regional'!G27</f>
        <v>0</v>
      </c>
      <c r="J96" s="81">
        <f>+'SR - Regional'!H27</f>
        <v>0</v>
      </c>
      <c r="K96" s="81">
        <f>+'SR - Regional'!I27</f>
        <v>0</v>
      </c>
      <c r="L96" s="81">
        <f>+'SR - Regional'!J27</f>
        <v>0</v>
      </c>
      <c r="M96" s="81">
        <f>+'SR - Regional'!K27</f>
        <v>0</v>
      </c>
      <c r="N96" s="81">
        <f>+'SR - Regional'!L27</f>
        <v>0</v>
      </c>
      <c r="O96" s="81">
        <f>+'SR - Regional'!M27</f>
        <v>0</v>
      </c>
      <c r="P96" s="81">
        <f>+'SR - Regional'!N27</f>
        <v>0</v>
      </c>
      <c r="Q96" s="81">
        <f>+'SR - Regional'!O27</f>
        <v>0</v>
      </c>
    </row>
    <row r="97" spans="1:17" s="85" customFormat="1" x14ac:dyDescent="0.2">
      <c r="A97" s="77">
        <f>'SR - Tit - DH'!$C$19</f>
        <v>2024</v>
      </c>
      <c r="B97" s="77" t="s">
        <v>180</v>
      </c>
      <c r="C97" s="77" t="s">
        <v>94</v>
      </c>
      <c r="D97" s="77" t="str">
        <f>+'SR - Regional'!B29</f>
        <v>Alto La Paz</v>
      </c>
      <c r="E97" s="81">
        <f>+'SR - Regional'!C29</f>
        <v>1132099.8400000001</v>
      </c>
      <c r="F97" s="81">
        <f>+'SR - Regional'!D29</f>
        <v>1125450.9099999999</v>
      </c>
      <c r="G97" s="81">
        <f>+'SR - Regional'!E29</f>
        <v>0</v>
      </c>
      <c r="H97" s="81">
        <f>+'SR - Regional'!F29</f>
        <v>0</v>
      </c>
      <c r="I97" s="81">
        <f>+'SR - Regional'!G29</f>
        <v>0</v>
      </c>
      <c r="J97" s="81">
        <f>+'SR - Regional'!H29</f>
        <v>0</v>
      </c>
      <c r="K97" s="81">
        <f>+'SR - Regional'!I29</f>
        <v>0</v>
      </c>
      <c r="L97" s="81">
        <f>+'SR - Regional'!J29</f>
        <v>0</v>
      </c>
      <c r="M97" s="81">
        <f>+'SR - Regional'!K29</f>
        <v>0</v>
      </c>
      <c r="N97" s="81">
        <f>+'SR - Regional'!L29</f>
        <v>0</v>
      </c>
      <c r="O97" s="81">
        <f>+'SR - Regional'!M29</f>
        <v>0</v>
      </c>
      <c r="P97" s="81">
        <f>+'SR - Regional'!N29</f>
        <v>0</v>
      </c>
      <c r="Q97" s="81">
        <f>+'SR - Regional'!O29</f>
        <v>0</v>
      </c>
    </row>
    <row r="98" spans="1:17" s="85" customFormat="1" x14ac:dyDescent="0.2">
      <c r="A98" s="77">
        <f>'SR - Tit - DH'!$C$19</f>
        <v>2024</v>
      </c>
      <c r="B98" s="77" t="s">
        <v>180</v>
      </c>
      <c r="C98" s="77" t="s">
        <v>94</v>
      </c>
      <c r="D98" s="77" t="str">
        <f>+'SR - Regional'!B30</f>
        <v>LA PAZ</v>
      </c>
      <c r="E98" s="81">
        <f>+'SR - Regional'!C30</f>
        <v>91433745.319999993</v>
      </c>
      <c r="F98" s="81">
        <f>+'SR - Regional'!D30</f>
        <v>91196327.140000001</v>
      </c>
      <c r="G98" s="81">
        <f>+'SR - Regional'!E30</f>
        <v>0</v>
      </c>
      <c r="H98" s="81">
        <f>+'SR - Regional'!F30</f>
        <v>0</v>
      </c>
      <c r="I98" s="81">
        <f>+'SR - Regional'!G30</f>
        <v>0</v>
      </c>
      <c r="J98" s="81">
        <f>+'SR - Regional'!H30</f>
        <v>0</v>
      </c>
      <c r="K98" s="81">
        <f>+'SR - Regional'!I30</f>
        <v>0</v>
      </c>
      <c r="L98" s="81">
        <f>+'SR - Regional'!J30</f>
        <v>0</v>
      </c>
      <c r="M98" s="81">
        <f>+'SR - Regional'!K30</f>
        <v>0</v>
      </c>
      <c r="N98" s="81">
        <f>+'SR - Regional'!L30</f>
        <v>0</v>
      </c>
      <c r="O98" s="81">
        <f>+'SR - Regional'!M30</f>
        <v>0</v>
      </c>
      <c r="P98" s="81">
        <f>+'SR - Regional'!N30</f>
        <v>0</v>
      </c>
      <c r="Q98" s="81">
        <f>+'SR - Regional'!O30</f>
        <v>0</v>
      </c>
    </row>
    <row r="99" spans="1:17" s="85" customFormat="1" x14ac:dyDescent="0.2">
      <c r="A99" s="77">
        <f>'SR - Tit - DH'!$C$19</f>
        <v>2024</v>
      </c>
      <c r="B99" s="77" t="s">
        <v>180</v>
      </c>
      <c r="C99" s="77" t="s">
        <v>94</v>
      </c>
      <c r="D99" s="77" t="str">
        <f>+'SR - Regional'!B31</f>
        <v>LA PAZ - Corocoro</v>
      </c>
      <c r="E99" s="81">
        <f>+'SR - Regional'!C31</f>
        <v>2534.9</v>
      </c>
      <c r="F99" s="81">
        <f>+'SR - Regional'!D31</f>
        <v>2534.9</v>
      </c>
      <c r="G99" s="81">
        <f>+'SR - Regional'!E31</f>
        <v>0</v>
      </c>
      <c r="H99" s="81">
        <f>+'SR - Regional'!F31</f>
        <v>0</v>
      </c>
      <c r="I99" s="81">
        <f>+'SR - Regional'!G31</f>
        <v>0</v>
      </c>
      <c r="J99" s="81">
        <f>+'SR - Regional'!H31</f>
        <v>0</v>
      </c>
      <c r="K99" s="81">
        <f>+'SR - Regional'!I31</f>
        <v>0</v>
      </c>
      <c r="L99" s="81">
        <f>+'SR - Regional'!J31</f>
        <v>0</v>
      </c>
      <c r="M99" s="81">
        <f>+'SR - Regional'!K31</f>
        <v>0</v>
      </c>
      <c r="N99" s="81">
        <f>+'SR - Regional'!L31</f>
        <v>0</v>
      </c>
      <c r="O99" s="81">
        <f>+'SR - Regional'!M31</f>
        <v>0</v>
      </c>
      <c r="P99" s="81">
        <f>+'SR - Regional'!N31</f>
        <v>0</v>
      </c>
      <c r="Q99" s="81">
        <f>+'SR - Regional'!O31</f>
        <v>0</v>
      </c>
    </row>
    <row r="100" spans="1:17" s="85" customFormat="1" x14ac:dyDescent="0.2">
      <c r="A100" s="77">
        <f>'SR - Tit - DH'!$C$19</f>
        <v>2024</v>
      </c>
      <c r="B100" s="77" t="s">
        <v>180</v>
      </c>
      <c r="C100" s="77" t="s">
        <v>94</v>
      </c>
      <c r="D100" s="77" t="str">
        <f>+'SR - Regional'!B32</f>
        <v>Viacha</v>
      </c>
      <c r="E100" s="81">
        <f>+'SR - Regional'!C32</f>
        <v>185936</v>
      </c>
      <c r="F100" s="81">
        <f>+'SR - Regional'!D32</f>
        <v>185936</v>
      </c>
      <c r="G100" s="81">
        <f>+'SR - Regional'!E32</f>
        <v>0</v>
      </c>
      <c r="H100" s="81">
        <f>+'SR - Regional'!F32</f>
        <v>0</v>
      </c>
      <c r="I100" s="81">
        <f>+'SR - Regional'!G32</f>
        <v>0</v>
      </c>
      <c r="J100" s="81">
        <f>+'SR - Regional'!H32</f>
        <v>0</v>
      </c>
      <c r="K100" s="81">
        <f>+'SR - Regional'!I32</f>
        <v>0</v>
      </c>
      <c r="L100" s="81">
        <f>+'SR - Regional'!J32</f>
        <v>0</v>
      </c>
      <c r="M100" s="81">
        <f>+'SR - Regional'!K32</f>
        <v>0</v>
      </c>
      <c r="N100" s="81">
        <f>+'SR - Regional'!L32</f>
        <v>0</v>
      </c>
      <c r="O100" s="81">
        <f>+'SR - Regional'!M32</f>
        <v>0</v>
      </c>
      <c r="P100" s="81">
        <f>+'SR - Regional'!N32</f>
        <v>0</v>
      </c>
      <c r="Q100" s="81">
        <f>+'SR - Regional'!O32</f>
        <v>0</v>
      </c>
    </row>
    <row r="101" spans="1:17" s="85" customFormat="1" x14ac:dyDescent="0.2">
      <c r="A101" s="77">
        <f>'SR - Tit - DH'!$C$19</f>
        <v>2024</v>
      </c>
      <c r="B101" s="77" t="s">
        <v>180</v>
      </c>
      <c r="C101" s="77" t="s">
        <v>97</v>
      </c>
      <c r="D101" s="77" t="str">
        <f>+'SR - Regional'!B34</f>
        <v>Llallagua</v>
      </c>
      <c r="E101" s="81">
        <f>+'SR - Regional'!C34</f>
        <v>2161498.39</v>
      </c>
      <c r="F101" s="81">
        <f>+'SR - Regional'!D34</f>
        <v>2132677.52</v>
      </c>
      <c r="G101" s="81">
        <f>+'SR - Regional'!E34</f>
        <v>0</v>
      </c>
      <c r="H101" s="81">
        <f>+'SR - Regional'!F34</f>
        <v>0</v>
      </c>
      <c r="I101" s="81">
        <f>+'SR - Regional'!G34</f>
        <v>0</v>
      </c>
      <c r="J101" s="81">
        <f>+'SR - Regional'!H34</f>
        <v>0</v>
      </c>
      <c r="K101" s="81">
        <f>+'SR - Regional'!I34</f>
        <v>0</v>
      </c>
      <c r="L101" s="81">
        <f>+'SR - Regional'!J34</f>
        <v>0</v>
      </c>
      <c r="M101" s="81">
        <f>+'SR - Regional'!K34</f>
        <v>0</v>
      </c>
      <c r="N101" s="81">
        <f>+'SR - Regional'!L34</f>
        <v>0</v>
      </c>
      <c r="O101" s="81">
        <f>+'SR - Regional'!M34</f>
        <v>0</v>
      </c>
      <c r="P101" s="81">
        <f>+'SR - Regional'!N34</f>
        <v>0</v>
      </c>
      <c r="Q101" s="77">
        <f>+'SR - Regional'!O34</f>
        <v>0</v>
      </c>
    </row>
    <row r="102" spans="1:17" s="85" customFormat="1" x14ac:dyDescent="0.2">
      <c r="A102" s="77">
        <f>'SR - Tit - DH'!$C$19</f>
        <v>2024</v>
      </c>
      <c r="B102" s="77" t="s">
        <v>180</v>
      </c>
      <c r="C102" s="77" t="s">
        <v>97</v>
      </c>
      <c r="D102" s="77" t="str">
        <f>+'SR - Regional'!B35</f>
        <v>ORURO</v>
      </c>
      <c r="E102" s="81">
        <f>+'SR - Regional'!C35</f>
        <v>19534273.41</v>
      </c>
      <c r="F102" s="81">
        <f>+'SR - Regional'!D35</f>
        <v>19739080.75</v>
      </c>
      <c r="G102" s="81">
        <f>+'SR - Regional'!E35</f>
        <v>0</v>
      </c>
      <c r="H102" s="81">
        <f>+'SR - Regional'!F35</f>
        <v>0</v>
      </c>
      <c r="I102" s="81">
        <f>+'SR - Regional'!G35</f>
        <v>0</v>
      </c>
      <c r="J102" s="81">
        <f>+'SR - Regional'!H35</f>
        <v>0</v>
      </c>
      <c r="K102" s="81">
        <f>+'SR - Regional'!I35</f>
        <v>0</v>
      </c>
      <c r="L102" s="81">
        <f>+'SR - Regional'!J35</f>
        <v>0</v>
      </c>
      <c r="M102" s="81">
        <f>+'SR - Regional'!K35</f>
        <v>0</v>
      </c>
      <c r="N102" s="81">
        <f>+'SR - Regional'!L35</f>
        <v>0</v>
      </c>
      <c r="O102" s="81">
        <f>+'SR - Regional'!M35</f>
        <v>0</v>
      </c>
      <c r="P102" s="81">
        <f>+'SR - Regional'!N35</f>
        <v>0</v>
      </c>
      <c r="Q102" s="77">
        <f>+'SR - Regional'!O35</f>
        <v>0</v>
      </c>
    </row>
    <row r="103" spans="1:17" s="85" customFormat="1" x14ac:dyDescent="0.2">
      <c r="A103" s="77">
        <f>'SR - Tit - DH'!$C$19</f>
        <v>2024</v>
      </c>
      <c r="B103" s="77" t="s">
        <v>180</v>
      </c>
      <c r="C103" s="77" t="s">
        <v>97</v>
      </c>
      <c r="D103" s="77" t="str">
        <f>+'SR - Regional'!B36</f>
        <v>ORURO - Huanuni</v>
      </c>
      <c r="E103" s="81">
        <f>+'SR - Regional'!C36</f>
        <v>273937.32</v>
      </c>
      <c r="F103" s="81">
        <f>+'SR - Regional'!D36</f>
        <v>273937.32</v>
      </c>
      <c r="G103" s="81">
        <f>+'SR - Regional'!E36</f>
        <v>0</v>
      </c>
      <c r="H103" s="81">
        <f>+'SR - Regional'!F36</f>
        <v>0</v>
      </c>
      <c r="I103" s="81">
        <f>+'SR - Regional'!G36</f>
        <v>0</v>
      </c>
      <c r="J103" s="81">
        <f>+'SR - Regional'!H36</f>
        <v>0</v>
      </c>
      <c r="K103" s="81">
        <f>+'SR - Regional'!I36</f>
        <v>0</v>
      </c>
      <c r="L103" s="81">
        <f>+'SR - Regional'!J36</f>
        <v>0</v>
      </c>
      <c r="M103" s="81">
        <f>+'SR - Regional'!K36</f>
        <v>0</v>
      </c>
      <c r="N103" s="81">
        <f>+'SR - Regional'!L36</f>
        <v>0</v>
      </c>
      <c r="O103" s="81">
        <f>+'SR - Regional'!M36</f>
        <v>0</v>
      </c>
      <c r="P103" s="81">
        <f>+'SR - Regional'!N36</f>
        <v>0</v>
      </c>
      <c r="Q103" s="77">
        <f>+'SR - Regional'!O36</f>
        <v>0</v>
      </c>
    </row>
    <row r="104" spans="1:17" s="85" customFormat="1" x14ac:dyDescent="0.2">
      <c r="A104" s="77">
        <f>'SR - Tit - DH'!$C$19</f>
        <v>2024</v>
      </c>
      <c r="B104" s="77" t="s">
        <v>180</v>
      </c>
      <c r="C104" s="77" t="s">
        <v>97</v>
      </c>
      <c r="D104" s="77" t="str">
        <f>+'SR - Regional'!B37</f>
        <v>ORURO - Kami</v>
      </c>
      <c r="E104" s="81">
        <f>+'SR - Regional'!C37</f>
        <v>13863.73</v>
      </c>
      <c r="F104" s="81">
        <f>+'SR - Regional'!D37</f>
        <v>13863.73</v>
      </c>
      <c r="G104" s="81">
        <f>+'SR - Regional'!E37</f>
        <v>0</v>
      </c>
      <c r="H104" s="81">
        <f>+'SR - Regional'!F37</f>
        <v>0</v>
      </c>
      <c r="I104" s="81">
        <f>+'SR - Regional'!G37</f>
        <v>0</v>
      </c>
      <c r="J104" s="81">
        <f>+'SR - Regional'!H37</f>
        <v>0</v>
      </c>
      <c r="K104" s="81">
        <f>+'SR - Regional'!I37</f>
        <v>0</v>
      </c>
      <c r="L104" s="81">
        <f>+'SR - Regional'!J37</f>
        <v>0</v>
      </c>
      <c r="M104" s="81">
        <f>+'SR - Regional'!K37</f>
        <v>0</v>
      </c>
      <c r="N104" s="81">
        <f>+'SR - Regional'!L37</f>
        <v>0</v>
      </c>
      <c r="O104" s="81">
        <f>+'SR - Regional'!M37</f>
        <v>0</v>
      </c>
      <c r="P104" s="81">
        <f>+'SR - Regional'!N37</f>
        <v>0</v>
      </c>
      <c r="Q104" s="77">
        <f>+'SR - Regional'!O37</f>
        <v>0</v>
      </c>
    </row>
    <row r="105" spans="1:17" s="85" customFormat="1" x14ac:dyDescent="0.2">
      <c r="A105" s="77">
        <f>'SR - Tit - DH'!$C$19</f>
        <v>2024</v>
      </c>
      <c r="B105" s="77" t="s">
        <v>180</v>
      </c>
      <c r="C105" s="77" t="s">
        <v>97</v>
      </c>
      <c r="D105" s="77" t="str">
        <f>+'SR - Regional'!B38</f>
        <v>Uncia</v>
      </c>
      <c r="E105" s="81">
        <f>+'SR - Regional'!C38</f>
        <v>565583.77</v>
      </c>
      <c r="F105" s="81">
        <f>+'SR - Regional'!D38</f>
        <v>561873.81999999995</v>
      </c>
      <c r="G105" s="81">
        <f>+'SR - Regional'!E38</f>
        <v>0</v>
      </c>
      <c r="H105" s="81">
        <f>+'SR - Regional'!F38</f>
        <v>0</v>
      </c>
      <c r="I105" s="81">
        <f>+'SR - Regional'!G38</f>
        <v>0</v>
      </c>
      <c r="J105" s="81">
        <f>+'SR - Regional'!H38</f>
        <v>0</v>
      </c>
      <c r="K105" s="81">
        <f>+'SR - Regional'!I38</f>
        <v>0</v>
      </c>
      <c r="L105" s="81">
        <f>+'SR - Regional'!J38</f>
        <v>0</v>
      </c>
      <c r="M105" s="81">
        <f>+'SR - Regional'!K38</f>
        <v>0</v>
      </c>
      <c r="N105" s="81">
        <f>+'SR - Regional'!L38</f>
        <v>0</v>
      </c>
      <c r="O105" s="81">
        <f>+'SR - Regional'!M38</f>
        <v>0</v>
      </c>
      <c r="P105" s="81">
        <f>+'SR - Regional'!N38</f>
        <v>0</v>
      </c>
      <c r="Q105" s="77">
        <f>+'SR - Regional'!O38</f>
        <v>0</v>
      </c>
    </row>
    <row r="106" spans="1:17" s="85" customFormat="1" x14ac:dyDescent="0.2">
      <c r="A106" s="77">
        <f>'SR - Tit - DH'!$C$19</f>
        <v>2024</v>
      </c>
      <c r="B106" s="77" t="s">
        <v>180</v>
      </c>
      <c r="C106" s="77" t="s">
        <v>104</v>
      </c>
      <c r="D106" s="77" t="str">
        <f>+'SR - Regional'!B40</f>
        <v>COBIJA</v>
      </c>
      <c r="E106" s="81">
        <f>+'SR - Regional'!C40</f>
        <v>798130.75</v>
      </c>
      <c r="F106" s="81">
        <f>+'SR - Regional'!D40</f>
        <v>794420.8</v>
      </c>
      <c r="G106" s="81">
        <f>+'SR - Regional'!E40</f>
        <v>0</v>
      </c>
      <c r="H106" s="81">
        <f>+'SR - Regional'!F40</f>
        <v>0</v>
      </c>
      <c r="I106" s="81">
        <f>+'SR - Regional'!G40</f>
        <v>0</v>
      </c>
      <c r="J106" s="81">
        <f>+'SR - Regional'!H40</f>
        <v>0</v>
      </c>
      <c r="K106" s="81">
        <f>+'SR - Regional'!I40</f>
        <v>0</v>
      </c>
      <c r="L106" s="81">
        <f>+'SR - Regional'!J40</f>
        <v>0</v>
      </c>
      <c r="M106" s="81">
        <f>+'SR - Regional'!K40</f>
        <v>0</v>
      </c>
      <c r="N106" s="81">
        <f>+'SR - Regional'!L40</f>
        <v>0</v>
      </c>
      <c r="O106" s="81">
        <f>+'SR - Regional'!M40</f>
        <v>0</v>
      </c>
      <c r="P106" s="81">
        <f>+'SR - Regional'!N40</f>
        <v>0</v>
      </c>
      <c r="Q106" s="81">
        <f>+'SR - Regional'!O40</f>
        <v>0</v>
      </c>
    </row>
    <row r="107" spans="1:17" s="85" customFormat="1" x14ac:dyDescent="0.2">
      <c r="A107" s="77">
        <f>'SR - Tit - DH'!$C$19</f>
        <v>2024</v>
      </c>
      <c r="B107" s="77" t="s">
        <v>180</v>
      </c>
      <c r="C107" s="77" t="s">
        <v>98</v>
      </c>
      <c r="D107" s="77" t="str">
        <f>+'SR - Regional'!B42</f>
        <v>Atocha</v>
      </c>
      <c r="E107" s="81">
        <f>+'SR - Regional'!C42</f>
        <v>515221.25</v>
      </c>
      <c r="F107" s="81">
        <f>+'SR - Regional'!D42</f>
        <v>515221.25</v>
      </c>
      <c r="G107" s="81">
        <f>+'SR - Regional'!E42</f>
        <v>0</v>
      </c>
      <c r="H107" s="81">
        <f>+'SR - Regional'!F42</f>
        <v>0</v>
      </c>
      <c r="I107" s="81">
        <f>+'SR - Regional'!G42</f>
        <v>0</v>
      </c>
      <c r="J107" s="81">
        <f>+'SR - Regional'!H42</f>
        <v>0</v>
      </c>
      <c r="K107" s="81">
        <f>+'SR - Regional'!I42</f>
        <v>0</v>
      </c>
      <c r="L107" s="81">
        <f>+'SR - Regional'!J42</f>
        <v>0</v>
      </c>
      <c r="M107" s="81">
        <f>+'SR - Regional'!K42</f>
        <v>0</v>
      </c>
      <c r="N107" s="81">
        <f>+'SR - Regional'!L42</f>
        <v>0</v>
      </c>
      <c r="O107" s="81">
        <f>+'SR - Regional'!M42</f>
        <v>0</v>
      </c>
      <c r="P107" s="81">
        <f>+'SR - Regional'!N42</f>
        <v>0</v>
      </c>
      <c r="Q107" s="81">
        <f>+'SR - Regional'!O42</f>
        <v>0</v>
      </c>
    </row>
    <row r="108" spans="1:17" s="85" customFormat="1" x14ac:dyDescent="0.2">
      <c r="A108" s="77">
        <f>'SR - Tit - DH'!$C$19</f>
        <v>2024</v>
      </c>
      <c r="B108" s="77" t="s">
        <v>180</v>
      </c>
      <c r="C108" s="77" t="s">
        <v>98</v>
      </c>
      <c r="D108" s="77" t="str">
        <f>+'SR - Regional'!B43</f>
        <v>Cotagaita</v>
      </c>
      <c r="E108" s="81">
        <f>+'SR - Regional'!C43</f>
        <v>165033.21</v>
      </c>
      <c r="F108" s="81">
        <f>+'SR - Regional'!D43</f>
        <v>165033.21</v>
      </c>
      <c r="G108" s="81">
        <f>+'SR - Regional'!E43</f>
        <v>0</v>
      </c>
      <c r="H108" s="81">
        <f>+'SR - Regional'!F43</f>
        <v>0</v>
      </c>
      <c r="I108" s="81">
        <f>+'SR - Regional'!G43</f>
        <v>0</v>
      </c>
      <c r="J108" s="81">
        <f>+'SR - Regional'!H43</f>
        <v>0</v>
      </c>
      <c r="K108" s="81">
        <f>+'SR - Regional'!I43</f>
        <v>0</v>
      </c>
      <c r="L108" s="81">
        <f>+'SR - Regional'!J43</f>
        <v>0</v>
      </c>
      <c r="M108" s="81">
        <f>+'SR - Regional'!K43</f>
        <v>0</v>
      </c>
      <c r="N108" s="81">
        <f>+'SR - Regional'!L43</f>
        <v>0</v>
      </c>
      <c r="O108" s="81">
        <f>+'SR - Regional'!M43</f>
        <v>0</v>
      </c>
      <c r="P108" s="81">
        <f>+'SR - Regional'!N43</f>
        <v>0</v>
      </c>
      <c r="Q108" s="81">
        <f>+'SR - Regional'!O43</f>
        <v>0</v>
      </c>
    </row>
    <row r="109" spans="1:17" s="85" customFormat="1" x14ac:dyDescent="0.2">
      <c r="A109" s="77">
        <f>'SR - Tit - DH'!$C$19</f>
        <v>2024</v>
      </c>
      <c r="B109" s="77" t="s">
        <v>180</v>
      </c>
      <c r="C109" s="77" t="s">
        <v>98</v>
      </c>
      <c r="D109" s="77" t="str">
        <f>+'SR - Regional'!B44</f>
        <v>POTOSI</v>
      </c>
      <c r="E109" s="81">
        <f>+'SR - Regional'!C44</f>
        <v>13519306.140000001</v>
      </c>
      <c r="F109" s="81">
        <f>+'SR - Regional'!D44</f>
        <v>13562967.890000001</v>
      </c>
      <c r="G109" s="81">
        <f>+'SR - Regional'!E44</f>
        <v>0</v>
      </c>
      <c r="H109" s="81">
        <f>+'SR - Regional'!F44</f>
        <v>0</v>
      </c>
      <c r="I109" s="81">
        <f>+'SR - Regional'!G44</f>
        <v>0</v>
      </c>
      <c r="J109" s="81">
        <f>+'SR - Regional'!H44</f>
        <v>0</v>
      </c>
      <c r="K109" s="81">
        <f>+'SR - Regional'!I44</f>
        <v>0</v>
      </c>
      <c r="L109" s="81">
        <f>+'SR - Regional'!J44</f>
        <v>0</v>
      </c>
      <c r="M109" s="81">
        <f>+'SR - Regional'!K44</f>
        <v>0</v>
      </c>
      <c r="N109" s="81">
        <f>+'SR - Regional'!L44</f>
        <v>0</v>
      </c>
      <c r="O109" s="81">
        <f>+'SR - Regional'!M44</f>
        <v>0</v>
      </c>
      <c r="P109" s="81">
        <f>+'SR - Regional'!N44</f>
        <v>0</v>
      </c>
      <c r="Q109" s="81">
        <f>+'SR - Regional'!O44</f>
        <v>0</v>
      </c>
    </row>
    <row r="110" spans="1:17" s="85" customFormat="1" x14ac:dyDescent="0.2">
      <c r="A110" s="77">
        <f>'SR - Tit - DH'!$C$19</f>
        <v>2024</v>
      </c>
      <c r="B110" s="77" t="s">
        <v>180</v>
      </c>
      <c r="C110" s="77" t="s">
        <v>98</v>
      </c>
      <c r="D110" s="77" t="str">
        <f>+'SR - Regional'!B45</f>
        <v>Tupiza</v>
      </c>
      <c r="E110" s="81">
        <f>+'SR - Regional'!C45</f>
        <v>3198557.07</v>
      </c>
      <c r="F110" s="81">
        <f>+'SR - Regional'!D45</f>
        <v>3175438.91</v>
      </c>
      <c r="G110" s="81">
        <f>+'SR - Regional'!E45</f>
        <v>0</v>
      </c>
      <c r="H110" s="81">
        <f>+'SR - Regional'!F45</f>
        <v>0</v>
      </c>
      <c r="I110" s="81">
        <f>+'SR - Regional'!G45</f>
        <v>0</v>
      </c>
      <c r="J110" s="81">
        <f>+'SR - Regional'!H45</f>
        <v>0</v>
      </c>
      <c r="K110" s="81">
        <f>+'SR - Regional'!I45</f>
        <v>0</v>
      </c>
      <c r="L110" s="81">
        <f>+'SR - Regional'!J45</f>
        <v>0</v>
      </c>
      <c r="M110" s="81">
        <f>+'SR - Regional'!K45</f>
        <v>0</v>
      </c>
      <c r="N110" s="81">
        <f>+'SR - Regional'!L45</f>
        <v>0</v>
      </c>
      <c r="O110" s="81">
        <f>+'SR - Regional'!M45</f>
        <v>0</v>
      </c>
      <c r="P110" s="81">
        <f>+'SR - Regional'!N45</f>
        <v>0</v>
      </c>
      <c r="Q110" s="81">
        <f>+'SR - Regional'!O45</f>
        <v>0</v>
      </c>
    </row>
    <row r="111" spans="1:17" s="85" customFormat="1" x14ac:dyDescent="0.2">
      <c r="A111" s="77">
        <f>'SR - Tit - DH'!$C$19</f>
        <v>2024</v>
      </c>
      <c r="B111" s="77" t="s">
        <v>180</v>
      </c>
      <c r="C111" s="77" t="s">
        <v>98</v>
      </c>
      <c r="D111" s="77" t="str">
        <f>+'SR - Regional'!B46</f>
        <v>Uyuni</v>
      </c>
      <c r="E111" s="81">
        <f>+'SR - Regional'!C46</f>
        <v>1377239.73</v>
      </c>
      <c r="F111" s="81">
        <f>+'SR - Regional'!D46</f>
        <v>1378831.33</v>
      </c>
      <c r="G111" s="81">
        <f>+'SR - Regional'!E46</f>
        <v>0</v>
      </c>
      <c r="H111" s="81">
        <f>+'SR - Regional'!F46</f>
        <v>0</v>
      </c>
      <c r="I111" s="81">
        <f>+'SR - Regional'!G46</f>
        <v>0</v>
      </c>
      <c r="J111" s="81">
        <f>+'SR - Regional'!H46</f>
        <v>0</v>
      </c>
      <c r="K111" s="81">
        <f>+'SR - Regional'!I46</f>
        <v>0</v>
      </c>
      <c r="L111" s="81">
        <f>+'SR - Regional'!J46</f>
        <v>0</v>
      </c>
      <c r="M111" s="81">
        <f>+'SR - Regional'!K46</f>
        <v>0</v>
      </c>
      <c r="N111" s="81">
        <f>+'SR - Regional'!L46</f>
        <v>0</v>
      </c>
      <c r="O111" s="81">
        <f>+'SR - Regional'!M46</f>
        <v>0</v>
      </c>
      <c r="P111" s="81">
        <f>+'SR - Regional'!N46</f>
        <v>0</v>
      </c>
      <c r="Q111" s="81">
        <f>+'SR - Regional'!O46</f>
        <v>0</v>
      </c>
    </row>
    <row r="112" spans="1:17" s="85" customFormat="1" x14ac:dyDescent="0.2">
      <c r="A112" s="77">
        <f>'SR - Tit - DH'!$C$19</f>
        <v>2024</v>
      </c>
      <c r="B112" s="77" t="s">
        <v>180</v>
      </c>
      <c r="C112" s="77" t="s">
        <v>98</v>
      </c>
      <c r="D112" s="77" t="str">
        <f>+'SR - Regional'!B47</f>
        <v>UYUNI - Pulacayo</v>
      </c>
      <c r="E112" s="81">
        <f>+'SR - Regional'!C47</f>
        <v>99909.759999999995</v>
      </c>
      <c r="F112" s="81">
        <f>+'SR - Regional'!D47</f>
        <v>99909.759999999995</v>
      </c>
      <c r="G112" s="81">
        <f>+'SR - Regional'!E47</f>
        <v>0</v>
      </c>
      <c r="H112" s="81">
        <f>+'SR - Regional'!F47</f>
        <v>0</v>
      </c>
      <c r="I112" s="81">
        <f>+'SR - Regional'!G47</f>
        <v>0</v>
      </c>
      <c r="J112" s="81">
        <f>+'SR - Regional'!H47</f>
        <v>0</v>
      </c>
      <c r="K112" s="81">
        <f>+'SR - Regional'!I47</f>
        <v>0</v>
      </c>
      <c r="L112" s="81">
        <f>+'SR - Regional'!J47</f>
        <v>0</v>
      </c>
      <c r="M112" s="81">
        <f>+'SR - Regional'!K47</f>
        <v>0</v>
      </c>
      <c r="N112" s="81">
        <f>+'SR - Regional'!L47</f>
        <v>0</v>
      </c>
      <c r="O112" s="81">
        <f>+'SR - Regional'!M47</f>
        <v>0</v>
      </c>
      <c r="P112" s="81">
        <f>+'SR - Regional'!N47</f>
        <v>0</v>
      </c>
      <c r="Q112" s="81">
        <f>+'SR - Regional'!O47</f>
        <v>0</v>
      </c>
    </row>
    <row r="113" spans="1:17" s="85" customFormat="1" x14ac:dyDescent="0.2">
      <c r="A113" s="77">
        <f>'SR - Tit - DH'!$C$19</f>
        <v>2024</v>
      </c>
      <c r="B113" s="77" t="s">
        <v>180</v>
      </c>
      <c r="C113" s="77" t="s">
        <v>98</v>
      </c>
      <c r="D113" s="77" t="str">
        <f>+'SR - Regional'!B48</f>
        <v>Villazon</v>
      </c>
      <c r="E113" s="81">
        <f>+'SR - Regional'!C48</f>
        <v>563731.47</v>
      </c>
      <c r="F113" s="81">
        <f>+'SR - Regional'!D48</f>
        <v>577189.28</v>
      </c>
      <c r="G113" s="81">
        <f>+'SR - Regional'!E48</f>
        <v>0</v>
      </c>
      <c r="H113" s="81">
        <f>+'SR - Regional'!F48</f>
        <v>0</v>
      </c>
      <c r="I113" s="81">
        <f>+'SR - Regional'!G48</f>
        <v>0</v>
      </c>
      <c r="J113" s="81">
        <f>+'SR - Regional'!H48</f>
        <v>0</v>
      </c>
      <c r="K113" s="81">
        <f>+'SR - Regional'!I48</f>
        <v>0</v>
      </c>
      <c r="L113" s="81">
        <f>+'SR - Regional'!J48</f>
        <v>0</v>
      </c>
      <c r="M113" s="81">
        <f>+'SR - Regional'!K48</f>
        <v>0</v>
      </c>
      <c r="N113" s="81">
        <f>+'SR - Regional'!L48</f>
        <v>0</v>
      </c>
      <c r="O113" s="81">
        <f>+'SR - Regional'!M48</f>
        <v>0</v>
      </c>
      <c r="P113" s="81">
        <f>+'SR - Regional'!N48</f>
        <v>0</v>
      </c>
      <c r="Q113" s="81">
        <f>+'SR - Regional'!O48</f>
        <v>0</v>
      </c>
    </row>
    <row r="114" spans="1:17" s="85" customFormat="1" x14ac:dyDescent="0.2">
      <c r="A114" s="77">
        <f>'SR - Tit - DH'!$C$19</f>
        <v>2024</v>
      </c>
      <c r="B114" s="77" t="s">
        <v>180</v>
      </c>
      <c r="C114" s="77" t="s">
        <v>96</v>
      </c>
      <c r="D114" s="77" t="str">
        <f>+'SR - Regional'!B50</f>
        <v>Camiri</v>
      </c>
      <c r="E114" s="81">
        <f>+'SR - Regional'!C50</f>
        <v>2110291.4300000002</v>
      </c>
      <c r="F114" s="81">
        <f>+'SR - Regional'!D50</f>
        <v>2115430.2599999998</v>
      </c>
      <c r="G114" s="81">
        <f>+'SR - Regional'!E50</f>
        <v>0</v>
      </c>
      <c r="H114" s="81">
        <f>+'SR - Regional'!F50</f>
        <v>0</v>
      </c>
      <c r="I114" s="81">
        <f>+'SR - Regional'!G50</f>
        <v>0</v>
      </c>
      <c r="J114" s="81">
        <f>+'SR - Regional'!H50</f>
        <v>0</v>
      </c>
      <c r="K114" s="81">
        <f>+'SR - Regional'!I50</f>
        <v>0</v>
      </c>
      <c r="L114" s="81">
        <f>+'SR - Regional'!J50</f>
        <v>0</v>
      </c>
      <c r="M114" s="81">
        <f>+'SR - Regional'!K50</f>
        <v>0</v>
      </c>
      <c r="N114" s="81">
        <f>+'SR - Regional'!L50</f>
        <v>0</v>
      </c>
      <c r="O114" s="81">
        <f>+'SR - Regional'!M50</f>
        <v>0</v>
      </c>
      <c r="P114" s="81">
        <f>+'SR - Regional'!N50</f>
        <v>0</v>
      </c>
      <c r="Q114" s="81">
        <f>+'SR - Regional'!O50</f>
        <v>0</v>
      </c>
    </row>
    <row r="115" spans="1:17" s="85" customFormat="1" x14ac:dyDescent="0.2">
      <c r="A115" s="77">
        <f>'SR - Tit - DH'!$C$19</f>
        <v>2024</v>
      </c>
      <c r="B115" s="77" t="s">
        <v>180</v>
      </c>
      <c r="C115" s="77" t="s">
        <v>96</v>
      </c>
      <c r="D115" s="77" t="str">
        <f>+'SR - Regional'!B51</f>
        <v>Montero</v>
      </c>
      <c r="E115" s="81">
        <f>+'SR - Regional'!C51</f>
        <v>1484323.63</v>
      </c>
      <c r="F115" s="81">
        <f>+'SR - Regional'!D51</f>
        <v>1484323.63</v>
      </c>
      <c r="G115" s="81">
        <f>+'SR - Regional'!E51</f>
        <v>0</v>
      </c>
      <c r="H115" s="81">
        <f>+'SR - Regional'!F51</f>
        <v>0</v>
      </c>
      <c r="I115" s="81">
        <f>+'SR - Regional'!G51</f>
        <v>0</v>
      </c>
      <c r="J115" s="81">
        <f>+'SR - Regional'!H51</f>
        <v>0</v>
      </c>
      <c r="K115" s="81">
        <f>+'SR - Regional'!I51</f>
        <v>0</v>
      </c>
      <c r="L115" s="81">
        <f>+'SR - Regional'!J51</f>
        <v>0</v>
      </c>
      <c r="M115" s="81">
        <f>+'SR - Regional'!K51</f>
        <v>0</v>
      </c>
      <c r="N115" s="81">
        <f>+'SR - Regional'!L51</f>
        <v>0</v>
      </c>
      <c r="O115" s="81">
        <f>+'SR - Regional'!M51</f>
        <v>0</v>
      </c>
      <c r="P115" s="81">
        <f>+'SR - Regional'!N51</f>
        <v>0</v>
      </c>
      <c r="Q115" s="81">
        <f>+'SR - Regional'!O51</f>
        <v>0</v>
      </c>
    </row>
    <row r="116" spans="1:17" s="85" customFormat="1" x14ac:dyDescent="0.2">
      <c r="A116" s="77">
        <f>'SR - Tit - DH'!$C$19</f>
        <v>2024</v>
      </c>
      <c r="B116" s="77" t="s">
        <v>180</v>
      </c>
      <c r="C116" s="77" t="s">
        <v>96</v>
      </c>
      <c r="D116" s="77" t="str">
        <f>+'SR - Regional'!B52</f>
        <v>MONTERO - Portachuelo</v>
      </c>
      <c r="E116" s="81">
        <f>+'SR - Regional'!C52</f>
        <v>267230.92</v>
      </c>
      <c r="F116" s="81">
        <f>+'SR - Regional'!D52</f>
        <v>256596.83</v>
      </c>
      <c r="G116" s="81">
        <f>+'SR - Regional'!E52</f>
        <v>0</v>
      </c>
      <c r="H116" s="81">
        <f>+'SR - Regional'!F52</f>
        <v>0</v>
      </c>
      <c r="I116" s="81">
        <f>+'SR - Regional'!G52</f>
        <v>0</v>
      </c>
      <c r="J116" s="81">
        <f>+'SR - Regional'!H52</f>
        <v>0</v>
      </c>
      <c r="K116" s="81">
        <f>+'SR - Regional'!I52</f>
        <v>0</v>
      </c>
      <c r="L116" s="81">
        <f>+'SR - Regional'!J52</f>
        <v>0</v>
      </c>
      <c r="M116" s="81">
        <f>+'SR - Regional'!K52</f>
        <v>0</v>
      </c>
      <c r="N116" s="81">
        <f>+'SR - Regional'!L52</f>
        <v>0</v>
      </c>
      <c r="O116" s="81">
        <f>+'SR - Regional'!M52</f>
        <v>0</v>
      </c>
      <c r="P116" s="81">
        <f>+'SR - Regional'!N52</f>
        <v>0</v>
      </c>
      <c r="Q116" s="81">
        <f>+'SR - Regional'!O52</f>
        <v>0</v>
      </c>
    </row>
    <row r="117" spans="1:17" s="85" customFormat="1" x14ac:dyDescent="0.2">
      <c r="A117" s="77">
        <f>'SR - Tit - DH'!$C$19</f>
        <v>2024</v>
      </c>
      <c r="B117" s="77" t="s">
        <v>180</v>
      </c>
      <c r="C117" s="77" t="s">
        <v>96</v>
      </c>
      <c r="D117" s="77" t="str">
        <f>+'SR - Regional'!B53</f>
        <v>PTO.SUAREZ - Quijarro</v>
      </c>
      <c r="E117" s="81">
        <f>+'SR - Regional'!C53</f>
        <v>52389.16</v>
      </c>
      <c r="F117" s="81">
        <f>+'SR - Regional'!D53</f>
        <v>48866.98</v>
      </c>
      <c r="G117" s="81">
        <f>+'SR - Regional'!E53</f>
        <v>0</v>
      </c>
      <c r="H117" s="81">
        <f>+'SR - Regional'!F53</f>
        <v>0</v>
      </c>
      <c r="I117" s="81">
        <f>+'SR - Regional'!G53</f>
        <v>0</v>
      </c>
      <c r="J117" s="81">
        <f>+'SR - Regional'!H53</f>
        <v>0</v>
      </c>
      <c r="K117" s="81">
        <f>+'SR - Regional'!I53</f>
        <v>0</v>
      </c>
      <c r="L117" s="81">
        <f>+'SR - Regional'!J53</f>
        <v>0</v>
      </c>
      <c r="M117" s="81">
        <f>+'SR - Regional'!K53</f>
        <v>0</v>
      </c>
      <c r="N117" s="81">
        <f>+'SR - Regional'!L53</f>
        <v>0</v>
      </c>
      <c r="O117" s="81">
        <f>+'SR - Regional'!M53</f>
        <v>0</v>
      </c>
      <c r="P117" s="81">
        <f>+'SR - Regional'!N53</f>
        <v>0</v>
      </c>
      <c r="Q117" s="81">
        <f>+'SR - Regional'!O53</f>
        <v>0</v>
      </c>
    </row>
    <row r="118" spans="1:17" s="85" customFormat="1" x14ac:dyDescent="0.2">
      <c r="A118" s="77">
        <f>'SR - Tit - DH'!$C$19</f>
        <v>2024</v>
      </c>
      <c r="B118" s="77" t="s">
        <v>180</v>
      </c>
      <c r="C118" s="77" t="s">
        <v>96</v>
      </c>
      <c r="D118" s="77" t="str">
        <f>+'SR - Regional'!B54</f>
        <v>PTO.SUAREZ - Rivero Torrez</v>
      </c>
      <c r="E118" s="81">
        <f>+'SR - Regional'!C54</f>
        <v>34536.269999999997</v>
      </c>
      <c r="F118" s="81">
        <f>+'SR - Regional'!D54</f>
        <v>30819.16</v>
      </c>
      <c r="G118" s="81">
        <f>+'SR - Regional'!E54</f>
        <v>0</v>
      </c>
      <c r="H118" s="81">
        <f>+'SR - Regional'!F54</f>
        <v>0</v>
      </c>
      <c r="I118" s="81">
        <f>+'SR - Regional'!G54</f>
        <v>0</v>
      </c>
      <c r="J118" s="81">
        <f>+'SR - Regional'!H54</f>
        <v>0</v>
      </c>
      <c r="K118" s="81">
        <f>+'SR - Regional'!I54</f>
        <v>0</v>
      </c>
      <c r="L118" s="81">
        <f>+'SR - Regional'!J54</f>
        <v>0</v>
      </c>
      <c r="M118" s="81">
        <f>+'SR - Regional'!K54</f>
        <v>0</v>
      </c>
      <c r="N118" s="81">
        <f>+'SR - Regional'!L54</f>
        <v>0</v>
      </c>
      <c r="O118" s="81">
        <f>+'SR - Regional'!M54</f>
        <v>0</v>
      </c>
      <c r="P118" s="81">
        <f>+'SR - Regional'!N54</f>
        <v>0</v>
      </c>
      <c r="Q118" s="81">
        <f>+'SR - Regional'!O54</f>
        <v>0</v>
      </c>
    </row>
    <row r="119" spans="1:17" s="85" customFormat="1" x14ac:dyDescent="0.2">
      <c r="A119" s="77">
        <f>'SR - Tit - DH'!$C$19</f>
        <v>2024</v>
      </c>
      <c r="B119" s="77" t="s">
        <v>180</v>
      </c>
      <c r="C119" s="77" t="s">
        <v>96</v>
      </c>
      <c r="D119" s="77" t="str">
        <f>+'SR - Regional'!B55</f>
        <v>Puerto Suarez</v>
      </c>
      <c r="E119" s="81">
        <f>+'SR - Regional'!C55</f>
        <v>355902.38</v>
      </c>
      <c r="F119" s="81">
        <f>+'SR - Regional'!D55</f>
        <v>355902.38</v>
      </c>
      <c r="G119" s="81">
        <f>+'SR - Regional'!E55</f>
        <v>0</v>
      </c>
      <c r="H119" s="81">
        <f>+'SR - Regional'!F55</f>
        <v>0</v>
      </c>
      <c r="I119" s="81">
        <f>+'SR - Regional'!G55</f>
        <v>0</v>
      </c>
      <c r="J119" s="81">
        <f>+'SR - Regional'!H55</f>
        <v>0</v>
      </c>
      <c r="K119" s="81">
        <f>+'SR - Regional'!I55</f>
        <v>0</v>
      </c>
      <c r="L119" s="81">
        <f>+'SR - Regional'!J55</f>
        <v>0</v>
      </c>
      <c r="M119" s="81">
        <f>+'SR - Regional'!K55</f>
        <v>0</v>
      </c>
      <c r="N119" s="81">
        <f>+'SR - Regional'!L55</f>
        <v>0</v>
      </c>
      <c r="O119" s="81">
        <f>+'SR - Regional'!M55</f>
        <v>0</v>
      </c>
      <c r="P119" s="81">
        <f>+'SR - Regional'!N55</f>
        <v>0</v>
      </c>
      <c r="Q119" s="81">
        <f>+'SR - Regional'!O55</f>
        <v>0</v>
      </c>
    </row>
    <row r="120" spans="1:17" s="85" customFormat="1" x14ac:dyDescent="0.2">
      <c r="A120" s="77">
        <f>'SR - Tit - DH'!$C$19</f>
        <v>2024</v>
      </c>
      <c r="B120" s="77" t="s">
        <v>180</v>
      </c>
      <c r="C120" s="77" t="s">
        <v>96</v>
      </c>
      <c r="D120" s="77" t="str">
        <f>+'SR - Regional'!B56</f>
        <v>Robore</v>
      </c>
      <c r="E120" s="81">
        <f>+'SR - Regional'!C56</f>
        <v>525817.03</v>
      </c>
      <c r="F120" s="81">
        <f>+'SR - Regional'!D56</f>
        <v>522092.01</v>
      </c>
      <c r="G120" s="81">
        <f>+'SR - Regional'!E56</f>
        <v>0</v>
      </c>
      <c r="H120" s="81">
        <f>+'SR - Regional'!F56</f>
        <v>0</v>
      </c>
      <c r="I120" s="81">
        <f>+'SR - Regional'!G56</f>
        <v>0</v>
      </c>
      <c r="J120" s="81">
        <f>+'SR - Regional'!H56</f>
        <v>0</v>
      </c>
      <c r="K120" s="81">
        <f>+'SR - Regional'!I56</f>
        <v>0</v>
      </c>
      <c r="L120" s="81">
        <f>+'SR - Regional'!J56</f>
        <v>0</v>
      </c>
      <c r="M120" s="81">
        <f>+'SR - Regional'!K56</f>
        <v>0</v>
      </c>
      <c r="N120" s="81">
        <f>+'SR - Regional'!L56</f>
        <v>0</v>
      </c>
      <c r="O120" s="81">
        <f>+'SR - Regional'!M56</f>
        <v>0</v>
      </c>
      <c r="P120" s="81">
        <f>+'SR - Regional'!N56</f>
        <v>0</v>
      </c>
      <c r="Q120" s="81">
        <f>+'SR - Regional'!O56</f>
        <v>0</v>
      </c>
    </row>
    <row r="121" spans="1:17" s="85" customFormat="1" x14ac:dyDescent="0.2">
      <c r="A121" s="77">
        <f>'SR - Tit - DH'!$C$19</f>
        <v>2024</v>
      </c>
      <c r="B121" s="77" t="s">
        <v>180</v>
      </c>
      <c r="C121" s="77" t="s">
        <v>96</v>
      </c>
      <c r="D121" s="77" t="str">
        <f>+'SR - Regional'!B57</f>
        <v>San Ignacio</v>
      </c>
      <c r="E121" s="81">
        <f>+'SR - Regional'!C57</f>
        <v>415448.04</v>
      </c>
      <c r="F121" s="81">
        <f>+'SR - Regional'!D57</f>
        <v>408487.84</v>
      </c>
      <c r="G121" s="81">
        <f>+'SR - Regional'!E57</f>
        <v>0</v>
      </c>
      <c r="H121" s="81">
        <f>+'SR - Regional'!F57</f>
        <v>0</v>
      </c>
      <c r="I121" s="81">
        <f>+'SR - Regional'!G57</f>
        <v>0</v>
      </c>
      <c r="J121" s="81">
        <f>+'SR - Regional'!H57</f>
        <v>0</v>
      </c>
      <c r="K121" s="81">
        <f>+'SR - Regional'!I57</f>
        <v>0</v>
      </c>
      <c r="L121" s="81">
        <f>+'SR - Regional'!J57</f>
        <v>0</v>
      </c>
      <c r="M121" s="81">
        <f>+'SR - Regional'!K57</f>
        <v>0</v>
      </c>
      <c r="N121" s="81">
        <f>+'SR - Regional'!L57</f>
        <v>0</v>
      </c>
      <c r="O121" s="81">
        <f>+'SR - Regional'!M57</f>
        <v>0</v>
      </c>
      <c r="P121" s="81">
        <f>+'SR - Regional'!N57</f>
        <v>0</v>
      </c>
      <c r="Q121" s="81">
        <f>+'SR - Regional'!O57</f>
        <v>0</v>
      </c>
    </row>
    <row r="122" spans="1:17" s="85" customFormat="1" x14ac:dyDescent="0.2">
      <c r="A122" s="77">
        <f>'SR - Tit - DH'!$C$19</f>
        <v>2024</v>
      </c>
      <c r="B122" s="77" t="s">
        <v>180</v>
      </c>
      <c r="C122" s="77" t="s">
        <v>96</v>
      </c>
      <c r="D122" s="77" t="str">
        <f>+'SR - Regional'!B58</f>
        <v>San Jose Chiquitos</v>
      </c>
      <c r="E122" s="81">
        <f>+'SR - Regional'!C58</f>
        <v>288358.74</v>
      </c>
      <c r="F122" s="81">
        <f>+'SR - Regional'!D58</f>
        <v>288358.74</v>
      </c>
      <c r="G122" s="81">
        <f>+'SR - Regional'!E58</f>
        <v>0</v>
      </c>
      <c r="H122" s="81">
        <f>+'SR - Regional'!F58</f>
        <v>0</v>
      </c>
      <c r="I122" s="81">
        <f>+'SR - Regional'!G58</f>
        <v>0</v>
      </c>
      <c r="J122" s="81">
        <f>+'SR - Regional'!H58</f>
        <v>0</v>
      </c>
      <c r="K122" s="81">
        <f>+'SR - Regional'!I58</f>
        <v>0</v>
      </c>
      <c r="L122" s="81">
        <f>+'SR - Regional'!J58</f>
        <v>0</v>
      </c>
      <c r="M122" s="81">
        <f>+'SR - Regional'!K58</f>
        <v>0</v>
      </c>
      <c r="N122" s="81">
        <f>+'SR - Regional'!L58</f>
        <v>0</v>
      </c>
      <c r="O122" s="81">
        <f>+'SR - Regional'!M58</f>
        <v>0</v>
      </c>
      <c r="P122" s="81">
        <f>+'SR - Regional'!N58</f>
        <v>0</v>
      </c>
      <c r="Q122" s="81">
        <f>+'SR - Regional'!O58</f>
        <v>0</v>
      </c>
    </row>
    <row r="123" spans="1:17" s="85" customFormat="1" x14ac:dyDescent="0.2">
      <c r="A123" s="77">
        <f>'SR - Tit - DH'!$C$19</f>
        <v>2024</v>
      </c>
      <c r="B123" s="77" t="s">
        <v>180</v>
      </c>
      <c r="C123" s="77" t="s">
        <v>96</v>
      </c>
      <c r="D123" s="77" t="str">
        <f>+'SR - Regional'!B59</f>
        <v>San Matias</v>
      </c>
      <c r="E123" s="81">
        <f>+'SR - Regional'!C59</f>
        <v>75203.03</v>
      </c>
      <c r="F123" s="81">
        <f>+'SR - Regional'!D59</f>
        <v>75203.03</v>
      </c>
      <c r="G123" s="81">
        <f>+'SR - Regional'!E59</f>
        <v>0</v>
      </c>
      <c r="H123" s="81">
        <f>+'SR - Regional'!F59</f>
        <v>0</v>
      </c>
      <c r="I123" s="81">
        <f>+'SR - Regional'!G59</f>
        <v>0</v>
      </c>
      <c r="J123" s="81">
        <f>+'SR - Regional'!H59</f>
        <v>0</v>
      </c>
      <c r="K123" s="81">
        <f>+'SR - Regional'!I59</f>
        <v>0</v>
      </c>
      <c r="L123" s="81">
        <f>+'SR - Regional'!J59</f>
        <v>0</v>
      </c>
      <c r="M123" s="81">
        <f>+'SR - Regional'!K59</f>
        <v>0</v>
      </c>
      <c r="N123" s="81">
        <f>+'SR - Regional'!L59</f>
        <v>0</v>
      </c>
      <c r="O123" s="81">
        <f>+'SR - Regional'!M59</f>
        <v>0</v>
      </c>
      <c r="P123" s="81">
        <f>+'SR - Regional'!N59</f>
        <v>0</v>
      </c>
      <c r="Q123" s="81">
        <f>+'SR - Regional'!O59</f>
        <v>0</v>
      </c>
    </row>
    <row r="124" spans="1:17" s="85" customFormat="1" x14ac:dyDescent="0.2">
      <c r="A124" s="77">
        <f>'SR - Tit - DH'!$C$19</f>
        <v>2024</v>
      </c>
      <c r="B124" s="77" t="s">
        <v>180</v>
      </c>
      <c r="C124" s="77" t="s">
        <v>96</v>
      </c>
      <c r="D124" s="77" t="str">
        <f>+'SR - Regional'!B60</f>
        <v>SANTA CRUZ</v>
      </c>
      <c r="E124" s="81">
        <f>+'SR - Regional'!C60</f>
        <v>39259909.229999997</v>
      </c>
      <c r="F124" s="81">
        <f>+'SR - Regional'!D60</f>
        <v>39234014.420000002</v>
      </c>
      <c r="G124" s="81">
        <f>+'SR - Regional'!E60</f>
        <v>0</v>
      </c>
      <c r="H124" s="81">
        <f>+'SR - Regional'!F60</f>
        <v>0</v>
      </c>
      <c r="I124" s="81">
        <f>+'SR - Regional'!G60</f>
        <v>0</v>
      </c>
      <c r="J124" s="81">
        <f>+'SR - Regional'!H60</f>
        <v>0</v>
      </c>
      <c r="K124" s="81">
        <f>+'SR - Regional'!I60</f>
        <v>0</v>
      </c>
      <c r="L124" s="81">
        <f>+'SR - Regional'!J60</f>
        <v>0</v>
      </c>
      <c r="M124" s="81">
        <f>+'SR - Regional'!K60</f>
        <v>0</v>
      </c>
      <c r="N124" s="81">
        <f>+'SR - Regional'!L60</f>
        <v>0</v>
      </c>
      <c r="O124" s="81">
        <f>+'SR - Regional'!M60</f>
        <v>0</v>
      </c>
      <c r="P124" s="81">
        <f>+'SR - Regional'!N60</f>
        <v>0</v>
      </c>
      <c r="Q124" s="81">
        <f>+'SR - Regional'!O60</f>
        <v>0</v>
      </c>
    </row>
    <row r="125" spans="1:17" s="85" customFormat="1" x14ac:dyDescent="0.2">
      <c r="A125" s="77">
        <f>'SR - Tit - DH'!$C$19</f>
        <v>2024</v>
      </c>
      <c r="B125" s="77" t="s">
        <v>180</v>
      </c>
      <c r="C125" s="77" t="s">
        <v>96</v>
      </c>
      <c r="D125" s="77" t="str">
        <f>+'SR - Regional'!B61</f>
        <v>Vallegrande</v>
      </c>
      <c r="E125" s="81">
        <f>+'SR - Regional'!C61</f>
        <v>743132.12</v>
      </c>
      <c r="F125" s="81">
        <f>+'SR - Regional'!D61</f>
        <v>743132.12</v>
      </c>
      <c r="G125" s="81">
        <f>+'SR - Regional'!E61</f>
        <v>0</v>
      </c>
      <c r="H125" s="81">
        <f>+'SR - Regional'!F61</f>
        <v>0</v>
      </c>
      <c r="I125" s="81">
        <f>+'SR - Regional'!G61</f>
        <v>0</v>
      </c>
      <c r="J125" s="81">
        <f>+'SR - Regional'!H61</f>
        <v>0</v>
      </c>
      <c r="K125" s="81">
        <f>+'SR - Regional'!I61</f>
        <v>0</v>
      </c>
      <c r="L125" s="81">
        <f>+'SR - Regional'!J61</f>
        <v>0</v>
      </c>
      <c r="M125" s="81">
        <f>+'SR - Regional'!K61</f>
        <v>0</v>
      </c>
      <c r="N125" s="81">
        <f>+'SR - Regional'!L61</f>
        <v>0</v>
      </c>
      <c r="O125" s="81">
        <f>+'SR - Regional'!M61</f>
        <v>0</v>
      </c>
      <c r="P125" s="81">
        <f>+'SR - Regional'!N61</f>
        <v>0</v>
      </c>
      <c r="Q125" s="81">
        <f>+'SR - Regional'!O61</f>
        <v>0</v>
      </c>
    </row>
    <row r="126" spans="1:17" s="85" customFormat="1" x14ac:dyDescent="0.2">
      <c r="A126" s="77">
        <f>'SR - Tit - DH'!$C$19</f>
        <v>2024</v>
      </c>
      <c r="B126" s="77" t="s">
        <v>180</v>
      </c>
      <c r="C126" s="77" t="s">
        <v>101</v>
      </c>
      <c r="D126" s="77" t="str">
        <f>+'SR - Regional'!B63</f>
        <v>Bermejo</v>
      </c>
      <c r="E126" s="81">
        <f>+'SR - Regional'!C63</f>
        <v>693929.54</v>
      </c>
      <c r="F126" s="81">
        <f>+'SR - Regional'!D63</f>
        <v>685982.71999999997</v>
      </c>
      <c r="G126" s="81">
        <f>+'SR - Regional'!E63</f>
        <v>0</v>
      </c>
      <c r="H126" s="81">
        <f>+'SR - Regional'!F63</f>
        <v>0</v>
      </c>
      <c r="I126" s="81">
        <f>+'SR - Regional'!G63</f>
        <v>0</v>
      </c>
      <c r="J126" s="81">
        <f>+'SR - Regional'!H63</f>
        <v>0</v>
      </c>
      <c r="K126" s="81">
        <f>+'SR - Regional'!I63</f>
        <v>0</v>
      </c>
      <c r="L126" s="81">
        <f>+'SR - Regional'!J63</f>
        <v>0</v>
      </c>
      <c r="M126" s="81">
        <f>+'SR - Regional'!K63</f>
        <v>0</v>
      </c>
      <c r="N126" s="81">
        <f>+'SR - Regional'!L63</f>
        <v>0</v>
      </c>
      <c r="O126" s="81">
        <f>+'SR - Regional'!M63</f>
        <v>0</v>
      </c>
      <c r="P126" s="81">
        <f>+'SR - Regional'!N63</f>
        <v>0</v>
      </c>
      <c r="Q126" s="81">
        <f>+'SR - Regional'!O63</f>
        <v>0</v>
      </c>
    </row>
    <row r="127" spans="1:17" s="85" customFormat="1" x14ac:dyDescent="0.2">
      <c r="A127" s="77">
        <f>'SR - Tit - DH'!$C$19</f>
        <v>2024</v>
      </c>
      <c r="B127" s="77" t="s">
        <v>180</v>
      </c>
      <c r="C127" s="77" t="s">
        <v>101</v>
      </c>
      <c r="D127" s="77" t="str">
        <f>+'SR - Regional'!B64</f>
        <v>Entre Rios</v>
      </c>
      <c r="E127" s="81">
        <f>+'SR - Regional'!C64</f>
        <v>29938.12</v>
      </c>
      <c r="F127" s="81">
        <f>+'SR - Regional'!D64</f>
        <v>29938.12</v>
      </c>
      <c r="G127" s="81">
        <f>+'SR - Regional'!E64</f>
        <v>0</v>
      </c>
      <c r="H127" s="81">
        <f>+'SR - Regional'!F64</f>
        <v>0</v>
      </c>
      <c r="I127" s="81">
        <f>+'SR - Regional'!G64</f>
        <v>0</v>
      </c>
      <c r="J127" s="81">
        <f>+'SR - Regional'!H64</f>
        <v>0</v>
      </c>
      <c r="K127" s="81">
        <f>+'SR - Regional'!I64</f>
        <v>0</v>
      </c>
      <c r="L127" s="81">
        <f>+'SR - Regional'!J64</f>
        <v>0</v>
      </c>
      <c r="M127" s="81">
        <f>+'SR - Regional'!K64</f>
        <v>0</v>
      </c>
      <c r="N127" s="81">
        <f>+'SR - Regional'!L64</f>
        <v>0</v>
      </c>
      <c r="O127" s="81">
        <f>+'SR - Regional'!M64</f>
        <v>0</v>
      </c>
      <c r="P127" s="81">
        <f>+'SR - Regional'!N64</f>
        <v>0</v>
      </c>
      <c r="Q127" s="81">
        <f>+'SR - Regional'!O64</f>
        <v>0</v>
      </c>
    </row>
    <row r="128" spans="1:17" s="85" customFormat="1" x14ac:dyDescent="0.2">
      <c r="A128" s="77">
        <f>'SR - Tit - DH'!$C$19</f>
        <v>2024</v>
      </c>
      <c r="B128" s="77" t="s">
        <v>180</v>
      </c>
      <c r="C128" s="77" t="s">
        <v>101</v>
      </c>
      <c r="D128" s="77" t="str">
        <f>+'SR - Regional'!B65</f>
        <v>TARIJA</v>
      </c>
      <c r="E128" s="81">
        <f>+'SR - Regional'!C65</f>
        <v>9537222.8000000007</v>
      </c>
      <c r="F128" s="81">
        <f>+'SR - Regional'!D65</f>
        <v>9521061.3800000008</v>
      </c>
      <c r="G128" s="81">
        <f>+'SR - Regional'!E65</f>
        <v>0</v>
      </c>
      <c r="H128" s="81">
        <f>+'SR - Regional'!F65</f>
        <v>0</v>
      </c>
      <c r="I128" s="81">
        <f>+'SR - Regional'!G65</f>
        <v>0</v>
      </c>
      <c r="J128" s="81">
        <f>+'SR - Regional'!H65</f>
        <v>0</v>
      </c>
      <c r="K128" s="81">
        <f>+'SR - Regional'!I65</f>
        <v>0</v>
      </c>
      <c r="L128" s="81">
        <f>+'SR - Regional'!J65</f>
        <v>0</v>
      </c>
      <c r="M128" s="81">
        <f>+'SR - Regional'!K65</f>
        <v>0</v>
      </c>
      <c r="N128" s="81">
        <f>+'SR - Regional'!L65</f>
        <v>0</v>
      </c>
      <c r="O128" s="81">
        <f>+'SR - Regional'!M65</f>
        <v>0</v>
      </c>
      <c r="P128" s="81">
        <f>+'SR - Regional'!N65</f>
        <v>0</v>
      </c>
      <c r="Q128" s="81">
        <f>+'SR - Regional'!O65</f>
        <v>0</v>
      </c>
    </row>
    <row r="129" spans="1:17" s="85" customFormat="1" x14ac:dyDescent="0.2">
      <c r="A129" s="77">
        <f>'SR - Tit - DH'!$C$19</f>
        <v>2024</v>
      </c>
      <c r="B129" s="77" t="s">
        <v>180</v>
      </c>
      <c r="C129" s="77" t="s">
        <v>101</v>
      </c>
      <c r="D129" s="77" t="str">
        <f>+'SR - Regional'!B66</f>
        <v>Villamontes</v>
      </c>
      <c r="E129" s="81">
        <f>+'SR - Regional'!C66</f>
        <v>406285.38</v>
      </c>
      <c r="F129" s="81">
        <f>+'SR - Regional'!D66</f>
        <v>427895.39</v>
      </c>
      <c r="G129" s="81">
        <f>+'SR - Regional'!E66</f>
        <v>0</v>
      </c>
      <c r="H129" s="81">
        <f>+'SR - Regional'!F66</f>
        <v>0</v>
      </c>
      <c r="I129" s="81">
        <f>+'SR - Regional'!G66</f>
        <v>0</v>
      </c>
      <c r="J129" s="81">
        <f>+'SR - Regional'!H66</f>
        <v>0</v>
      </c>
      <c r="K129" s="81">
        <f>+'SR - Regional'!I66</f>
        <v>0</v>
      </c>
      <c r="L129" s="81">
        <f>+'SR - Regional'!J66</f>
        <v>0</v>
      </c>
      <c r="M129" s="81">
        <f>+'SR - Regional'!K66</f>
        <v>0</v>
      </c>
      <c r="N129" s="81">
        <f>+'SR - Regional'!L66</f>
        <v>0</v>
      </c>
      <c r="O129" s="81">
        <f>+'SR - Regional'!M66</f>
        <v>0</v>
      </c>
      <c r="P129" s="81">
        <f>+'SR - Regional'!N66</f>
        <v>0</v>
      </c>
      <c r="Q129" s="81">
        <f>+'SR - Regional'!O66</f>
        <v>0</v>
      </c>
    </row>
    <row r="130" spans="1:17" s="85" customFormat="1" x14ac:dyDescent="0.2">
      <c r="A130" s="77">
        <f>'SR - Tit - DH'!$C$19</f>
        <v>2024</v>
      </c>
      <c r="B130" s="77" t="s">
        <v>180</v>
      </c>
      <c r="C130" s="77" t="s">
        <v>101</v>
      </c>
      <c r="D130" s="77" t="str">
        <f>+'SR - Regional'!B67</f>
        <v>Yacuiba</v>
      </c>
      <c r="E130" s="81">
        <f>+'SR - Regional'!C67</f>
        <v>1121837.98</v>
      </c>
      <c r="F130" s="81">
        <f>+'SR - Regional'!D67</f>
        <v>1116837.78</v>
      </c>
      <c r="G130" s="81">
        <f>+'SR - Regional'!E67</f>
        <v>0</v>
      </c>
      <c r="H130" s="81">
        <f>+'SR - Regional'!F67</f>
        <v>0</v>
      </c>
      <c r="I130" s="81">
        <f>+'SR - Regional'!G67</f>
        <v>0</v>
      </c>
      <c r="J130" s="81">
        <f>+'SR - Regional'!H67</f>
        <v>0</v>
      </c>
      <c r="K130" s="81">
        <f>+'SR - Regional'!I67</f>
        <v>0</v>
      </c>
      <c r="L130" s="81">
        <f>+'SR - Regional'!J67</f>
        <v>0</v>
      </c>
      <c r="M130" s="81">
        <f>+'SR - Regional'!K67</f>
        <v>0</v>
      </c>
      <c r="N130" s="81">
        <f>+'SR - Regional'!L67</f>
        <v>0</v>
      </c>
      <c r="O130" s="81">
        <f>+'SR - Regional'!M67</f>
        <v>0</v>
      </c>
      <c r="P130" s="81">
        <f>+'SR - Regional'!N67</f>
        <v>0</v>
      </c>
      <c r="Q130" s="81">
        <f>+'SR - Regional'!O67</f>
        <v>0</v>
      </c>
    </row>
    <row r="131" spans="1:17" x14ac:dyDescent="0.2">
      <c r="A131" s="77">
        <f>'SR - Tit - DH'!$C$19</f>
        <v>2024</v>
      </c>
      <c r="B131" s="60" t="s">
        <v>170</v>
      </c>
      <c r="C131" s="77" t="str">
        <f>'SR - Regional'!$A$75</f>
        <v>IVM</v>
      </c>
      <c r="D131" s="77" t="str">
        <f>'SR - Regional'!A76</f>
        <v>LA PAZ</v>
      </c>
      <c r="E131" s="81">
        <f>'SR - Regional'!B76</f>
        <v>3029405.2</v>
      </c>
      <c r="F131" s="81">
        <f>'SR - Regional'!C76</f>
        <v>3011475.23</v>
      </c>
      <c r="G131" s="81">
        <f>'SR - Regional'!D76</f>
        <v>0</v>
      </c>
      <c r="H131" s="81">
        <f>'SR - Regional'!E76</f>
        <v>0</v>
      </c>
      <c r="I131" s="81">
        <f>'SR - Regional'!F76</f>
        <v>0</v>
      </c>
      <c r="J131" s="81">
        <f>'SR - Regional'!G76</f>
        <v>0</v>
      </c>
      <c r="K131" s="81">
        <f>'SR - Regional'!H76</f>
        <v>0</v>
      </c>
      <c r="L131" s="81">
        <f>'SR - Regional'!I76</f>
        <v>0</v>
      </c>
      <c r="M131" s="81">
        <f>'SR - Regional'!J76</f>
        <v>0</v>
      </c>
      <c r="N131" s="81">
        <f>'SR - Regional'!K76</f>
        <v>0</v>
      </c>
      <c r="O131" s="81">
        <f>'SR - Regional'!L76</f>
        <v>0</v>
      </c>
      <c r="P131" s="81">
        <f>'SR - Regional'!M76</f>
        <v>0</v>
      </c>
      <c r="Q131" s="81">
        <f>'SR - Regional'!N76</f>
        <v>0</v>
      </c>
    </row>
    <row r="132" spans="1:17" x14ac:dyDescent="0.2">
      <c r="A132" s="77">
        <f>'SR - Tit - DH'!$C$19</f>
        <v>2024</v>
      </c>
      <c r="B132" s="60" t="s">
        <v>170</v>
      </c>
      <c r="C132" s="77" t="str">
        <f>'SR - Regional'!$A$75</f>
        <v>IVM</v>
      </c>
      <c r="D132" s="77" t="str">
        <f>'SR - Regional'!A77</f>
        <v>COCHABAMBA</v>
      </c>
      <c r="E132" s="81">
        <f>'SR - Regional'!B77</f>
        <v>850044.23</v>
      </c>
      <c r="F132" s="81">
        <f>'SR - Regional'!C77</f>
        <v>837082.88</v>
      </c>
      <c r="G132" s="81">
        <f>'SR - Regional'!D77</f>
        <v>0</v>
      </c>
      <c r="H132" s="81">
        <f>'SR - Regional'!E77</f>
        <v>0</v>
      </c>
      <c r="I132" s="81">
        <f>'SR - Regional'!F77</f>
        <v>0</v>
      </c>
      <c r="J132" s="81">
        <f>'SR - Regional'!G77</f>
        <v>0</v>
      </c>
      <c r="K132" s="81">
        <f>'SR - Regional'!H77</f>
        <v>0</v>
      </c>
      <c r="L132" s="81">
        <f>'SR - Regional'!I77</f>
        <v>0</v>
      </c>
      <c r="M132" s="81">
        <f>'SR - Regional'!J77</f>
        <v>0</v>
      </c>
      <c r="N132" s="81">
        <f>'SR - Regional'!K77</f>
        <v>0</v>
      </c>
      <c r="O132" s="81">
        <f>'SR - Regional'!L77</f>
        <v>0</v>
      </c>
      <c r="P132" s="81">
        <f>'SR - Regional'!M77</f>
        <v>0</v>
      </c>
      <c r="Q132" s="81">
        <f>'SR - Regional'!N77</f>
        <v>0</v>
      </c>
    </row>
    <row r="133" spans="1:17" x14ac:dyDescent="0.2">
      <c r="A133" s="77">
        <f>'SR - Tit - DH'!$C$19</f>
        <v>2024</v>
      </c>
      <c r="B133" s="60" t="s">
        <v>170</v>
      </c>
      <c r="C133" s="77" t="str">
        <f>'SR - Regional'!$A$75</f>
        <v>IVM</v>
      </c>
      <c r="D133" s="77" t="str">
        <f>'SR - Regional'!A78</f>
        <v>SANTA CRUZ</v>
      </c>
      <c r="E133" s="81">
        <f>'SR - Regional'!B78</f>
        <v>670497.31999999995</v>
      </c>
      <c r="F133" s="81">
        <f>'SR - Regional'!C78</f>
        <v>690164.42</v>
      </c>
      <c r="G133" s="81">
        <f>'SR - Regional'!D78</f>
        <v>0</v>
      </c>
      <c r="H133" s="81">
        <f>'SR - Regional'!E78</f>
        <v>0</v>
      </c>
      <c r="I133" s="81">
        <f>'SR - Regional'!F78</f>
        <v>0</v>
      </c>
      <c r="J133" s="81">
        <f>'SR - Regional'!G78</f>
        <v>0</v>
      </c>
      <c r="K133" s="81">
        <f>'SR - Regional'!H78</f>
        <v>0</v>
      </c>
      <c r="L133" s="81">
        <f>'SR - Regional'!I78</f>
        <v>0</v>
      </c>
      <c r="M133" s="81">
        <f>'SR - Regional'!J78</f>
        <v>0</v>
      </c>
      <c r="N133" s="81">
        <f>'SR - Regional'!K78</f>
        <v>0</v>
      </c>
      <c r="O133" s="81">
        <f>'SR - Regional'!L78</f>
        <v>0</v>
      </c>
      <c r="P133" s="81">
        <f>'SR - Regional'!M78</f>
        <v>0</v>
      </c>
      <c r="Q133" s="81">
        <f>'SR - Regional'!N78</f>
        <v>0</v>
      </c>
    </row>
    <row r="134" spans="1:17" x14ac:dyDescent="0.2">
      <c r="A134" s="77">
        <f>'SR - Tit - DH'!$C$19</f>
        <v>2024</v>
      </c>
      <c r="B134" s="60" t="s">
        <v>170</v>
      </c>
      <c r="C134" s="77" t="str">
        <f>'SR - Regional'!$A$75</f>
        <v>IVM</v>
      </c>
      <c r="D134" s="77" t="str">
        <f>'SR - Regional'!A79</f>
        <v>ORURO</v>
      </c>
      <c r="E134" s="81">
        <f>'SR - Regional'!B79</f>
        <v>254635.41</v>
      </c>
      <c r="F134" s="81">
        <f>'SR - Regional'!C79</f>
        <v>258208.52</v>
      </c>
      <c r="G134" s="81">
        <f>'SR - Regional'!D79</f>
        <v>0</v>
      </c>
      <c r="H134" s="81">
        <f>'SR - Regional'!E79</f>
        <v>0</v>
      </c>
      <c r="I134" s="81">
        <f>'SR - Regional'!F79</f>
        <v>0</v>
      </c>
      <c r="J134" s="81">
        <f>'SR - Regional'!G79</f>
        <v>0</v>
      </c>
      <c r="K134" s="81">
        <f>'SR - Regional'!H79</f>
        <v>0</v>
      </c>
      <c r="L134" s="81">
        <f>'SR - Regional'!I79</f>
        <v>0</v>
      </c>
      <c r="M134" s="81">
        <f>'SR - Regional'!J79</f>
        <v>0</v>
      </c>
      <c r="N134" s="81">
        <f>'SR - Regional'!K79</f>
        <v>0</v>
      </c>
      <c r="O134" s="81">
        <f>'SR - Regional'!L79</f>
        <v>0</v>
      </c>
      <c r="P134" s="81">
        <f>'SR - Regional'!M79</f>
        <v>0</v>
      </c>
      <c r="Q134" s="81">
        <f>'SR - Regional'!N79</f>
        <v>0</v>
      </c>
    </row>
    <row r="135" spans="1:17" x14ac:dyDescent="0.2">
      <c r="A135" s="77">
        <f>'SR - Tit - DH'!$C$19</f>
        <v>2024</v>
      </c>
      <c r="B135" s="60" t="s">
        <v>170</v>
      </c>
      <c r="C135" s="77" t="str">
        <f>'SR - Regional'!$A$75</f>
        <v>IVM</v>
      </c>
      <c r="D135" s="77" t="str">
        <f>'SR - Regional'!A80</f>
        <v>POTOSI</v>
      </c>
      <c r="E135" s="81">
        <f>'SR - Regional'!B80</f>
        <v>414840.41</v>
      </c>
      <c r="F135" s="81">
        <f>'SR - Regional'!C80</f>
        <v>410045.65</v>
      </c>
      <c r="G135" s="81">
        <f>'SR - Regional'!D80</f>
        <v>0</v>
      </c>
      <c r="H135" s="81">
        <f>'SR - Regional'!E80</f>
        <v>0</v>
      </c>
      <c r="I135" s="81">
        <f>'SR - Regional'!F80</f>
        <v>0</v>
      </c>
      <c r="J135" s="81">
        <f>'SR - Regional'!G80</f>
        <v>0</v>
      </c>
      <c r="K135" s="81">
        <f>'SR - Regional'!H80</f>
        <v>0</v>
      </c>
      <c r="L135" s="81">
        <f>'SR - Regional'!I80</f>
        <v>0</v>
      </c>
      <c r="M135" s="81">
        <f>'SR - Regional'!J80</f>
        <v>0</v>
      </c>
      <c r="N135" s="81">
        <f>'SR - Regional'!K80</f>
        <v>0</v>
      </c>
      <c r="O135" s="81">
        <f>'SR - Regional'!L80</f>
        <v>0</v>
      </c>
      <c r="P135" s="81">
        <f>'SR - Regional'!M80</f>
        <v>0</v>
      </c>
      <c r="Q135" s="81">
        <f>'SR - Regional'!N80</f>
        <v>0</v>
      </c>
    </row>
    <row r="136" spans="1:17" x14ac:dyDescent="0.2">
      <c r="A136" s="77">
        <f>'SR - Tit - DH'!$C$19</f>
        <v>2024</v>
      </c>
      <c r="B136" s="60" t="s">
        <v>170</v>
      </c>
      <c r="C136" s="77" t="str">
        <f>'SR - Regional'!$A$75</f>
        <v>IVM</v>
      </c>
      <c r="D136" s="77" t="str">
        <f>'SR - Regional'!A81</f>
        <v>CHUQUISACA</v>
      </c>
      <c r="E136" s="81">
        <f>'SR - Regional'!B81</f>
        <v>453070.64</v>
      </c>
      <c r="F136" s="81">
        <f>'SR - Regional'!C81</f>
        <v>434963.89</v>
      </c>
      <c r="G136" s="81">
        <f>'SR - Regional'!D81</f>
        <v>0</v>
      </c>
      <c r="H136" s="81">
        <f>'SR - Regional'!E81</f>
        <v>0</v>
      </c>
      <c r="I136" s="81">
        <f>'SR - Regional'!F81</f>
        <v>0</v>
      </c>
      <c r="J136" s="81">
        <f>'SR - Regional'!G81</f>
        <v>0</v>
      </c>
      <c r="K136" s="81">
        <f>'SR - Regional'!H81</f>
        <v>0</v>
      </c>
      <c r="L136" s="81">
        <f>'SR - Regional'!I81</f>
        <v>0</v>
      </c>
      <c r="M136" s="81">
        <f>'SR - Regional'!J81</f>
        <v>0</v>
      </c>
      <c r="N136" s="81">
        <f>'SR - Regional'!K81</f>
        <v>0</v>
      </c>
      <c r="O136" s="81">
        <f>'SR - Regional'!L81</f>
        <v>0</v>
      </c>
      <c r="P136" s="81">
        <f>'SR - Regional'!M81</f>
        <v>0</v>
      </c>
      <c r="Q136" s="81">
        <f>'SR - Regional'!N81</f>
        <v>0</v>
      </c>
    </row>
    <row r="137" spans="1:17" x14ac:dyDescent="0.2">
      <c r="A137" s="77">
        <f>'SR - Tit - DH'!$C$19</f>
        <v>2024</v>
      </c>
      <c r="B137" s="60" t="s">
        <v>170</v>
      </c>
      <c r="C137" s="77" t="str">
        <f>'SR - Regional'!$A$75</f>
        <v>IVM</v>
      </c>
      <c r="D137" s="77" t="str">
        <f>'SR - Regional'!A82</f>
        <v>TARIJA</v>
      </c>
      <c r="E137" s="81">
        <f>'SR - Regional'!B82</f>
        <v>290879.78999999998</v>
      </c>
      <c r="F137" s="81">
        <f>'SR - Regional'!C82</f>
        <v>294208.71000000002</v>
      </c>
      <c r="G137" s="81">
        <f>'SR - Regional'!D82</f>
        <v>0</v>
      </c>
      <c r="H137" s="81">
        <f>'SR - Regional'!E82</f>
        <v>0</v>
      </c>
      <c r="I137" s="81">
        <f>'SR - Regional'!F82</f>
        <v>0</v>
      </c>
      <c r="J137" s="81">
        <f>'SR - Regional'!G82</f>
        <v>0</v>
      </c>
      <c r="K137" s="81">
        <f>'SR - Regional'!H82</f>
        <v>0</v>
      </c>
      <c r="L137" s="81">
        <f>'SR - Regional'!I82</f>
        <v>0</v>
      </c>
      <c r="M137" s="81">
        <f>'SR - Regional'!J82</f>
        <v>0</v>
      </c>
      <c r="N137" s="81">
        <f>'SR - Regional'!K82</f>
        <v>0</v>
      </c>
      <c r="O137" s="81">
        <f>'SR - Regional'!L82</f>
        <v>0</v>
      </c>
      <c r="P137" s="81">
        <f>'SR - Regional'!M82</f>
        <v>0</v>
      </c>
      <c r="Q137" s="81">
        <f>'SR - Regional'!N82</f>
        <v>0</v>
      </c>
    </row>
    <row r="138" spans="1:17" x14ac:dyDescent="0.2">
      <c r="A138" s="77">
        <f>'SR - Tit - DH'!$C$19</f>
        <v>2024</v>
      </c>
      <c r="B138" s="60" t="s">
        <v>170</v>
      </c>
      <c r="C138" s="77" t="str">
        <f>'SR - Regional'!$A$75</f>
        <v>IVM</v>
      </c>
      <c r="D138" s="77" t="str">
        <f>'SR - Regional'!A83</f>
        <v>BENI</v>
      </c>
      <c r="E138" s="81">
        <f>'SR - Regional'!B83</f>
        <v>134320.56</v>
      </c>
      <c r="F138" s="81">
        <f>'SR - Regional'!C83</f>
        <v>148860.45000000001</v>
      </c>
      <c r="G138" s="81">
        <f>'SR - Regional'!D83</f>
        <v>0</v>
      </c>
      <c r="H138" s="81">
        <f>'SR - Regional'!E83</f>
        <v>0</v>
      </c>
      <c r="I138" s="81">
        <f>'SR - Regional'!F83</f>
        <v>0</v>
      </c>
      <c r="J138" s="81">
        <f>'SR - Regional'!G83</f>
        <v>0</v>
      </c>
      <c r="K138" s="81">
        <f>'SR - Regional'!H83</f>
        <v>0</v>
      </c>
      <c r="L138" s="81">
        <f>'SR - Regional'!I83</f>
        <v>0</v>
      </c>
      <c r="M138" s="81">
        <f>'SR - Regional'!J83</f>
        <v>0</v>
      </c>
      <c r="N138" s="81">
        <f>'SR - Regional'!K83</f>
        <v>0</v>
      </c>
      <c r="O138" s="81">
        <f>'SR - Regional'!L83</f>
        <v>0</v>
      </c>
      <c r="P138" s="81">
        <f>'SR - Regional'!M83</f>
        <v>0</v>
      </c>
      <c r="Q138" s="81">
        <f>'SR - Regional'!N83</f>
        <v>0</v>
      </c>
    </row>
    <row r="139" spans="1:17" x14ac:dyDescent="0.2">
      <c r="A139" s="77">
        <f>'SR - Tit - DH'!$C$19</f>
        <v>2024</v>
      </c>
      <c r="B139" s="60" t="s">
        <v>170</v>
      </c>
      <c r="C139" s="77" t="str">
        <f>'SR - Regional'!$A$75</f>
        <v>IVM</v>
      </c>
      <c r="D139" s="77" t="str">
        <f>'SR - Regional'!A84</f>
        <v>PANDO</v>
      </c>
      <c r="E139" s="81">
        <f>'SR - Regional'!B84</f>
        <v>14666.67</v>
      </c>
      <c r="F139" s="81">
        <f>'SR - Regional'!C84</f>
        <v>14666.67</v>
      </c>
      <c r="G139" s="81">
        <f>'SR - Regional'!D84</f>
        <v>0</v>
      </c>
      <c r="H139" s="81">
        <f>'SR - Regional'!E84</f>
        <v>0</v>
      </c>
      <c r="I139" s="81">
        <f>'SR - Regional'!F84</f>
        <v>0</v>
      </c>
      <c r="J139" s="81">
        <f>'SR - Regional'!G84</f>
        <v>0</v>
      </c>
      <c r="K139" s="81">
        <f>'SR - Regional'!H84</f>
        <v>0</v>
      </c>
      <c r="L139" s="81">
        <f>'SR - Regional'!I84</f>
        <v>0</v>
      </c>
      <c r="M139" s="81">
        <f>'SR - Regional'!J84</f>
        <v>0</v>
      </c>
      <c r="N139" s="81">
        <f>'SR - Regional'!K84</f>
        <v>0</v>
      </c>
      <c r="O139" s="81">
        <f>'SR - Regional'!L84</f>
        <v>0</v>
      </c>
      <c r="P139" s="81">
        <f>'SR - Regional'!M84</f>
        <v>0</v>
      </c>
      <c r="Q139" s="81">
        <f>'SR - Regional'!N84</f>
        <v>0</v>
      </c>
    </row>
    <row r="140" spans="1:17" x14ac:dyDescent="0.2">
      <c r="A140" s="77">
        <f>'SR - Tit - DH'!$C$19</f>
        <v>2024</v>
      </c>
      <c r="B140" s="60" t="s">
        <v>170</v>
      </c>
      <c r="C140" s="77" t="str">
        <f>'SR - Regional'!$A$86</f>
        <v>RP</v>
      </c>
      <c r="D140" s="77" t="str">
        <f>'SR - Regional'!A87</f>
        <v>LA PAZ</v>
      </c>
      <c r="E140" s="81">
        <f>'SR - Regional'!B87</f>
        <v>41382.400000000001</v>
      </c>
      <c r="F140" s="81">
        <f>'SR - Regional'!C87</f>
        <v>38026.15</v>
      </c>
      <c r="G140" s="81">
        <f>'SR - Regional'!D87</f>
        <v>0</v>
      </c>
      <c r="H140" s="81">
        <f>'SR - Regional'!E87</f>
        <v>0</v>
      </c>
      <c r="I140" s="81">
        <f>'SR - Regional'!F87</f>
        <v>0</v>
      </c>
      <c r="J140" s="81">
        <f>'SR - Regional'!G87</f>
        <v>0</v>
      </c>
      <c r="K140" s="81">
        <f>'SR - Regional'!H87</f>
        <v>0</v>
      </c>
      <c r="L140" s="81">
        <f>'SR - Regional'!I87</f>
        <v>0</v>
      </c>
      <c r="M140" s="81">
        <f>'SR - Regional'!J87</f>
        <v>0</v>
      </c>
      <c r="N140" s="81">
        <f>'SR - Regional'!K87</f>
        <v>0</v>
      </c>
      <c r="O140" s="81">
        <f>'SR - Regional'!L87</f>
        <v>0</v>
      </c>
      <c r="P140" s="81">
        <f>'SR - Regional'!M87</f>
        <v>0</v>
      </c>
      <c r="Q140" s="81">
        <f>'SR - Regional'!N87</f>
        <v>0</v>
      </c>
    </row>
    <row r="141" spans="1:17" x14ac:dyDescent="0.2">
      <c r="A141" s="77">
        <f>'SR - Tit - DH'!$C$19</f>
        <v>2024</v>
      </c>
      <c r="B141" s="60" t="s">
        <v>170</v>
      </c>
      <c r="C141" s="77" t="str">
        <f>'SR - Regional'!$A$86</f>
        <v>RP</v>
      </c>
      <c r="D141" s="77" t="str">
        <f>'SR - Regional'!A88</f>
        <v>COCHABAMBA</v>
      </c>
      <c r="E141" s="81">
        <f>'SR - Regional'!B88</f>
        <v>6948.67</v>
      </c>
      <c r="F141" s="81">
        <f>'SR - Regional'!C88</f>
        <v>6948.67</v>
      </c>
      <c r="G141" s="81">
        <f>'SR - Regional'!D88</f>
        <v>0</v>
      </c>
      <c r="H141" s="81">
        <f>'SR - Regional'!E88</f>
        <v>0</v>
      </c>
      <c r="I141" s="81">
        <f>'SR - Regional'!F88</f>
        <v>0</v>
      </c>
      <c r="J141" s="81">
        <f>'SR - Regional'!G88</f>
        <v>0</v>
      </c>
      <c r="K141" s="81">
        <f>'SR - Regional'!H88</f>
        <v>0</v>
      </c>
      <c r="L141" s="81">
        <f>'SR - Regional'!I88</f>
        <v>0</v>
      </c>
      <c r="M141" s="81">
        <f>'SR - Regional'!J88</f>
        <v>0</v>
      </c>
      <c r="N141" s="81">
        <f>'SR - Regional'!K88</f>
        <v>0</v>
      </c>
      <c r="O141" s="81">
        <f>'SR - Regional'!L88</f>
        <v>0</v>
      </c>
      <c r="P141" s="81">
        <f>'SR - Regional'!M88</f>
        <v>0</v>
      </c>
      <c r="Q141" s="81">
        <f>'SR - Regional'!N88</f>
        <v>0</v>
      </c>
    </row>
    <row r="142" spans="1:17" x14ac:dyDescent="0.2">
      <c r="A142" s="77">
        <f>'SR - Tit - DH'!$C$19</f>
        <v>2024</v>
      </c>
      <c r="B142" s="60" t="s">
        <v>170</v>
      </c>
      <c r="C142" s="77" t="str">
        <f>'SR - Regional'!$A$86</f>
        <v>RP</v>
      </c>
      <c r="D142" s="77" t="str">
        <f>'SR - Regional'!A89</f>
        <v>SANTA CRUZ</v>
      </c>
      <c r="E142" s="81">
        <f>'SR - Regional'!B89</f>
        <v>3745.18</v>
      </c>
      <c r="F142" s="81">
        <f>'SR - Regional'!C89</f>
        <v>3745.18</v>
      </c>
      <c r="G142" s="81">
        <f>'SR - Regional'!D89</f>
        <v>0</v>
      </c>
      <c r="H142" s="81">
        <f>'SR - Regional'!E89</f>
        <v>0</v>
      </c>
      <c r="I142" s="81">
        <f>'SR - Regional'!F89</f>
        <v>0</v>
      </c>
      <c r="J142" s="81">
        <f>'SR - Regional'!G89</f>
        <v>0</v>
      </c>
      <c r="K142" s="81">
        <f>'SR - Regional'!H89</f>
        <v>0</v>
      </c>
      <c r="L142" s="81">
        <f>'SR - Regional'!I89</f>
        <v>0</v>
      </c>
      <c r="M142" s="81">
        <f>'SR - Regional'!J89</f>
        <v>0</v>
      </c>
      <c r="N142" s="81">
        <f>'SR - Regional'!K89</f>
        <v>0</v>
      </c>
      <c r="O142" s="81">
        <f>'SR - Regional'!L89</f>
        <v>0</v>
      </c>
      <c r="P142" s="81">
        <f>'SR - Regional'!M89</f>
        <v>0</v>
      </c>
      <c r="Q142" s="81">
        <f>'SR - Regional'!N89</f>
        <v>0</v>
      </c>
    </row>
    <row r="143" spans="1:17" x14ac:dyDescent="0.2">
      <c r="A143" s="77">
        <f>'SR - Tit - DH'!$C$19</f>
        <v>2024</v>
      </c>
      <c r="B143" s="60" t="s">
        <v>170</v>
      </c>
      <c r="C143" s="77" t="str">
        <f>'SR - Regional'!$A$86</f>
        <v>RP</v>
      </c>
      <c r="D143" s="77" t="str">
        <f>'SR - Regional'!A90</f>
        <v>ORURO</v>
      </c>
      <c r="E143" s="81">
        <f>'SR - Regional'!B90</f>
        <v>10000.67</v>
      </c>
      <c r="F143" s="81">
        <f>'SR - Regional'!C90</f>
        <v>6526.19</v>
      </c>
      <c r="G143" s="81">
        <f>'SR - Regional'!D90</f>
        <v>0</v>
      </c>
      <c r="H143" s="81">
        <f>'SR - Regional'!E90</f>
        <v>0</v>
      </c>
      <c r="I143" s="81">
        <f>'SR - Regional'!F90</f>
        <v>0</v>
      </c>
      <c r="J143" s="81">
        <f>'SR - Regional'!G90</f>
        <v>0</v>
      </c>
      <c r="K143" s="81">
        <f>'SR - Regional'!H90</f>
        <v>0</v>
      </c>
      <c r="L143" s="81">
        <f>'SR - Regional'!I90</f>
        <v>0</v>
      </c>
      <c r="M143" s="81">
        <f>'SR - Regional'!J90</f>
        <v>0</v>
      </c>
      <c r="N143" s="81">
        <f>'SR - Regional'!K90</f>
        <v>0</v>
      </c>
      <c r="O143" s="81">
        <f>'SR - Regional'!L90</f>
        <v>0</v>
      </c>
      <c r="P143" s="81">
        <f>'SR - Regional'!M90</f>
        <v>0</v>
      </c>
      <c r="Q143" s="81">
        <f>'SR - Regional'!N90</f>
        <v>0</v>
      </c>
    </row>
    <row r="144" spans="1:17" x14ac:dyDescent="0.2">
      <c r="A144" s="77">
        <f>'SR - Tit - DH'!$C$19</f>
        <v>2024</v>
      </c>
      <c r="B144" s="60" t="s">
        <v>170</v>
      </c>
      <c r="C144" s="77" t="str">
        <f>'SR - Regional'!$A$86</f>
        <v>RP</v>
      </c>
      <c r="D144" s="77" t="str">
        <f>'SR - Regional'!A91</f>
        <v>POTOSI</v>
      </c>
      <c r="E144" s="81">
        <f>'SR - Regional'!B91</f>
        <v>87212.32</v>
      </c>
      <c r="F144" s="81">
        <f>'SR - Regional'!C91</f>
        <v>87212.32</v>
      </c>
      <c r="G144" s="81">
        <f>'SR - Regional'!D91</f>
        <v>0</v>
      </c>
      <c r="H144" s="81">
        <f>'SR - Regional'!E91</f>
        <v>0</v>
      </c>
      <c r="I144" s="81">
        <f>'SR - Regional'!F91</f>
        <v>0</v>
      </c>
      <c r="J144" s="81">
        <f>'SR - Regional'!G91</f>
        <v>0</v>
      </c>
      <c r="K144" s="81">
        <f>'SR - Regional'!H91</f>
        <v>0</v>
      </c>
      <c r="L144" s="81">
        <f>'SR - Regional'!I91</f>
        <v>0</v>
      </c>
      <c r="M144" s="81">
        <f>'SR - Regional'!J91</f>
        <v>0</v>
      </c>
      <c r="N144" s="81">
        <f>'SR - Regional'!K91</f>
        <v>0</v>
      </c>
      <c r="O144" s="81">
        <f>'SR - Regional'!L91</f>
        <v>0</v>
      </c>
      <c r="P144" s="81">
        <f>'SR - Regional'!M91</f>
        <v>0</v>
      </c>
      <c r="Q144" s="81">
        <f>'SR - Regional'!N91</f>
        <v>0</v>
      </c>
    </row>
    <row r="145" spans="1:17" x14ac:dyDescent="0.2">
      <c r="A145" s="77">
        <f>'SR - Tit - DH'!$C$19</f>
        <v>2024</v>
      </c>
      <c r="B145" s="60" t="s">
        <v>170</v>
      </c>
      <c r="C145" s="77" t="str">
        <f>'SR - Regional'!$A$86</f>
        <v>RP</v>
      </c>
      <c r="D145" s="77" t="str">
        <f>'SR - Regional'!A92</f>
        <v>CHUQUISACA</v>
      </c>
      <c r="E145" s="81">
        <f>'SR - Regional'!B92</f>
        <v>0</v>
      </c>
      <c r="F145" s="81">
        <f>'SR - Regional'!C92</f>
        <v>0</v>
      </c>
      <c r="G145" s="81">
        <f>'SR - Regional'!D92</f>
        <v>0</v>
      </c>
      <c r="H145" s="81">
        <f>'SR - Regional'!E92</f>
        <v>0</v>
      </c>
      <c r="I145" s="81">
        <f>'SR - Regional'!F92</f>
        <v>0</v>
      </c>
      <c r="J145" s="81">
        <f>'SR - Regional'!G92</f>
        <v>0</v>
      </c>
      <c r="K145" s="81">
        <f>'SR - Regional'!H92</f>
        <v>0</v>
      </c>
      <c r="L145" s="81">
        <f>'SR - Regional'!I92</f>
        <v>0</v>
      </c>
      <c r="M145" s="81">
        <f>'SR - Regional'!J92</f>
        <v>0</v>
      </c>
      <c r="N145" s="81">
        <f>'SR - Regional'!K92</f>
        <v>0</v>
      </c>
      <c r="O145" s="81">
        <f>'SR - Regional'!L92</f>
        <v>0</v>
      </c>
      <c r="P145" s="81">
        <f>'SR - Regional'!M92</f>
        <v>0</v>
      </c>
      <c r="Q145" s="81">
        <f>'SR - Regional'!N92</f>
        <v>0</v>
      </c>
    </row>
    <row r="146" spans="1:17" x14ac:dyDescent="0.2">
      <c r="A146" s="77">
        <f>'SR - Tit - DH'!$C$19</f>
        <v>2024</v>
      </c>
      <c r="B146" s="60" t="s">
        <v>170</v>
      </c>
      <c r="C146" s="77" t="str">
        <f>'SR - Regional'!$A$86</f>
        <v>RP</v>
      </c>
      <c r="D146" s="77" t="str">
        <f>'SR - Regional'!A93</f>
        <v>TARIJA</v>
      </c>
      <c r="E146" s="81">
        <f>'SR - Regional'!B93</f>
        <v>3474.48</v>
      </c>
      <c r="F146" s="81">
        <f>'SR - Regional'!C93</f>
        <v>3474.48</v>
      </c>
      <c r="G146" s="81">
        <f>'SR - Regional'!D93</f>
        <v>0</v>
      </c>
      <c r="H146" s="81">
        <f>'SR - Regional'!E93</f>
        <v>0</v>
      </c>
      <c r="I146" s="81">
        <f>'SR - Regional'!F93</f>
        <v>0</v>
      </c>
      <c r="J146" s="81">
        <f>'SR - Regional'!G93</f>
        <v>0</v>
      </c>
      <c r="K146" s="81">
        <f>'SR - Regional'!H93</f>
        <v>0</v>
      </c>
      <c r="L146" s="81">
        <f>'SR - Regional'!I93</f>
        <v>0</v>
      </c>
      <c r="M146" s="81">
        <f>'SR - Regional'!J93</f>
        <v>0</v>
      </c>
      <c r="N146" s="81">
        <f>'SR - Regional'!K93</f>
        <v>0</v>
      </c>
      <c r="O146" s="81">
        <f>'SR - Regional'!L93</f>
        <v>0</v>
      </c>
      <c r="P146" s="81">
        <f>'SR - Regional'!M93</f>
        <v>0</v>
      </c>
      <c r="Q146" s="81">
        <f>'SR - Regional'!N93</f>
        <v>0</v>
      </c>
    </row>
    <row r="147" spans="1:17" x14ac:dyDescent="0.2">
      <c r="A147" s="77">
        <f>'SR - Tit - DH'!$C$19</f>
        <v>2024</v>
      </c>
      <c r="B147" s="60" t="s">
        <v>170</v>
      </c>
      <c r="C147" s="77" t="str">
        <f>'SR - Regional'!$A$86</f>
        <v>RP</v>
      </c>
      <c r="D147" s="77" t="str">
        <f>'SR - Regional'!A94</f>
        <v>BENI</v>
      </c>
      <c r="E147" s="81">
        <f>'SR - Regional'!B94</f>
        <v>0</v>
      </c>
      <c r="F147" s="81">
        <f>'SR - Regional'!C94</f>
        <v>0</v>
      </c>
      <c r="G147" s="81">
        <f>'SR - Regional'!D94</f>
        <v>0</v>
      </c>
      <c r="H147" s="81">
        <f>'SR - Regional'!E94</f>
        <v>0</v>
      </c>
      <c r="I147" s="81">
        <f>'SR - Regional'!F94</f>
        <v>0</v>
      </c>
      <c r="J147" s="81">
        <f>'SR - Regional'!G94</f>
        <v>0</v>
      </c>
      <c r="K147" s="81">
        <f>'SR - Regional'!H94</f>
        <v>0</v>
      </c>
      <c r="L147" s="81">
        <f>'SR - Regional'!I94</f>
        <v>0</v>
      </c>
      <c r="M147" s="81">
        <f>'SR - Regional'!J94</f>
        <v>0</v>
      </c>
      <c r="N147" s="81">
        <f>'SR - Regional'!K94</f>
        <v>0</v>
      </c>
      <c r="O147" s="81">
        <f>'SR - Regional'!L94</f>
        <v>0</v>
      </c>
      <c r="P147" s="81">
        <f>'SR - Regional'!M94</f>
        <v>0</v>
      </c>
      <c r="Q147" s="81">
        <f>'SR - Regional'!N94</f>
        <v>0</v>
      </c>
    </row>
    <row r="148" spans="1:17" x14ac:dyDescent="0.2">
      <c r="A148" s="77">
        <f>'SR - Tit - DH'!$C$19</f>
        <v>2024</v>
      </c>
      <c r="B148" s="60" t="s">
        <v>170</v>
      </c>
      <c r="C148" s="77" t="str">
        <f>'SR - Regional'!$A$86</f>
        <v>RP</v>
      </c>
      <c r="D148" s="77" t="str">
        <f>'SR - Regional'!A95</f>
        <v>PANDO</v>
      </c>
      <c r="E148" s="81">
        <f>'SR - Regional'!B95</f>
        <v>0</v>
      </c>
      <c r="F148" s="81">
        <f>'SR - Regional'!C95</f>
        <v>0</v>
      </c>
      <c r="G148" s="81">
        <f>'SR - Regional'!D95</f>
        <v>0</v>
      </c>
      <c r="H148" s="81">
        <f>'SR - Regional'!E95</f>
        <v>0</v>
      </c>
      <c r="I148" s="81">
        <f>'SR - Regional'!F95</f>
        <v>0</v>
      </c>
      <c r="J148" s="81">
        <f>'SR - Regional'!G95</f>
        <v>0</v>
      </c>
      <c r="K148" s="81">
        <f>'SR - Regional'!H95</f>
        <v>0</v>
      </c>
      <c r="L148" s="81">
        <f>'SR - Regional'!I95</f>
        <v>0</v>
      </c>
      <c r="M148" s="81">
        <f>'SR - Regional'!J95</f>
        <v>0</v>
      </c>
      <c r="N148" s="81">
        <f>'SR - Regional'!K95</f>
        <v>0</v>
      </c>
      <c r="O148" s="81">
        <f>'SR - Regional'!L95</f>
        <v>0</v>
      </c>
      <c r="P148" s="81">
        <f>'SR - Regional'!M95</f>
        <v>0</v>
      </c>
      <c r="Q148" s="81">
        <f>'SR - Regional'!N95</f>
        <v>0</v>
      </c>
    </row>
    <row r="149" spans="1:17" s="59" customFormat="1" x14ac:dyDescent="0.2">
      <c r="A149" s="77">
        <f>'SR - Tit - DH'!$C$19</f>
        <v>2024</v>
      </c>
      <c r="B149" s="60" t="s">
        <v>169</v>
      </c>
      <c r="C149" s="77" t="str">
        <f>'SR - Regional'!$A$103</f>
        <v>IVM</v>
      </c>
      <c r="D149" s="77" t="str">
        <f>'SR - Regional'!A104</f>
        <v>LA PAZ</v>
      </c>
      <c r="E149" s="81">
        <f>'SR - Regional'!B104</f>
        <v>8050758.9400000004</v>
      </c>
      <c r="F149" s="81">
        <f>'SR - Regional'!C104</f>
        <v>7981622.3799999999</v>
      </c>
      <c r="G149" s="81">
        <f>'SR - Regional'!D104</f>
        <v>0</v>
      </c>
      <c r="H149" s="81">
        <f>'SR - Regional'!E104</f>
        <v>0</v>
      </c>
      <c r="I149" s="81">
        <f>'SR - Regional'!F104</f>
        <v>0</v>
      </c>
      <c r="J149" s="81">
        <f>'SR - Regional'!G104</f>
        <v>0</v>
      </c>
      <c r="K149" s="81">
        <f>'SR - Regional'!H104</f>
        <v>0</v>
      </c>
      <c r="L149" s="81">
        <f>'SR - Regional'!I104</f>
        <v>0</v>
      </c>
      <c r="M149" s="81">
        <f>'SR - Regional'!J104</f>
        <v>0</v>
      </c>
      <c r="N149" s="81">
        <f>'SR - Regional'!K104</f>
        <v>0</v>
      </c>
      <c r="O149" s="81">
        <f>'SR - Regional'!L104</f>
        <v>0</v>
      </c>
      <c r="P149" s="81">
        <f>'SR - Regional'!M104</f>
        <v>0</v>
      </c>
      <c r="Q149" s="81">
        <f>'SR - Regional'!N104</f>
        <v>0</v>
      </c>
    </row>
    <row r="150" spans="1:17" s="59" customFormat="1" x14ac:dyDescent="0.2">
      <c r="A150" s="77">
        <f>'SR - Tit - DH'!$C$19</f>
        <v>2024</v>
      </c>
      <c r="B150" s="60" t="s">
        <v>169</v>
      </c>
      <c r="C150" s="77" t="str">
        <f>'SR - Regional'!$A$103</f>
        <v>IVM</v>
      </c>
      <c r="D150" s="77" t="str">
        <f>'SR - Regional'!A105</f>
        <v>COCHABAMBA</v>
      </c>
      <c r="E150" s="81">
        <f>'SR - Regional'!B105</f>
        <v>1814567.82</v>
      </c>
      <c r="F150" s="81">
        <f>'SR - Regional'!C105</f>
        <v>1798040.46</v>
      </c>
      <c r="G150" s="81">
        <f>'SR - Regional'!D105</f>
        <v>0</v>
      </c>
      <c r="H150" s="81">
        <f>'SR - Regional'!E105</f>
        <v>0</v>
      </c>
      <c r="I150" s="81">
        <f>'SR - Regional'!F105</f>
        <v>0</v>
      </c>
      <c r="J150" s="81">
        <f>'SR - Regional'!G105</f>
        <v>0</v>
      </c>
      <c r="K150" s="81">
        <f>'SR - Regional'!H105</f>
        <v>0</v>
      </c>
      <c r="L150" s="81">
        <f>'SR - Regional'!I105</f>
        <v>0</v>
      </c>
      <c r="M150" s="81">
        <f>'SR - Regional'!J105</f>
        <v>0</v>
      </c>
      <c r="N150" s="81">
        <f>'SR - Regional'!K105</f>
        <v>0</v>
      </c>
      <c r="O150" s="81">
        <f>'SR - Regional'!L105</f>
        <v>0</v>
      </c>
      <c r="P150" s="81">
        <f>'SR - Regional'!M105</f>
        <v>0</v>
      </c>
      <c r="Q150" s="81">
        <f>'SR - Regional'!N105</f>
        <v>0</v>
      </c>
    </row>
    <row r="151" spans="1:17" s="59" customFormat="1" x14ac:dyDescent="0.2">
      <c r="A151" s="77">
        <f>'SR - Tit - DH'!$C$19</f>
        <v>2024</v>
      </c>
      <c r="B151" s="60" t="s">
        <v>169</v>
      </c>
      <c r="C151" s="77" t="str">
        <f>'SR - Regional'!$A$103</f>
        <v>IVM</v>
      </c>
      <c r="D151" s="77" t="str">
        <f>'SR - Regional'!A106</f>
        <v>SANTA CRUZ</v>
      </c>
      <c r="E151" s="81">
        <f>'SR - Regional'!B106</f>
        <v>1540330.59</v>
      </c>
      <c r="F151" s="81">
        <f>'SR - Regional'!C106</f>
        <v>1492597.92</v>
      </c>
      <c r="G151" s="81">
        <f>'SR - Regional'!D106</f>
        <v>0</v>
      </c>
      <c r="H151" s="81">
        <f>'SR - Regional'!E106</f>
        <v>0</v>
      </c>
      <c r="I151" s="81">
        <f>'SR - Regional'!F106</f>
        <v>0</v>
      </c>
      <c r="J151" s="81">
        <f>'SR - Regional'!G106</f>
        <v>0</v>
      </c>
      <c r="K151" s="81">
        <f>'SR - Regional'!H106</f>
        <v>0</v>
      </c>
      <c r="L151" s="81">
        <f>'SR - Regional'!I106</f>
        <v>0</v>
      </c>
      <c r="M151" s="81">
        <f>'SR - Regional'!J106</f>
        <v>0</v>
      </c>
      <c r="N151" s="81">
        <f>'SR - Regional'!K106</f>
        <v>0</v>
      </c>
      <c r="O151" s="81">
        <f>'SR - Regional'!L106</f>
        <v>0</v>
      </c>
      <c r="P151" s="81">
        <f>'SR - Regional'!M106</f>
        <v>0</v>
      </c>
      <c r="Q151" s="81">
        <f>'SR - Regional'!N106</f>
        <v>0</v>
      </c>
    </row>
    <row r="152" spans="1:17" s="59" customFormat="1" x14ac:dyDescent="0.2">
      <c r="A152" s="77">
        <f>'SR - Tit - DH'!$C$19</f>
        <v>2024</v>
      </c>
      <c r="B152" s="60" t="s">
        <v>169</v>
      </c>
      <c r="C152" s="77" t="str">
        <f>'SR - Regional'!$A$103</f>
        <v>IVM</v>
      </c>
      <c r="D152" s="77" t="str">
        <f>'SR - Regional'!A107</f>
        <v>ORURO</v>
      </c>
      <c r="E152" s="81">
        <f>'SR - Regional'!B107</f>
        <v>365014.59</v>
      </c>
      <c r="F152" s="81">
        <f>'SR - Regional'!C107</f>
        <v>362227.91</v>
      </c>
      <c r="G152" s="81">
        <f>'SR - Regional'!D107</f>
        <v>0</v>
      </c>
      <c r="H152" s="81">
        <f>'SR - Regional'!E107</f>
        <v>0</v>
      </c>
      <c r="I152" s="81">
        <f>'SR - Regional'!F107</f>
        <v>0</v>
      </c>
      <c r="J152" s="81">
        <f>'SR - Regional'!G107</f>
        <v>0</v>
      </c>
      <c r="K152" s="81">
        <f>'SR - Regional'!H107</f>
        <v>0</v>
      </c>
      <c r="L152" s="81">
        <f>'SR - Regional'!I107</f>
        <v>0</v>
      </c>
      <c r="M152" s="81">
        <f>'SR - Regional'!J107</f>
        <v>0</v>
      </c>
      <c r="N152" s="81">
        <f>'SR - Regional'!K107</f>
        <v>0</v>
      </c>
      <c r="O152" s="81">
        <f>'SR - Regional'!L107</f>
        <v>0</v>
      </c>
      <c r="P152" s="81">
        <f>'SR - Regional'!M107</f>
        <v>0</v>
      </c>
      <c r="Q152" s="81">
        <f>'SR - Regional'!N107</f>
        <v>0</v>
      </c>
    </row>
    <row r="153" spans="1:17" s="59" customFormat="1" x14ac:dyDescent="0.2">
      <c r="A153" s="77">
        <f>'SR - Tit - DH'!$C$19</f>
        <v>2024</v>
      </c>
      <c r="B153" s="60" t="s">
        <v>169</v>
      </c>
      <c r="C153" s="77" t="str">
        <f>'SR - Regional'!$A$103</f>
        <v>IVM</v>
      </c>
      <c r="D153" s="77" t="str">
        <f>'SR - Regional'!A108</f>
        <v>POTOSI</v>
      </c>
      <c r="E153" s="81">
        <f>'SR - Regional'!B108</f>
        <v>269506.90999999997</v>
      </c>
      <c r="F153" s="81">
        <f>'SR - Regional'!C108</f>
        <v>273271.48</v>
      </c>
      <c r="G153" s="81">
        <f>'SR - Regional'!D108</f>
        <v>0</v>
      </c>
      <c r="H153" s="81">
        <f>'SR - Regional'!E108</f>
        <v>0</v>
      </c>
      <c r="I153" s="81">
        <f>'SR - Regional'!F108</f>
        <v>0</v>
      </c>
      <c r="J153" s="81">
        <f>'SR - Regional'!G108</f>
        <v>0</v>
      </c>
      <c r="K153" s="81">
        <f>'SR - Regional'!H108</f>
        <v>0</v>
      </c>
      <c r="L153" s="81">
        <f>'SR - Regional'!I108</f>
        <v>0</v>
      </c>
      <c r="M153" s="81">
        <f>'SR - Regional'!J108</f>
        <v>0</v>
      </c>
      <c r="N153" s="81">
        <f>'SR - Regional'!K108</f>
        <v>0</v>
      </c>
      <c r="O153" s="81">
        <f>'SR - Regional'!L108</f>
        <v>0</v>
      </c>
      <c r="P153" s="81">
        <f>'SR - Regional'!M108</f>
        <v>0</v>
      </c>
      <c r="Q153" s="81">
        <f>'SR - Regional'!N108</f>
        <v>0</v>
      </c>
    </row>
    <row r="154" spans="1:17" s="59" customFormat="1" x14ac:dyDescent="0.2">
      <c r="A154" s="77">
        <f>'SR - Tit - DH'!$C$19</f>
        <v>2024</v>
      </c>
      <c r="B154" s="60" t="s">
        <v>169</v>
      </c>
      <c r="C154" s="77" t="str">
        <f>'SR - Regional'!$A$103</f>
        <v>IVM</v>
      </c>
      <c r="D154" s="77" t="str">
        <f>'SR - Regional'!A109</f>
        <v>CHUQUISACA</v>
      </c>
      <c r="E154" s="81">
        <f>'SR - Regional'!B109</f>
        <v>662719.41</v>
      </c>
      <c r="F154" s="81">
        <f>'SR - Regional'!C109</f>
        <v>658976.41</v>
      </c>
      <c r="G154" s="81">
        <f>'SR - Regional'!D109</f>
        <v>0</v>
      </c>
      <c r="H154" s="81">
        <f>'SR - Regional'!E109</f>
        <v>0</v>
      </c>
      <c r="I154" s="81">
        <f>'SR - Regional'!F109</f>
        <v>0</v>
      </c>
      <c r="J154" s="81">
        <f>'SR - Regional'!G109</f>
        <v>0</v>
      </c>
      <c r="K154" s="81">
        <f>'SR - Regional'!H109</f>
        <v>0</v>
      </c>
      <c r="L154" s="81">
        <f>'SR - Regional'!I109</f>
        <v>0</v>
      </c>
      <c r="M154" s="81">
        <f>'SR - Regional'!J109</f>
        <v>0</v>
      </c>
      <c r="N154" s="81">
        <f>'SR - Regional'!K109</f>
        <v>0</v>
      </c>
      <c r="O154" s="81">
        <f>'SR - Regional'!L109</f>
        <v>0</v>
      </c>
      <c r="P154" s="81">
        <f>'SR - Regional'!M109</f>
        <v>0</v>
      </c>
      <c r="Q154" s="81">
        <f>'SR - Regional'!N109</f>
        <v>0</v>
      </c>
    </row>
    <row r="155" spans="1:17" s="59" customFormat="1" x14ac:dyDescent="0.2">
      <c r="A155" s="77">
        <f>'SR - Tit - DH'!$C$19</f>
        <v>2024</v>
      </c>
      <c r="B155" s="60" t="s">
        <v>169</v>
      </c>
      <c r="C155" s="77" t="str">
        <f>'SR - Regional'!$A$103</f>
        <v>IVM</v>
      </c>
      <c r="D155" s="77" t="str">
        <f>'SR - Regional'!A110</f>
        <v>TARIJA</v>
      </c>
      <c r="E155" s="81">
        <f>'SR - Regional'!B110</f>
        <v>493643.43</v>
      </c>
      <c r="F155" s="81">
        <f>'SR - Regional'!C110</f>
        <v>493085.08</v>
      </c>
      <c r="G155" s="81">
        <f>'SR - Regional'!D110</f>
        <v>0</v>
      </c>
      <c r="H155" s="81">
        <f>'SR - Regional'!E110</f>
        <v>0</v>
      </c>
      <c r="I155" s="81">
        <f>'SR - Regional'!F110</f>
        <v>0</v>
      </c>
      <c r="J155" s="81">
        <f>'SR - Regional'!G110</f>
        <v>0</v>
      </c>
      <c r="K155" s="81">
        <f>'SR - Regional'!H110</f>
        <v>0</v>
      </c>
      <c r="L155" s="81">
        <f>'SR - Regional'!I110</f>
        <v>0</v>
      </c>
      <c r="M155" s="81">
        <f>'SR - Regional'!J110</f>
        <v>0</v>
      </c>
      <c r="N155" s="81">
        <f>'SR - Regional'!K110</f>
        <v>0</v>
      </c>
      <c r="O155" s="81">
        <f>'SR - Regional'!L110</f>
        <v>0</v>
      </c>
      <c r="P155" s="81">
        <f>'SR - Regional'!M110</f>
        <v>0</v>
      </c>
      <c r="Q155" s="81">
        <f>'SR - Regional'!N110</f>
        <v>0</v>
      </c>
    </row>
    <row r="156" spans="1:17" s="59" customFormat="1" x14ac:dyDescent="0.2">
      <c r="A156" s="77">
        <f>'SR - Tit - DH'!$C$19</f>
        <v>2024</v>
      </c>
      <c r="B156" s="60" t="s">
        <v>169</v>
      </c>
      <c r="C156" s="77" t="str">
        <f>'SR - Regional'!$A$103</f>
        <v>IVM</v>
      </c>
      <c r="D156" s="77" t="str">
        <f>'SR - Regional'!A111</f>
        <v>BENI</v>
      </c>
      <c r="E156" s="81">
        <f>'SR - Regional'!B111</f>
        <v>396065.14</v>
      </c>
      <c r="F156" s="81">
        <f>'SR - Regional'!C111</f>
        <v>417127.78</v>
      </c>
      <c r="G156" s="81">
        <f>'SR - Regional'!D111</f>
        <v>0</v>
      </c>
      <c r="H156" s="81">
        <f>'SR - Regional'!E111</f>
        <v>0</v>
      </c>
      <c r="I156" s="81">
        <f>'SR - Regional'!F111</f>
        <v>0</v>
      </c>
      <c r="J156" s="81">
        <f>'SR - Regional'!G111</f>
        <v>0</v>
      </c>
      <c r="K156" s="81">
        <f>'SR - Regional'!H111</f>
        <v>0</v>
      </c>
      <c r="L156" s="81">
        <f>'SR - Regional'!I111</f>
        <v>0</v>
      </c>
      <c r="M156" s="81">
        <f>'SR - Regional'!J111</f>
        <v>0</v>
      </c>
      <c r="N156" s="81">
        <f>'SR - Regional'!K111</f>
        <v>0</v>
      </c>
      <c r="O156" s="81">
        <f>'SR - Regional'!L111</f>
        <v>0</v>
      </c>
      <c r="P156" s="81">
        <f>'SR - Regional'!M111</f>
        <v>0</v>
      </c>
      <c r="Q156" s="81">
        <f>'SR - Regional'!N111</f>
        <v>0</v>
      </c>
    </row>
    <row r="157" spans="1:17" s="59" customFormat="1" x14ac:dyDescent="0.2">
      <c r="A157" s="77">
        <f>'SR - Tit - DH'!$C$19</f>
        <v>2024</v>
      </c>
      <c r="B157" s="60" t="s">
        <v>169</v>
      </c>
      <c r="C157" s="77" t="str">
        <f>'SR - Regional'!$A$103</f>
        <v>IVM</v>
      </c>
      <c r="D157" s="77" t="str">
        <f>'SR - Regional'!A112</f>
        <v>PANDO</v>
      </c>
      <c r="E157" s="81">
        <f>'SR - Regional'!B112</f>
        <v>121172.49</v>
      </c>
      <c r="F157" s="81">
        <f>'SR - Regional'!C112</f>
        <v>117462.54</v>
      </c>
      <c r="G157" s="81">
        <f>'SR - Regional'!D112</f>
        <v>0</v>
      </c>
      <c r="H157" s="81">
        <f>'SR - Regional'!E112</f>
        <v>0</v>
      </c>
      <c r="I157" s="81">
        <f>'SR - Regional'!F112</f>
        <v>0</v>
      </c>
      <c r="J157" s="81">
        <f>'SR - Regional'!G112</f>
        <v>0</v>
      </c>
      <c r="K157" s="81">
        <f>'SR - Regional'!H112</f>
        <v>0</v>
      </c>
      <c r="L157" s="81">
        <f>'SR - Regional'!I112</f>
        <v>0</v>
      </c>
      <c r="M157" s="81">
        <f>'SR - Regional'!J112</f>
        <v>0</v>
      </c>
      <c r="N157" s="81">
        <f>'SR - Regional'!K112</f>
        <v>0</v>
      </c>
      <c r="O157" s="81">
        <f>'SR - Regional'!L112</f>
        <v>0</v>
      </c>
      <c r="P157" s="81">
        <f>'SR - Regional'!M112</f>
        <v>0</v>
      </c>
      <c r="Q157" s="81">
        <f>'SR - Regional'!N112</f>
        <v>0</v>
      </c>
    </row>
    <row r="158" spans="1:17" s="59" customFormat="1" x14ac:dyDescent="0.2">
      <c r="A158" s="77">
        <f>'SR - Tit - DH'!$C$19</f>
        <v>2024</v>
      </c>
      <c r="B158" s="60" t="s">
        <v>169</v>
      </c>
      <c r="C158" s="77" t="str">
        <f>'SR - Regional'!$A$114</f>
        <v>RP</v>
      </c>
      <c r="D158" s="77" t="str">
        <f>'SR - Regional'!A115</f>
        <v>LA PAZ</v>
      </c>
      <c r="E158" s="81">
        <f>'SR - Regional'!B115</f>
        <v>103150.1</v>
      </c>
      <c r="F158" s="81">
        <f>'SR - Regional'!C115</f>
        <v>106172.56</v>
      </c>
      <c r="G158" s="81">
        <f>'SR - Regional'!D115</f>
        <v>0</v>
      </c>
      <c r="H158" s="81">
        <f>'SR - Regional'!E115</f>
        <v>0</v>
      </c>
      <c r="I158" s="81">
        <f>'SR - Regional'!F115</f>
        <v>0</v>
      </c>
      <c r="J158" s="81">
        <f>'SR - Regional'!G115</f>
        <v>0</v>
      </c>
      <c r="K158" s="81">
        <f>'SR - Regional'!H115</f>
        <v>0</v>
      </c>
      <c r="L158" s="81">
        <f>'SR - Regional'!I115</f>
        <v>0</v>
      </c>
      <c r="M158" s="81">
        <f>'SR - Regional'!J115</f>
        <v>0</v>
      </c>
      <c r="N158" s="81">
        <f>'SR - Regional'!K115</f>
        <v>0</v>
      </c>
      <c r="O158" s="81">
        <f>'SR - Regional'!L115</f>
        <v>0</v>
      </c>
      <c r="P158" s="81">
        <f>'SR - Regional'!M115</f>
        <v>0</v>
      </c>
      <c r="Q158" s="81">
        <f>'SR - Regional'!N115</f>
        <v>0</v>
      </c>
    </row>
    <row r="159" spans="1:17" s="59" customFormat="1" x14ac:dyDescent="0.2">
      <c r="A159" s="77">
        <f>'SR - Tit - DH'!$C$19</f>
        <v>2024</v>
      </c>
      <c r="B159" s="60" t="s">
        <v>169</v>
      </c>
      <c r="C159" s="77" t="str">
        <f>'SR - Regional'!$A$114</f>
        <v>RP</v>
      </c>
      <c r="D159" s="77" t="str">
        <f>'SR - Regional'!A116</f>
        <v>COCHABAMBA</v>
      </c>
      <c r="E159" s="81">
        <f>'SR - Regional'!B116</f>
        <v>37999.910000000003</v>
      </c>
      <c r="F159" s="81">
        <f>'SR - Regional'!C116</f>
        <v>34938.53</v>
      </c>
      <c r="G159" s="81">
        <f>'SR - Regional'!D116</f>
        <v>0</v>
      </c>
      <c r="H159" s="81">
        <f>'SR - Regional'!E116</f>
        <v>0</v>
      </c>
      <c r="I159" s="81">
        <f>'SR - Regional'!F116</f>
        <v>0</v>
      </c>
      <c r="J159" s="81">
        <f>'SR - Regional'!G116</f>
        <v>0</v>
      </c>
      <c r="K159" s="81">
        <f>'SR - Regional'!H116</f>
        <v>0</v>
      </c>
      <c r="L159" s="81">
        <f>'SR - Regional'!I116</f>
        <v>0</v>
      </c>
      <c r="M159" s="81">
        <f>'SR - Regional'!J116</f>
        <v>0</v>
      </c>
      <c r="N159" s="81">
        <f>'SR - Regional'!K116</f>
        <v>0</v>
      </c>
      <c r="O159" s="81">
        <f>'SR - Regional'!L116</f>
        <v>0</v>
      </c>
      <c r="P159" s="81">
        <f>'SR - Regional'!M116</f>
        <v>0</v>
      </c>
      <c r="Q159" s="81">
        <f>'SR - Regional'!N116</f>
        <v>0</v>
      </c>
    </row>
    <row r="160" spans="1:17" s="59" customFormat="1" x14ac:dyDescent="0.2">
      <c r="A160" s="77">
        <f>'SR - Tit - DH'!$C$19</f>
        <v>2024</v>
      </c>
      <c r="B160" s="60" t="s">
        <v>169</v>
      </c>
      <c r="C160" s="77" t="str">
        <f>'SR - Regional'!$A$114</f>
        <v>RP</v>
      </c>
      <c r="D160" s="77" t="str">
        <f>'SR - Regional'!A117</f>
        <v>SANTA CRUZ</v>
      </c>
      <c r="E160" s="81">
        <f>'SR - Regional'!B117</f>
        <v>31822.560000000001</v>
      </c>
      <c r="F160" s="81">
        <f>'SR - Regional'!C117</f>
        <v>34493.300000000003</v>
      </c>
      <c r="G160" s="81">
        <f>'SR - Regional'!D117</f>
        <v>0</v>
      </c>
      <c r="H160" s="81">
        <f>'SR - Regional'!E117</f>
        <v>0</v>
      </c>
      <c r="I160" s="81">
        <f>'SR - Regional'!F117</f>
        <v>0</v>
      </c>
      <c r="J160" s="81">
        <f>'SR - Regional'!G117</f>
        <v>0</v>
      </c>
      <c r="K160" s="81">
        <f>'SR - Regional'!H117</f>
        <v>0</v>
      </c>
      <c r="L160" s="81">
        <f>'SR - Regional'!I117</f>
        <v>0</v>
      </c>
      <c r="M160" s="81">
        <f>'SR - Regional'!J117</f>
        <v>0</v>
      </c>
      <c r="N160" s="81">
        <f>'SR - Regional'!K117</f>
        <v>0</v>
      </c>
      <c r="O160" s="81">
        <f>'SR - Regional'!L117</f>
        <v>0</v>
      </c>
      <c r="P160" s="81">
        <f>'SR - Regional'!M117</f>
        <v>0</v>
      </c>
      <c r="Q160" s="81">
        <f>'SR - Regional'!N117</f>
        <v>0</v>
      </c>
    </row>
    <row r="161" spans="1:17" s="59" customFormat="1" x14ac:dyDescent="0.2">
      <c r="A161" s="77">
        <f>'SR - Tit - DH'!$C$19</f>
        <v>2024</v>
      </c>
      <c r="B161" s="60" t="s">
        <v>169</v>
      </c>
      <c r="C161" s="77" t="str">
        <f>'SR - Regional'!$A$114</f>
        <v>RP</v>
      </c>
      <c r="D161" s="77" t="str">
        <f>'SR - Regional'!A118</f>
        <v>ORURO</v>
      </c>
      <c r="E161" s="81">
        <f>'SR - Regional'!B118</f>
        <v>76420.399999999994</v>
      </c>
      <c r="F161" s="81">
        <f>'SR - Regional'!C118</f>
        <v>76420.399999999994</v>
      </c>
      <c r="G161" s="81">
        <f>'SR - Regional'!D118</f>
        <v>0</v>
      </c>
      <c r="H161" s="81">
        <f>'SR - Regional'!E118</f>
        <v>0</v>
      </c>
      <c r="I161" s="81">
        <f>'SR - Regional'!F118</f>
        <v>0</v>
      </c>
      <c r="J161" s="81">
        <f>'SR - Regional'!G118</f>
        <v>0</v>
      </c>
      <c r="K161" s="81">
        <f>'SR - Regional'!H118</f>
        <v>0</v>
      </c>
      <c r="L161" s="81">
        <f>'SR - Regional'!I118</f>
        <v>0</v>
      </c>
      <c r="M161" s="81">
        <f>'SR - Regional'!J118</f>
        <v>0</v>
      </c>
      <c r="N161" s="81">
        <f>'SR - Regional'!K118</f>
        <v>0</v>
      </c>
      <c r="O161" s="81">
        <f>'SR - Regional'!L118</f>
        <v>0</v>
      </c>
      <c r="P161" s="81">
        <f>'SR - Regional'!M118</f>
        <v>0</v>
      </c>
      <c r="Q161" s="81">
        <f>'SR - Regional'!N118</f>
        <v>0</v>
      </c>
    </row>
    <row r="162" spans="1:17" s="59" customFormat="1" x14ac:dyDescent="0.2">
      <c r="A162" s="77">
        <f>'SR - Tit - DH'!$C$19</f>
        <v>2024</v>
      </c>
      <c r="B162" s="60" t="s">
        <v>169</v>
      </c>
      <c r="C162" s="77" t="str">
        <f>'SR - Regional'!$A$114</f>
        <v>RP</v>
      </c>
      <c r="D162" s="77" t="str">
        <f>'SR - Regional'!A119</f>
        <v>POTOSI</v>
      </c>
      <c r="E162" s="81">
        <f>'SR - Regional'!B119</f>
        <v>79656.67</v>
      </c>
      <c r="F162" s="81">
        <f>'SR - Regional'!C119</f>
        <v>79656.67</v>
      </c>
      <c r="G162" s="81">
        <f>'SR - Regional'!D119</f>
        <v>0</v>
      </c>
      <c r="H162" s="81">
        <f>'SR - Regional'!E119</f>
        <v>0</v>
      </c>
      <c r="I162" s="81">
        <f>'SR - Regional'!F119</f>
        <v>0</v>
      </c>
      <c r="J162" s="81">
        <f>'SR - Regional'!G119</f>
        <v>0</v>
      </c>
      <c r="K162" s="81">
        <f>'SR - Regional'!H119</f>
        <v>0</v>
      </c>
      <c r="L162" s="81">
        <f>'SR - Regional'!I119</f>
        <v>0</v>
      </c>
      <c r="M162" s="81">
        <f>'SR - Regional'!J119</f>
        <v>0</v>
      </c>
      <c r="N162" s="81">
        <f>'SR - Regional'!K119</f>
        <v>0</v>
      </c>
      <c r="O162" s="81">
        <f>'SR - Regional'!L119</f>
        <v>0</v>
      </c>
      <c r="P162" s="81">
        <f>'SR - Regional'!M119</f>
        <v>0</v>
      </c>
      <c r="Q162" s="81">
        <f>'SR - Regional'!N119</f>
        <v>0</v>
      </c>
    </row>
    <row r="163" spans="1:17" s="59" customFormat="1" x14ac:dyDescent="0.2">
      <c r="A163" s="77">
        <f>'SR - Tit - DH'!$C$19</f>
        <v>2024</v>
      </c>
      <c r="B163" s="60" t="s">
        <v>169</v>
      </c>
      <c r="C163" s="77" t="str">
        <f>'SR - Regional'!$A$114</f>
        <v>RP</v>
      </c>
      <c r="D163" s="77" t="str">
        <f>'SR - Regional'!A120</f>
        <v>CHUQUISACA</v>
      </c>
      <c r="E163" s="81">
        <f>'SR - Regional'!B120</f>
        <v>10487.66</v>
      </c>
      <c r="F163" s="81">
        <f>'SR - Regional'!C120</f>
        <v>10487.66</v>
      </c>
      <c r="G163" s="81">
        <f>'SR - Regional'!D120</f>
        <v>0</v>
      </c>
      <c r="H163" s="81">
        <f>'SR - Regional'!E120</f>
        <v>0</v>
      </c>
      <c r="I163" s="81">
        <f>'SR - Regional'!F120</f>
        <v>0</v>
      </c>
      <c r="J163" s="81">
        <f>'SR - Regional'!G120</f>
        <v>0</v>
      </c>
      <c r="K163" s="81">
        <f>'SR - Regional'!H120</f>
        <v>0</v>
      </c>
      <c r="L163" s="81">
        <f>'SR - Regional'!I120</f>
        <v>0</v>
      </c>
      <c r="M163" s="81">
        <f>'SR - Regional'!J120</f>
        <v>0</v>
      </c>
      <c r="N163" s="81">
        <f>'SR - Regional'!K120</f>
        <v>0</v>
      </c>
      <c r="O163" s="81">
        <f>'SR - Regional'!L120</f>
        <v>0</v>
      </c>
      <c r="P163" s="81">
        <f>'SR - Regional'!M120</f>
        <v>0</v>
      </c>
      <c r="Q163" s="81">
        <f>'SR - Regional'!N120</f>
        <v>0</v>
      </c>
    </row>
    <row r="164" spans="1:17" s="59" customFormat="1" x14ac:dyDescent="0.2">
      <c r="A164" s="77">
        <f>'SR - Tit - DH'!$C$19</f>
        <v>2024</v>
      </c>
      <c r="B164" s="60" t="s">
        <v>169</v>
      </c>
      <c r="C164" s="77" t="str">
        <f>'SR - Regional'!$A$114</f>
        <v>RP</v>
      </c>
      <c r="D164" s="77" t="str">
        <f>'SR - Regional'!A121</f>
        <v>TARIJA</v>
      </c>
      <c r="E164" s="81">
        <f>'SR - Regional'!B121</f>
        <v>3735.74</v>
      </c>
      <c r="F164" s="81">
        <f>'SR - Regional'!C121</f>
        <v>3735.74</v>
      </c>
      <c r="G164" s="81">
        <f>'SR - Regional'!D121</f>
        <v>0</v>
      </c>
      <c r="H164" s="81">
        <f>'SR - Regional'!E121</f>
        <v>0</v>
      </c>
      <c r="I164" s="81">
        <f>'SR - Regional'!F121</f>
        <v>0</v>
      </c>
      <c r="J164" s="81">
        <f>'SR - Regional'!G121</f>
        <v>0</v>
      </c>
      <c r="K164" s="81">
        <f>'SR - Regional'!H121</f>
        <v>0</v>
      </c>
      <c r="L164" s="81">
        <f>'SR - Regional'!I121</f>
        <v>0</v>
      </c>
      <c r="M164" s="81">
        <f>'SR - Regional'!J121</f>
        <v>0</v>
      </c>
      <c r="N164" s="81">
        <f>'SR - Regional'!K121</f>
        <v>0</v>
      </c>
      <c r="O164" s="81">
        <f>'SR - Regional'!L121</f>
        <v>0</v>
      </c>
      <c r="P164" s="81">
        <f>'SR - Regional'!M121</f>
        <v>0</v>
      </c>
      <c r="Q164" s="81">
        <f>'SR - Regional'!N121</f>
        <v>0</v>
      </c>
    </row>
    <row r="165" spans="1:17" s="59" customFormat="1" x14ac:dyDescent="0.2">
      <c r="A165" s="77">
        <f>'SR - Tit - DH'!$C$19</f>
        <v>2024</v>
      </c>
      <c r="B165" s="60" t="s">
        <v>169</v>
      </c>
      <c r="C165" s="77" t="str">
        <f>'SR - Regional'!$A$114</f>
        <v>RP</v>
      </c>
      <c r="D165" s="77" t="str">
        <f>'SR - Regional'!A122</f>
        <v>BENI</v>
      </c>
      <c r="E165" s="81">
        <f>'SR - Regional'!B122</f>
        <v>0</v>
      </c>
      <c r="F165" s="81">
        <f>'SR - Regional'!C122</f>
        <v>0</v>
      </c>
      <c r="G165" s="81">
        <f>'SR - Regional'!D122</f>
        <v>0</v>
      </c>
      <c r="H165" s="81">
        <f>'SR - Regional'!E122</f>
        <v>0</v>
      </c>
      <c r="I165" s="81">
        <f>'SR - Regional'!F122</f>
        <v>0</v>
      </c>
      <c r="J165" s="81">
        <f>'SR - Regional'!G122</f>
        <v>0</v>
      </c>
      <c r="K165" s="81">
        <f>'SR - Regional'!H122</f>
        <v>0</v>
      </c>
      <c r="L165" s="81">
        <f>'SR - Regional'!I122</f>
        <v>0</v>
      </c>
      <c r="M165" s="81">
        <f>'SR - Regional'!J122</f>
        <v>0</v>
      </c>
      <c r="N165" s="81">
        <f>'SR - Regional'!K122</f>
        <v>0</v>
      </c>
      <c r="O165" s="81">
        <f>'SR - Regional'!L122</f>
        <v>0</v>
      </c>
      <c r="P165" s="81">
        <f>'SR - Regional'!M122</f>
        <v>0</v>
      </c>
      <c r="Q165" s="81">
        <f>'SR - Regional'!N122</f>
        <v>0</v>
      </c>
    </row>
    <row r="166" spans="1:17" s="59" customFormat="1" x14ac:dyDescent="0.2">
      <c r="A166" s="77">
        <f>'SR - Tit - DH'!$C$19</f>
        <v>2024</v>
      </c>
      <c r="B166" s="60" t="s">
        <v>169</v>
      </c>
      <c r="C166" s="77" t="str">
        <f>'SR - Regional'!$A$114</f>
        <v>RP</v>
      </c>
      <c r="D166" s="77" t="str">
        <f>'SR - Regional'!A123</f>
        <v>PANDO</v>
      </c>
      <c r="E166" s="81">
        <f>'SR - Regional'!B123</f>
        <v>0</v>
      </c>
      <c r="F166" s="81">
        <f>'SR - Regional'!C123</f>
        <v>0</v>
      </c>
      <c r="G166" s="81">
        <f>'SR - Regional'!D123</f>
        <v>0</v>
      </c>
      <c r="H166" s="81">
        <f>'SR - Regional'!E123</f>
        <v>0</v>
      </c>
      <c r="I166" s="81">
        <f>'SR - Regional'!F123</f>
        <v>0</v>
      </c>
      <c r="J166" s="81">
        <f>'SR - Regional'!G123</f>
        <v>0</v>
      </c>
      <c r="K166" s="81">
        <f>'SR - Regional'!H123</f>
        <v>0</v>
      </c>
      <c r="L166" s="81">
        <f>'SR - Regional'!I123</f>
        <v>0</v>
      </c>
      <c r="M166" s="81">
        <f>'SR - Regional'!J123</f>
        <v>0</v>
      </c>
      <c r="N166" s="81">
        <f>'SR - Regional'!K123</f>
        <v>0</v>
      </c>
      <c r="O166" s="81">
        <f>'SR - Regional'!L123</f>
        <v>0</v>
      </c>
      <c r="P166" s="81">
        <f>'SR - Regional'!M123</f>
        <v>0</v>
      </c>
      <c r="Q166" s="81">
        <f>'SR - Regional'!N123</f>
        <v>0</v>
      </c>
    </row>
    <row r="167" spans="1:17" x14ac:dyDescent="0.2">
      <c r="A167" s="77">
        <f>'SR - Tit - DH'!$C$19</f>
        <v>2024</v>
      </c>
      <c r="B167" s="77" t="s">
        <v>168</v>
      </c>
      <c r="C167" s="77" t="s">
        <v>168</v>
      </c>
      <c r="D167" s="77" t="str">
        <f>'SR - PU - PG - CSS'!A13</f>
        <v>COSSMIL</v>
      </c>
      <c r="E167" s="81">
        <f>'SR - PU - PG - CSS'!B13</f>
        <v>25921308.129999999</v>
      </c>
      <c r="F167" s="81">
        <f>'SR - PU - PG - CSS'!C13</f>
        <v>25980593.59</v>
      </c>
      <c r="G167" s="81">
        <f>'SR - PU - PG - CSS'!D13</f>
        <v>0</v>
      </c>
      <c r="H167" s="81">
        <f>'SR - PU - PG - CSS'!E13</f>
        <v>0</v>
      </c>
      <c r="I167" s="81">
        <f>'SR - PU - PG - CSS'!F13</f>
        <v>0</v>
      </c>
      <c r="J167" s="81">
        <f>'SR - PU - PG - CSS'!G13</f>
        <v>0</v>
      </c>
      <c r="K167" s="81">
        <f>'SR - PU - PG - CSS'!H13</f>
        <v>0</v>
      </c>
      <c r="L167" s="81">
        <f>'SR - PU - PG - CSS'!I13</f>
        <v>0</v>
      </c>
      <c r="M167" s="81">
        <f>'SR - PU - PG - CSS'!J13</f>
        <v>0</v>
      </c>
      <c r="N167" s="81">
        <f>'SR - PU - PG - CSS'!K13</f>
        <v>0</v>
      </c>
      <c r="O167" s="81">
        <f>'SR - PU - PG - CSS'!L13</f>
        <v>0</v>
      </c>
      <c r="P167" s="81">
        <f>'SR - PU - PG - CSS'!M13</f>
        <v>0</v>
      </c>
      <c r="Q167" s="81">
        <f>'SR - PU - PG - CSS'!N13</f>
        <v>0</v>
      </c>
    </row>
    <row r="168" spans="1:17" x14ac:dyDescent="0.2">
      <c r="A168" s="77">
        <f>'SR - Tit - DH'!$C$19</f>
        <v>2024</v>
      </c>
      <c r="B168" s="78" t="s">
        <v>168</v>
      </c>
      <c r="C168" s="77" t="s">
        <v>168</v>
      </c>
      <c r="D168" s="77" t="str">
        <f>'SR - PU - PG - CSS'!A14</f>
        <v>PAGO GLOBAL</v>
      </c>
      <c r="E168" s="81">
        <f>'SR - PU - PG - CSS'!B14</f>
        <v>0</v>
      </c>
      <c r="F168" s="81">
        <f>'SR - PU - PG - CSS'!C14</f>
        <v>0</v>
      </c>
      <c r="G168" s="81">
        <f>'SR - PU - PG - CSS'!D14</f>
        <v>0</v>
      </c>
      <c r="H168" s="81">
        <f>'SR - PU - PG - CSS'!E14</f>
        <v>0</v>
      </c>
      <c r="I168" s="81">
        <f>'SR - PU - PG - CSS'!F14</f>
        <v>0</v>
      </c>
      <c r="J168" s="81">
        <f>'SR - PU - PG - CSS'!G14</f>
        <v>0</v>
      </c>
      <c r="K168" s="81">
        <f>'SR - PU - PG - CSS'!H14</f>
        <v>0</v>
      </c>
      <c r="L168" s="81">
        <f>'SR - PU - PG - CSS'!I14</f>
        <v>0</v>
      </c>
      <c r="M168" s="81">
        <f>'SR - PU - PG - CSS'!J14</f>
        <v>0</v>
      </c>
      <c r="N168" s="81">
        <f>'SR - PU - PG - CSS'!K14</f>
        <v>0</v>
      </c>
      <c r="O168" s="81">
        <f>'SR - PU - PG - CSS'!L14</f>
        <v>0</v>
      </c>
      <c r="P168" s="81">
        <f>'SR - PU - PG - CSS'!M14</f>
        <v>0</v>
      </c>
      <c r="Q168" s="81">
        <f>'SR - PU - PG - CSS'!N14</f>
        <v>0</v>
      </c>
    </row>
    <row r="169" spans="1:17" x14ac:dyDescent="0.2">
      <c r="A169" s="77">
        <f>'SR - Tit - DH'!$C$19</f>
        <v>2024</v>
      </c>
      <c r="B169" s="78" t="s">
        <v>168</v>
      </c>
      <c r="C169" s="77" t="s">
        <v>168</v>
      </c>
      <c r="D169" s="77" t="str">
        <f>'SR - PU - PG - CSS'!A15</f>
        <v>PAGO UNICO</v>
      </c>
      <c r="E169" s="81">
        <f>'SR - PU - PG - CSS'!B15</f>
        <v>0</v>
      </c>
      <c r="F169" s="81">
        <f>'SR - PU - PG - CSS'!C15</f>
        <v>0</v>
      </c>
      <c r="G169" s="81">
        <f>'SR - PU - PG - CSS'!D15</f>
        <v>0</v>
      </c>
      <c r="H169" s="81">
        <f>'SR - PU - PG - CSS'!E15</f>
        <v>0</v>
      </c>
      <c r="I169" s="81">
        <f>'SR - PU - PG - CSS'!F15</f>
        <v>0</v>
      </c>
      <c r="J169" s="81">
        <f>'SR - PU - PG - CSS'!G15</f>
        <v>0</v>
      </c>
      <c r="K169" s="81">
        <f>'SR - PU - PG - CSS'!H15</f>
        <v>0</v>
      </c>
      <c r="L169" s="81">
        <f>'SR - PU - PG - CSS'!I15</f>
        <v>0</v>
      </c>
      <c r="M169" s="81">
        <f>'SR - PU - PG - CSS'!J15</f>
        <v>0</v>
      </c>
      <c r="N169" s="81">
        <f>'SR - PU - PG - CSS'!K15</f>
        <v>0</v>
      </c>
      <c r="O169" s="81">
        <f>'SR - PU - PG - CSS'!L15</f>
        <v>0</v>
      </c>
      <c r="P169" s="81">
        <f>'SR - PU - PG - CSS'!M15</f>
        <v>0</v>
      </c>
      <c r="Q169" s="81">
        <f>'SR - PU - PG - CSS'!N15</f>
        <v>0</v>
      </c>
    </row>
    <row r="170" spans="1:17" x14ac:dyDescent="0.2">
      <c r="A170" s="77">
        <f>'SR - Tit - DH'!$C$19</f>
        <v>2024</v>
      </c>
      <c r="B170" s="91" t="s">
        <v>182</v>
      </c>
      <c r="C170" s="91" t="s">
        <v>182</v>
      </c>
      <c r="D170" s="77" t="s">
        <v>23</v>
      </c>
      <c r="E170" s="81">
        <f>+'SR - Incremento IP'!B13</f>
        <v>2315787.4900000002</v>
      </c>
      <c r="F170" s="81">
        <f>+'SR - Incremento IP'!C13</f>
        <v>2307537.42</v>
      </c>
      <c r="G170" s="81">
        <f>+'SR - Incremento IP'!D13</f>
        <v>0</v>
      </c>
      <c r="H170" s="81">
        <f>+'SR - Incremento IP'!E13</f>
        <v>0</v>
      </c>
      <c r="I170" s="81">
        <f>+'SR - Incremento IP'!F13</f>
        <v>0</v>
      </c>
      <c r="J170" s="81">
        <f>+'SR - Incremento IP'!G13</f>
        <v>0</v>
      </c>
      <c r="K170" s="81">
        <f>+'SR - Incremento IP'!H13</f>
        <v>0</v>
      </c>
      <c r="L170" s="81">
        <f>+'SR - Incremento IP'!I13</f>
        <v>0</v>
      </c>
      <c r="M170" s="81">
        <f>+'SR - Incremento IP'!J13</f>
        <v>0</v>
      </c>
      <c r="N170" s="81">
        <f>+'SR - Incremento IP'!K13</f>
        <v>0</v>
      </c>
      <c r="O170" s="81">
        <f>+'SR - Incremento IP'!L13</f>
        <v>0</v>
      </c>
      <c r="P170" s="81">
        <f>+'SR - Incremento IP'!M13</f>
        <v>0</v>
      </c>
      <c r="Q170" s="81">
        <f>+'SR - Incremento IP'!N13</f>
        <v>0</v>
      </c>
    </row>
    <row r="171" spans="1:17" x14ac:dyDescent="0.2">
      <c r="A171" s="77">
        <f>'SR - Tit - DH'!$C$19</f>
        <v>2024</v>
      </c>
      <c r="B171" s="91" t="s">
        <v>182</v>
      </c>
      <c r="C171" s="91" t="s">
        <v>182</v>
      </c>
      <c r="D171" s="77" t="s">
        <v>24</v>
      </c>
      <c r="E171" s="81">
        <f>+'SR - Incremento IP'!B14</f>
        <v>1911171.81</v>
      </c>
      <c r="F171" s="81">
        <f>+'SR - Incremento IP'!C14</f>
        <v>1907603.62</v>
      </c>
      <c r="G171" s="81">
        <f>+'SR - Incremento IP'!D14</f>
        <v>0</v>
      </c>
      <c r="H171" s="81">
        <f>+'SR - Incremento IP'!E14</f>
        <v>0</v>
      </c>
      <c r="I171" s="81">
        <f>+'SR - Incremento IP'!F14</f>
        <v>0</v>
      </c>
      <c r="J171" s="81">
        <f>+'SR - Incremento IP'!G14</f>
        <v>0</v>
      </c>
      <c r="K171" s="81">
        <f>+'SR - Incremento IP'!H14</f>
        <v>0</v>
      </c>
      <c r="L171" s="81">
        <f>+'SR - Incremento IP'!I14</f>
        <v>0</v>
      </c>
      <c r="M171" s="81">
        <f>+'SR - Incremento IP'!J14</f>
        <v>0</v>
      </c>
      <c r="N171" s="81">
        <f>+'SR - Incremento IP'!K14</f>
        <v>0</v>
      </c>
      <c r="O171" s="81">
        <f>+'SR - Incremento IP'!L14</f>
        <v>0</v>
      </c>
      <c r="P171" s="81">
        <f>+'SR - Incremento IP'!M14</f>
        <v>0</v>
      </c>
      <c r="Q171" s="81">
        <f>+'SR - Incremento IP'!N14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95"/>
  <sheetViews>
    <sheetView topLeftCell="K1" zoomScale="85" zoomScaleNormal="85" workbookViewId="0">
      <pane ySplit="6" topLeftCell="A43" activePane="bottomLeft" state="frozen"/>
      <selection pane="bottomLeft" activeCell="C21" sqref="C21:D27"/>
    </sheetView>
  </sheetViews>
  <sheetFormatPr baseColWidth="10" defaultRowHeight="15" customHeight="1" x14ac:dyDescent="0.2"/>
  <cols>
    <col min="1" max="1" width="16.125" bestFit="1" customWidth="1"/>
    <col min="2" max="2" width="14.375" bestFit="1" customWidth="1"/>
    <col min="3" max="3" width="18.5" bestFit="1" customWidth="1"/>
    <col min="4" max="4" width="14.875" bestFit="1" customWidth="1"/>
    <col min="5" max="6" width="17.375" bestFit="1" customWidth="1"/>
    <col min="7" max="7" width="14.875" bestFit="1" customWidth="1"/>
    <col min="8" max="9" width="17.375" bestFit="1" customWidth="1"/>
    <col min="10" max="10" width="14.875" bestFit="1" customWidth="1"/>
    <col min="11" max="12" width="17.375" bestFit="1" customWidth="1"/>
    <col min="13" max="13" width="14.875" bestFit="1" customWidth="1"/>
    <col min="14" max="14" width="14.125" bestFit="1" customWidth="1"/>
    <col min="15" max="15" width="15.875" bestFit="1" customWidth="1"/>
    <col min="16" max="16" width="15" bestFit="1" customWidth="1"/>
    <col min="17" max="17" width="15.875" bestFit="1" customWidth="1"/>
    <col min="18" max="18" width="14.125" bestFit="1" customWidth="1"/>
    <col min="19" max="21" width="15.875" bestFit="1" customWidth="1"/>
    <col min="22" max="22" width="13.25" bestFit="1" customWidth="1"/>
    <col min="23" max="23" width="15.875" bestFit="1" customWidth="1"/>
    <col min="24" max="24" width="13.25" bestFit="1" customWidth="1"/>
    <col min="25" max="25" width="15.875" bestFit="1" customWidth="1"/>
    <col min="26" max="27" width="15" bestFit="1" customWidth="1"/>
    <col min="28" max="28" width="16.5" bestFit="1" customWidth="1"/>
    <col min="29" max="29" width="15" bestFit="1" customWidth="1"/>
    <col min="30" max="30" width="16.5" bestFit="1" customWidth="1"/>
  </cols>
  <sheetData>
    <row r="1" spans="1: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5" customHeight="1" x14ac:dyDescent="0.2">
      <c r="A5" s="102" t="s">
        <v>0</v>
      </c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</row>
    <row r="6" spans="1:30" ht="15" customHeight="1" x14ac:dyDescent="0.2">
      <c r="A6" s="104"/>
      <c r="B6" s="105"/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</row>
    <row r="7" spans="1:30" ht="4.5" customHeight="1" x14ac:dyDescent="0.25">
      <c r="A7" s="50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</row>
    <row r="8" spans="1:30" x14ac:dyDescent="0.25">
      <c r="A8" s="106" t="s">
        <v>183</v>
      </c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</row>
    <row r="9" spans="1:30" ht="4.5" customHeight="1" x14ac:dyDescent="0.25">
      <c r="A9" s="126"/>
      <c r="B9" s="127"/>
      <c r="C9" s="127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</row>
    <row r="10" spans="1:30" x14ac:dyDescent="0.2">
      <c r="A10" s="138" t="s">
        <v>3</v>
      </c>
      <c r="B10" s="35" t="s">
        <v>2</v>
      </c>
      <c r="C10" s="133" t="s">
        <v>9</v>
      </c>
      <c r="D10" s="134"/>
      <c r="E10" s="114" t="s">
        <v>10</v>
      </c>
      <c r="F10" s="115"/>
      <c r="G10" s="114" t="s">
        <v>11</v>
      </c>
      <c r="H10" s="115"/>
      <c r="I10" s="114" t="s">
        <v>12</v>
      </c>
      <c r="J10" s="115"/>
      <c r="K10" s="114" t="s">
        <v>13</v>
      </c>
      <c r="L10" s="115"/>
      <c r="M10" s="114" t="s">
        <v>14</v>
      </c>
      <c r="N10" s="115"/>
      <c r="O10" s="114" t="s">
        <v>15</v>
      </c>
      <c r="P10" s="115"/>
      <c r="Q10" s="114" t="s">
        <v>16</v>
      </c>
      <c r="R10" s="115"/>
      <c r="S10" s="114" t="s">
        <v>17</v>
      </c>
      <c r="T10" s="115"/>
      <c r="U10" s="120" t="s">
        <v>18</v>
      </c>
      <c r="V10" s="121"/>
      <c r="W10" s="120" t="s">
        <v>19</v>
      </c>
      <c r="X10" s="121"/>
      <c r="Y10" s="46" t="s">
        <v>20</v>
      </c>
      <c r="Z10" s="120" t="s">
        <v>6</v>
      </c>
      <c r="AA10" s="121"/>
      <c r="AB10" s="122" t="s">
        <v>26</v>
      </c>
      <c r="AC10" s="123"/>
      <c r="AD10" s="124" t="s">
        <v>26</v>
      </c>
    </row>
    <row r="11" spans="1:30" ht="15.75" thickBot="1" x14ac:dyDescent="0.25">
      <c r="A11" s="129"/>
      <c r="B11" s="35" t="s">
        <v>7</v>
      </c>
      <c r="C11" s="34" t="s">
        <v>26</v>
      </c>
      <c r="D11" s="34" t="s">
        <v>157</v>
      </c>
      <c r="E11" s="46" t="s">
        <v>26</v>
      </c>
      <c r="F11" s="46" t="s">
        <v>157</v>
      </c>
      <c r="G11" s="46" t="s">
        <v>26</v>
      </c>
      <c r="H11" s="46" t="s">
        <v>157</v>
      </c>
      <c r="I11" s="46" t="s">
        <v>26</v>
      </c>
      <c r="J11" s="46" t="s">
        <v>157</v>
      </c>
      <c r="K11" s="46" t="s">
        <v>26</v>
      </c>
      <c r="L11" s="46" t="s">
        <v>157</v>
      </c>
      <c r="M11" s="46" t="s">
        <v>26</v>
      </c>
      <c r="N11" s="46" t="s">
        <v>157</v>
      </c>
      <c r="O11" s="46" t="s">
        <v>26</v>
      </c>
      <c r="P11" s="46" t="s">
        <v>157</v>
      </c>
      <c r="Q11" s="46" t="s">
        <v>26</v>
      </c>
      <c r="R11" s="46" t="s">
        <v>157</v>
      </c>
      <c r="S11" s="46" t="s">
        <v>26</v>
      </c>
      <c r="T11" s="46" t="s">
        <v>157</v>
      </c>
      <c r="U11" s="46" t="s">
        <v>26</v>
      </c>
      <c r="V11" s="46" t="s">
        <v>157</v>
      </c>
      <c r="W11" s="46" t="s">
        <v>26</v>
      </c>
      <c r="X11" s="46" t="s">
        <v>157</v>
      </c>
      <c r="Y11" s="45" t="s">
        <v>20</v>
      </c>
      <c r="Z11" s="46" t="s">
        <v>26</v>
      </c>
      <c r="AA11" s="46" t="s">
        <v>157</v>
      </c>
      <c r="AB11" s="38" t="s">
        <v>26</v>
      </c>
      <c r="AC11" s="39" t="s">
        <v>157</v>
      </c>
      <c r="AD11" s="125"/>
    </row>
    <row r="12" spans="1:30" ht="15.75" thickBot="1" x14ac:dyDescent="0.3">
      <c r="A12" s="128" t="s">
        <v>22</v>
      </c>
      <c r="B12" s="36" t="s">
        <v>23</v>
      </c>
      <c r="C12" s="61">
        <v>160365159.38</v>
      </c>
      <c r="D12" s="61">
        <v>106373.51</v>
      </c>
      <c r="E12" s="61">
        <v>159793470.46000001</v>
      </c>
      <c r="F12" s="61">
        <v>635091.68999999994</v>
      </c>
      <c r="G12" s="61">
        <v>0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  <c r="P12" s="61">
        <v>0</v>
      </c>
      <c r="Q12" s="61">
        <v>0</v>
      </c>
      <c r="R12" s="61">
        <v>0</v>
      </c>
      <c r="S12" s="61">
        <v>0</v>
      </c>
      <c r="T12" s="61">
        <v>0</v>
      </c>
      <c r="U12" s="61">
        <v>0</v>
      </c>
      <c r="V12" s="61">
        <v>0</v>
      </c>
      <c r="W12" s="61">
        <v>0</v>
      </c>
      <c r="X12" s="61">
        <v>0</v>
      </c>
      <c r="Y12" s="61">
        <v>0</v>
      </c>
      <c r="Z12" s="61">
        <v>0</v>
      </c>
      <c r="AA12" s="61">
        <v>0</v>
      </c>
      <c r="AB12" s="94">
        <f>+C12+E12+G12+I12+K12+M12+O12+M12+Q12+S12+U12+W12+Y12+Z12</f>
        <v>320158629.84000003</v>
      </c>
      <c r="AC12" s="92">
        <v>741465.2</v>
      </c>
      <c r="AD12" s="93">
        <f>+AB12+AC12</f>
        <v>320900095.04000002</v>
      </c>
    </row>
    <row r="13" spans="1:30" ht="15.75" thickBot="1" x14ac:dyDescent="0.3">
      <c r="A13" s="129"/>
      <c r="B13" s="36" t="s">
        <v>24</v>
      </c>
      <c r="C13" s="61">
        <v>108509937.55</v>
      </c>
      <c r="D13" s="61">
        <v>1158704.05</v>
      </c>
      <c r="E13" s="61">
        <v>108343409.09</v>
      </c>
      <c r="F13" s="61">
        <v>1543722.69</v>
      </c>
      <c r="G13" s="61">
        <v>0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  <c r="P13" s="61">
        <v>0</v>
      </c>
      <c r="Q13" s="61">
        <v>0</v>
      </c>
      <c r="R13" s="61">
        <v>0</v>
      </c>
      <c r="S13" s="61">
        <v>0</v>
      </c>
      <c r="T13" s="61">
        <v>0</v>
      </c>
      <c r="U13" s="61">
        <v>0</v>
      </c>
      <c r="V13" s="61">
        <v>0</v>
      </c>
      <c r="W13" s="61">
        <v>0</v>
      </c>
      <c r="X13" s="61">
        <v>0</v>
      </c>
      <c r="Y13" s="61">
        <v>0</v>
      </c>
      <c r="Z13" s="61">
        <v>0</v>
      </c>
      <c r="AA13" s="61">
        <v>0</v>
      </c>
      <c r="AB13" s="94">
        <f>+C13+E13+G13+I13+K13+M13+O13+M13+Q13+S13+U13+W13+Y13+Z13</f>
        <v>216853346.63999999</v>
      </c>
      <c r="AC13" s="95">
        <v>2702426.74</v>
      </c>
      <c r="AD13" s="96">
        <f>+AB13+AC13</f>
        <v>219555773.38</v>
      </c>
    </row>
    <row r="14" spans="1:30" ht="15.75" thickBot="1" x14ac:dyDescent="0.3">
      <c r="A14" s="116" t="s">
        <v>154</v>
      </c>
      <c r="B14" s="116"/>
      <c r="C14" s="69">
        <f t="shared" ref="C14:AA14" si="0">SUM(C12:C13)</f>
        <v>268875096.93000001</v>
      </c>
      <c r="D14" s="69">
        <f t="shared" si="0"/>
        <v>1265077.56</v>
      </c>
      <c r="E14" s="69">
        <f t="shared" si="0"/>
        <v>268136879.55000001</v>
      </c>
      <c r="F14" s="69">
        <f t="shared" si="0"/>
        <v>2178814.38</v>
      </c>
      <c r="G14" s="69">
        <f t="shared" si="0"/>
        <v>0</v>
      </c>
      <c r="H14" s="69">
        <f t="shared" si="0"/>
        <v>0</v>
      </c>
      <c r="I14" s="69">
        <f t="shared" si="0"/>
        <v>0</v>
      </c>
      <c r="J14" s="69">
        <f t="shared" si="0"/>
        <v>0</v>
      </c>
      <c r="K14" s="69">
        <f t="shared" si="0"/>
        <v>0</v>
      </c>
      <c r="L14" s="69">
        <f t="shared" si="0"/>
        <v>0</v>
      </c>
      <c r="M14" s="69">
        <f t="shared" si="0"/>
        <v>0</v>
      </c>
      <c r="N14" s="69">
        <f t="shared" si="0"/>
        <v>0</v>
      </c>
      <c r="O14" s="69">
        <f t="shared" si="0"/>
        <v>0</v>
      </c>
      <c r="P14" s="69">
        <f t="shared" si="0"/>
        <v>0</v>
      </c>
      <c r="Q14" s="69">
        <f t="shared" si="0"/>
        <v>0</v>
      </c>
      <c r="R14" s="69">
        <f t="shared" si="0"/>
        <v>0</v>
      </c>
      <c r="S14" s="69">
        <f t="shared" si="0"/>
        <v>0</v>
      </c>
      <c r="T14" s="69">
        <f t="shared" si="0"/>
        <v>0</v>
      </c>
      <c r="U14" s="69">
        <f t="shared" si="0"/>
        <v>0</v>
      </c>
      <c r="V14" s="69">
        <f t="shared" si="0"/>
        <v>0</v>
      </c>
      <c r="W14" s="69">
        <f t="shared" si="0"/>
        <v>0</v>
      </c>
      <c r="X14" s="69">
        <f t="shared" si="0"/>
        <v>0</v>
      </c>
      <c r="Y14" s="69">
        <f t="shared" si="0"/>
        <v>0</v>
      </c>
      <c r="Z14" s="69">
        <f t="shared" si="0"/>
        <v>0</v>
      </c>
      <c r="AA14" s="69">
        <f t="shared" si="0"/>
        <v>0</v>
      </c>
      <c r="AB14" s="97">
        <f>+AB12+AB13</f>
        <v>537011976.48000002</v>
      </c>
      <c r="AC14" s="98">
        <f>+AC13+AC12</f>
        <v>3443891.9400000004</v>
      </c>
      <c r="AD14" s="96">
        <f>+AD13+AD12</f>
        <v>540455868.42000008</v>
      </c>
    </row>
    <row r="15" spans="1:30" ht="15.75" thickBot="1" x14ac:dyDescent="0.3">
      <c r="A15" s="128" t="s">
        <v>27</v>
      </c>
      <c r="B15" s="36" t="s">
        <v>23</v>
      </c>
      <c r="C15" s="61">
        <v>3760865.83</v>
      </c>
      <c r="D15" s="61">
        <v>0</v>
      </c>
      <c r="E15" s="61">
        <v>3750533.04</v>
      </c>
      <c r="F15" s="61">
        <v>0</v>
      </c>
      <c r="G15" s="61">
        <v>0</v>
      </c>
      <c r="H15" s="61">
        <v>0</v>
      </c>
      <c r="I15" s="61">
        <v>0</v>
      </c>
      <c r="J15" s="61">
        <v>0</v>
      </c>
      <c r="K15" s="61">
        <v>0</v>
      </c>
      <c r="L15" s="61">
        <v>0</v>
      </c>
      <c r="M15" s="61">
        <v>0</v>
      </c>
      <c r="N15" s="61">
        <v>0</v>
      </c>
      <c r="O15" s="61">
        <v>0</v>
      </c>
      <c r="P15" s="61">
        <v>0</v>
      </c>
      <c r="Q15" s="61">
        <v>0</v>
      </c>
      <c r="R15" s="61">
        <v>0</v>
      </c>
      <c r="S15" s="61">
        <v>0</v>
      </c>
      <c r="T15" s="61">
        <v>0</v>
      </c>
      <c r="U15" s="61">
        <v>0</v>
      </c>
      <c r="V15" s="61">
        <v>0</v>
      </c>
      <c r="W15" s="61">
        <v>0</v>
      </c>
      <c r="X15" s="61">
        <v>0</v>
      </c>
      <c r="Y15" s="61">
        <v>0</v>
      </c>
      <c r="Z15" s="61">
        <v>0</v>
      </c>
      <c r="AA15" s="61">
        <v>0</v>
      </c>
      <c r="AB15" s="94">
        <f>+C15+E15+G15+I15+K15+M15+O15+M15+Q15+S15+U15+W15+Y15+Z15</f>
        <v>7511398.8700000001</v>
      </c>
      <c r="AC15" s="94">
        <f>+D15+F15+H15+J15+L15+N15+P15+N15+R15+T15+V15+X15+Z15+AA15</f>
        <v>0</v>
      </c>
      <c r="AD15" s="96">
        <v>7511398.8700000001</v>
      </c>
    </row>
    <row r="16" spans="1:30" ht="15.75" thickBot="1" x14ac:dyDescent="0.3">
      <c r="A16" s="129"/>
      <c r="B16" s="36" t="s">
        <v>24</v>
      </c>
      <c r="C16" s="61">
        <v>2504258.12</v>
      </c>
      <c r="D16" s="61">
        <v>0</v>
      </c>
      <c r="E16" s="61">
        <v>2495076.37</v>
      </c>
      <c r="F16" s="61">
        <v>0</v>
      </c>
      <c r="G16" s="61">
        <v>0</v>
      </c>
      <c r="H16" s="61">
        <v>0</v>
      </c>
      <c r="I16" s="61">
        <v>0</v>
      </c>
      <c r="J16" s="61">
        <v>0</v>
      </c>
      <c r="K16" s="61">
        <v>0</v>
      </c>
      <c r="L16" s="61">
        <v>0</v>
      </c>
      <c r="M16" s="61">
        <v>0</v>
      </c>
      <c r="N16" s="61">
        <v>0</v>
      </c>
      <c r="O16" s="61">
        <v>0</v>
      </c>
      <c r="P16" s="61">
        <v>0</v>
      </c>
      <c r="Q16" s="61">
        <v>0</v>
      </c>
      <c r="R16" s="61">
        <v>0</v>
      </c>
      <c r="S16" s="61">
        <v>0</v>
      </c>
      <c r="T16" s="61">
        <v>0</v>
      </c>
      <c r="U16" s="61">
        <v>0</v>
      </c>
      <c r="V16" s="61">
        <v>0</v>
      </c>
      <c r="W16" s="61">
        <v>0</v>
      </c>
      <c r="X16" s="61">
        <v>0</v>
      </c>
      <c r="Y16" s="61">
        <v>0</v>
      </c>
      <c r="Z16" s="61">
        <v>0</v>
      </c>
      <c r="AA16" s="61">
        <v>0</v>
      </c>
      <c r="AB16" s="94">
        <v>4999334.49</v>
      </c>
      <c r="AC16" s="94">
        <f>+D16+F16+H16+J16+L16+N16+P16+N16+R16+T16+V16+X16+Z16+AA16</f>
        <v>0</v>
      </c>
      <c r="AD16" s="96">
        <v>4999334.49</v>
      </c>
    </row>
    <row r="17" spans="1:30" x14ac:dyDescent="0.25">
      <c r="A17" s="117" t="s">
        <v>154</v>
      </c>
      <c r="B17" s="117"/>
      <c r="C17" s="69">
        <f t="shared" ref="C17:AA17" si="1">SUM(C15:C16)</f>
        <v>6265123.9500000002</v>
      </c>
      <c r="D17" s="69">
        <f t="shared" si="1"/>
        <v>0</v>
      </c>
      <c r="E17" s="69">
        <f t="shared" si="1"/>
        <v>6245609.4100000001</v>
      </c>
      <c r="F17" s="69">
        <f t="shared" si="1"/>
        <v>0</v>
      </c>
      <c r="G17" s="69">
        <f t="shared" si="1"/>
        <v>0</v>
      </c>
      <c r="H17" s="69">
        <f t="shared" si="1"/>
        <v>0</v>
      </c>
      <c r="I17" s="69">
        <f t="shared" si="1"/>
        <v>0</v>
      </c>
      <c r="J17" s="69">
        <f t="shared" si="1"/>
        <v>0</v>
      </c>
      <c r="K17" s="69">
        <f t="shared" si="1"/>
        <v>0</v>
      </c>
      <c r="L17" s="69">
        <f t="shared" si="1"/>
        <v>0</v>
      </c>
      <c r="M17" s="69">
        <f t="shared" si="1"/>
        <v>0</v>
      </c>
      <c r="N17" s="69">
        <f t="shared" si="1"/>
        <v>0</v>
      </c>
      <c r="O17" s="69">
        <f t="shared" si="1"/>
        <v>0</v>
      </c>
      <c r="P17" s="69">
        <f t="shared" si="1"/>
        <v>0</v>
      </c>
      <c r="Q17" s="69">
        <f t="shared" si="1"/>
        <v>0</v>
      </c>
      <c r="R17" s="69">
        <f t="shared" si="1"/>
        <v>0</v>
      </c>
      <c r="S17" s="69">
        <f t="shared" si="1"/>
        <v>0</v>
      </c>
      <c r="T17" s="69">
        <f t="shared" si="1"/>
        <v>0</v>
      </c>
      <c r="U17" s="69">
        <f t="shared" si="1"/>
        <v>0</v>
      </c>
      <c r="V17" s="69">
        <f t="shared" si="1"/>
        <v>0</v>
      </c>
      <c r="W17" s="69">
        <f t="shared" si="1"/>
        <v>0</v>
      </c>
      <c r="X17" s="69">
        <f t="shared" si="1"/>
        <v>0</v>
      </c>
      <c r="Y17" s="69">
        <f t="shared" si="1"/>
        <v>0</v>
      </c>
      <c r="Z17" s="69">
        <f t="shared" si="1"/>
        <v>0</v>
      </c>
      <c r="AA17" s="69">
        <f t="shared" si="1"/>
        <v>0</v>
      </c>
      <c r="AB17" s="97">
        <f>+AB15+AB16</f>
        <v>12510733.359999999</v>
      </c>
      <c r="AC17" s="97">
        <f>+AC15+AC16</f>
        <v>0</v>
      </c>
      <c r="AD17" s="96">
        <v>12510733.359999999</v>
      </c>
    </row>
    <row r="18" spans="1:30" x14ac:dyDescent="0.25">
      <c r="A18" s="132" t="s">
        <v>26</v>
      </c>
      <c r="B18" s="129"/>
      <c r="C18" s="37">
        <f>C14+C17</f>
        <v>275140220.88</v>
      </c>
      <c r="D18" s="37">
        <f t="shared" ref="D18" si="2">D14+D17</f>
        <v>1265077.56</v>
      </c>
      <c r="E18" s="37">
        <f t="shared" ref="E18" si="3">E14+E17</f>
        <v>274382488.96000004</v>
      </c>
      <c r="F18" s="37">
        <f t="shared" ref="F18" si="4">F14+F17</f>
        <v>2178814.38</v>
      </c>
      <c r="G18" s="37">
        <f t="shared" ref="G18" si="5">G14+G17</f>
        <v>0</v>
      </c>
      <c r="H18" s="37">
        <f t="shared" ref="H18" si="6">H14+H17</f>
        <v>0</v>
      </c>
      <c r="I18" s="37">
        <f t="shared" ref="I18" si="7">I14+I17</f>
        <v>0</v>
      </c>
      <c r="J18" s="37">
        <f t="shared" ref="J18" si="8">J14+J17</f>
        <v>0</v>
      </c>
      <c r="K18" s="37">
        <f t="shared" ref="K18" si="9">K14+K17</f>
        <v>0</v>
      </c>
      <c r="L18" s="37">
        <f t="shared" ref="L18" si="10">L14+L17</f>
        <v>0</v>
      </c>
      <c r="M18" s="37">
        <f t="shared" ref="M18" si="11">M14+M17</f>
        <v>0</v>
      </c>
      <c r="N18" s="37">
        <f t="shared" ref="N18" si="12">N14+N17</f>
        <v>0</v>
      </c>
      <c r="O18" s="37">
        <f t="shared" ref="O18" si="13">O14+O17</f>
        <v>0</v>
      </c>
      <c r="P18" s="37">
        <f t="shared" ref="P18" si="14">P14+P17</f>
        <v>0</v>
      </c>
      <c r="Q18" s="37">
        <f t="shared" ref="Q18" si="15">Q14+Q17</f>
        <v>0</v>
      </c>
      <c r="R18" s="37">
        <f t="shared" ref="R18" si="16">R14+R17</f>
        <v>0</v>
      </c>
      <c r="S18" s="37">
        <f t="shared" ref="S18:AA18" si="17">S14+S17</f>
        <v>0</v>
      </c>
      <c r="T18" s="37">
        <f t="shared" si="17"/>
        <v>0</v>
      </c>
      <c r="U18" s="37">
        <f t="shared" si="17"/>
        <v>0</v>
      </c>
      <c r="V18" s="37">
        <f t="shared" si="17"/>
        <v>0</v>
      </c>
      <c r="W18" s="37">
        <f t="shared" si="17"/>
        <v>0</v>
      </c>
      <c r="X18" s="37">
        <f t="shared" si="17"/>
        <v>0</v>
      </c>
      <c r="Y18" s="37">
        <f t="shared" si="17"/>
        <v>0</v>
      </c>
      <c r="Z18" s="37">
        <f t="shared" si="17"/>
        <v>0</v>
      </c>
      <c r="AA18" s="37">
        <f t="shared" si="17"/>
        <v>0</v>
      </c>
      <c r="AB18" s="99">
        <f>AB14+AB17</f>
        <v>549522709.84000003</v>
      </c>
      <c r="AC18" s="99">
        <f>+AC17+AC14</f>
        <v>3443891.9400000004</v>
      </c>
      <c r="AD18" s="99">
        <f>AB18+AC18</f>
        <v>552966601.78000009</v>
      </c>
    </row>
    <row r="19" spans="1:30" x14ac:dyDescent="0.25">
      <c r="A19" s="135" t="s">
        <v>28</v>
      </c>
      <c r="B19" s="136"/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7"/>
      <c r="S19" s="33"/>
      <c r="T19" s="33"/>
      <c r="U19" s="33"/>
      <c r="V19" s="33"/>
      <c r="W19" s="33"/>
      <c r="X19" s="33"/>
      <c r="Y19" s="33"/>
      <c r="Z19" s="33"/>
      <c r="AA19" s="1"/>
      <c r="AB19" s="1"/>
      <c r="AC19" s="1"/>
      <c r="AD19" s="1"/>
    </row>
    <row r="20" spans="1:30" x14ac:dyDescent="0.25">
      <c r="A20" s="2" t="s">
        <v>29</v>
      </c>
      <c r="B20" s="2" t="s">
        <v>7</v>
      </c>
      <c r="C20" s="14" t="s">
        <v>9</v>
      </c>
      <c r="D20" s="14" t="s">
        <v>10</v>
      </c>
      <c r="E20" s="14" t="s">
        <v>11</v>
      </c>
      <c r="F20" s="14" t="s">
        <v>12</v>
      </c>
      <c r="G20" s="14" t="s">
        <v>13</v>
      </c>
      <c r="H20" s="14" t="s">
        <v>14</v>
      </c>
      <c r="I20" s="14" t="s">
        <v>15</v>
      </c>
      <c r="J20" s="14" t="s">
        <v>16</v>
      </c>
      <c r="K20" s="14" t="s">
        <v>17</v>
      </c>
      <c r="L20" s="14" t="s">
        <v>18</v>
      </c>
      <c r="M20" s="14" t="s">
        <v>19</v>
      </c>
      <c r="N20" s="14" t="s">
        <v>20</v>
      </c>
      <c r="O20" s="14" t="s">
        <v>6</v>
      </c>
      <c r="P20" s="25" t="s">
        <v>26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x14ac:dyDescent="0.25">
      <c r="A21" s="130" t="s">
        <v>32</v>
      </c>
      <c r="B21" s="19" t="s">
        <v>23</v>
      </c>
      <c r="C21" s="61">
        <v>10021354.33</v>
      </c>
      <c r="D21" s="61">
        <v>9941270.0600000005</v>
      </c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7">
        <f>SUM(C21:O21)</f>
        <v>19962624.390000001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x14ac:dyDescent="0.25">
      <c r="A22" s="131"/>
      <c r="B22" s="19" t="s">
        <v>24</v>
      </c>
      <c r="C22" s="61">
        <v>4035698.03</v>
      </c>
      <c r="D22" s="61">
        <v>3999046.76</v>
      </c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7">
        <f t="shared" ref="P22:P25" si="18">SUM(C22:O22)</f>
        <v>8034744.7899999991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x14ac:dyDescent="0.25">
      <c r="A23" s="118" t="s">
        <v>154</v>
      </c>
      <c r="B23" s="119"/>
      <c r="C23" s="70">
        <f t="shared" ref="C23:O23" si="19">SUM(C21:C22)</f>
        <v>14057052.359999999</v>
      </c>
      <c r="D23" s="70">
        <f t="shared" si="19"/>
        <v>13940316.82</v>
      </c>
      <c r="E23" s="70">
        <f t="shared" si="19"/>
        <v>0</v>
      </c>
      <c r="F23" s="70">
        <f t="shared" si="19"/>
        <v>0</v>
      </c>
      <c r="G23" s="70">
        <f t="shared" si="19"/>
        <v>0</v>
      </c>
      <c r="H23" s="70">
        <f t="shared" si="19"/>
        <v>0</v>
      </c>
      <c r="I23" s="70">
        <f t="shared" si="19"/>
        <v>0</v>
      </c>
      <c r="J23" s="70">
        <f t="shared" si="19"/>
        <v>0</v>
      </c>
      <c r="K23" s="70">
        <f t="shared" si="19"/>
        <v>0</v>
      </c>
      <c r="L23" s="70">
        <f t="shared" si="19"/>
        <v>0</v>
      </c>
      <c r="M23" s="70">
        <f t="shared" si="19"/>
        <v>0</v>
      </c>
      <c r="N23" s="70">
        <f t="shared" si="19"/>
        <v>0</v>
      </c>
      <c r="O23" s="70">
        <f t="shared" si="19"/>
        <v>0</v>
      </c>
      <c r="P23" s="67">
        <f t="shared" si="18"/>
        <v>27997369.18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5.75" customHeight="1" x14ac:dyDescent="0.25">
      <c r="A24" s="130" t="s">
        <v>34</v>
      </c>
      <c r="B24" s="19" t="s">
        <v>23</v>
      </c>
      <c r="C24" s="61">
        <v>1193771.42</v>
      </c>
      <c r="D24" s="61">
        <v>4167129.23</v>
      </c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7">
        <f t="shared" si="18"/>
        <v>5360900.6500000004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5.75" customHeight="1" x14ac:dyDescent="0.25">
      <c r="A25" s="131"/>
      <c r="B25" s="19" t="s">
        <v>24</v>
      </c>
      <c r="C25" s="61">
        <v>972246.96</v>
      </c>
      <c r="D25" s="61">
        <v>3200232.08</v>
      </c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7">
        <f t="shared" si="18"/>
        <v>4172479.04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5.75" customHeight="1" x14ac:dyDescent="0.25">
      <c r="A26" s="118" t="s">
        <v>154</v>
      </c>
      <c r="B26" s="119"/>
      <c r="C26" s="70">
        <f t="shared" ref="C26" si="20">SUM(C24:C25)</f>
        <v>2166018.38</v>
      </c>
      <c r="D26" s="70">
        <f t="shared" ref="D26" si="21">SUM(D24:D25)</f>
        <v>7367361.3100000005</v>
      </c>
      <c r="E26" s="70">
        <f t="shared" ref="E26" si="22">SUM(E24:E25)</f>
        <v>0</v>
      </c>
      <c r="F26" s="70">
        <f t="shared" ref="F26" si="23">SUM(F24:F25)</f>
        <v>0</v>
      </c>
      <c r="G26" s="70">
        <f t="shared" ref="G26" si="24">SUM(G24:G25)</f>
        <v>0</v>
      </c>
      <c r="H26" s="70">
        <f t="shared" ref="H26" si="25">SUM(H24:H25)</f>
        <v>0</v>
      </c>
      <c r="I26" s="70">
        <f t="shared" ref="I26" si="26">SUM(I24:I25)</f>
        <v>0</v>
      </c>
      <c r="J26" s="70">
        <f t="shared" ref="J26" si="27">SUM(J24:J25)</f>
        <v>0</v>
      </c>
      <c r="K26" s="70">
        <f t="shared" ref="K26" si="28">SUM(K24:K25)</f>
        <v>0</v>
      </c>
      <c r="L26" s="70">
        <f t="shared" ref="L26" si="29">SUM(L24:L25)</f>
        <v>0</v>
      </c>
      <c r="M26" s="70">
        <f t="shared" ref="M26" si="30">SUM(M24:M25)</f>
        <v>0</v>
      </c>
      <c r="N26" s="70">
        <f t="shared" ref="N26" si="31">SUM(N24:N25)</f>
        <v>0</v>
      </c>
      <c r="O26" s="70">
        <f t="shared" ref="O26" si="32">SUM(O24:O25)</f>
        <v>0</v>
      </c>
      <c r="P26" s="67">
        <f>SUM(C26:O26)</f>
        <v>9533379.6900000013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5.75" customHeight="1" x14ac:dyDescent="0.25">
      <c r="A27" s="143" t="s">
        <v>26</v>
      </c>
      <c r="B27" s="140"/>
      <c r="C27" s="67">
        <f t="shared" ref="C27:O27" si="33">C26+C23</f>
        <v>16223070.739999998</v>
      </c>
      <c r="D27" s="67">
        <f t="shared" si="33"/>
        <v>21307678.130000003</v>
      </c>
      <c r="E27" s="67">
        <f t="shared" si="33"/>
        <v>0</v>
      </c>
      <c r="F27" s="67">
        <f t="shared" si="33"/>
        <v>0</v>
      </c>
      <c r="G27" s="67">
        <f t="shared" si="33"/>
        <v>0</v>
      </c>
      <c r="H27" s="67">
        <f t="shared" si="33"/>
        <v>0</v>
      </c>
      <c r="I27" s="67">
        <f t="shared" si="33"/>
        <v>0</v>
      </c>
      <c r="J27" s="67">
        <f t="shared" si="33"/>
        <v>0</v>
      </c>
      <c r="K27" s="67">
        <f t="shared" si="33"/>
        <v>0</v>
      </c>
      <c r="L27" s="67">
        <f t="shared" si="33"/>
        <v>0</v>
      </c>
      <c r="M27" s="67">
        <f t="shared" si="33"/>
        <v>0</v>
      </c>
      <c r="N27" s="67">
        <f t="shared" si="33"/>
        <v>0</v>
      </c>
      <c r="O27" s="67">
        <f t="shared" si="33"/>
        <v>0</v>
      </c>
      <c r="P27" s="67">
        <f>SUM(C27:O27)</f>
        <v>37530748.870000005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5.75" customHeight="1" x14ac:dyDescent="0.25">
      <c r="A28" s="9"/>
      <c r="B28" s="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5.75" customHeight="1" x14ac:dyDescent="0.25">
      <c r="A29" s="111" t="s">
        <v>161</v>
      </c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3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30" ht="4.5" customHeight="1" x14ac:dyDescent="0.25">
      <c r="A30" s="141"/>
      <c r="B30" s="142"/>
      <c r="C30" s="142"/>
      <c r="D30" s="142"/>
      <c r="E30" s="142"/>
      <c r="F30" s="142"/>
      <c r="G30" s="142"/>
      <c r="H30" s="142"/>
      <c r="I30" s="142"/>
      <c r="J30" s="142"/>
      <c r="K30" s="142"/>
      <c r="L30" s="142"/>
      <c r="M30" s="142"/>
      <c r="N30" s="142"/>
      <c r="O30" s="142"/>
      <c r="P30" s="142"/>
      <c r="Q30" s="142"/>
      <c r="R30" s="140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5.75" customHeight="1" x14ac:dyDescent="0.25">
      <c r="A31" s="144" t="s">
        <v>36</v>
      </c>
      <c r="B31" s="2" t="s">
        <v>2</v>
      </c>
      <c r="C31" s="145">
        <v>2024</v>
      </c>
      <c r="D31" s="146"/>
      <c r="E31" s="146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7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5.75" customHeight="1" x14ac:dyDescent="0.25">
      <c r="A32" s="131"/>
      <c r="B32" s="2" t="s">
        <v>7</v>
      </c>
      <c r="C32" s="14" t="s">
        <v>9</v>
      </c>
      <c r="D32" s="14" t="s">
        <v>10</v>
      </c>
      <c r="E32" s="14" t="s">
        <v>11</v>
      </c>
      <c r="F32" s="14" t="s">
        <v>12</v>
      </c>
      <c r="G32" s="14" t="s">
        <v>13</v>
      </c>
      <c r="H32" s="14" t="s">
        <v>14</v>
      </c>
      <c r="I32" s="14" t="s">
        <v>15</v>
      </c>
      <c r="J32" s="14" t="s">
        <v>16</v>
      </c>
      <c r="K32" s="14" t="s">
        <v>17</v>
      </c>
      <c r="L32" s="14" t="s">
        <v>18</v>
      </c>
      <c r="M32" s="14" t="s">
        <v>19</v>
      </c>
      <c r="N32" s="14" t="s">
        <v>20</v>
      </c>
      <c r="O32" s="14" t="s">
        <v>6</v>
      </c>
      <c r="P32" s="25" t="s">
        <v>26</v>
      </c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5.75" customHeight="1" x14ac:dyDescent="0.25">
      <c r="A33" s="130" t="s">
        <v>37</v>
      </c>
      <c r="B33" s="19" t="s">
        <v>23</v>
      </c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3">
        <f>SUM(C33:O33)</f>
        <v>0</v>
      </c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5.75" customHeight="1" x14ac:dyDescent="0.25">
      <c r="A34" s="131"/>
      <c r="B34" s="19" t="s">
        <v>24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3">
        <f t="shared" ref="P34:P35" si="34">SUM(C34:O34)</f>
        <v>0</v>
      </c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5.75" customHeight="1" x14ac:dyDescent="0.25">
      <c r="A35" s="139" t="s">
        <v>26</v>
      </c>
      <c r="B35" s="140"/>
      <c r="C35" s="23">
        <f t="shared" ref="C35:O35" si="35">SUM(C33:C34)</f>
        <v>0</v>
      </c>
      <c r="D35" s="23">
        <f t="shared" si="35"/>
        <v>0</v>
      </c>
      <c r="E35" s="23">
        <f t="shared" si="35"/>
        <v>0</v>
      </c>
      <c r="F35" s="23">
        <f t="shared" si="35"/>
        <v>0</v>
      </c>
      <c r="G35" s="23">
        <f t="shared" si="35"/>
        <v>0</v>
      </c>
      <c r="H35" s="23">
        <f t="shared" si="35"/>
        <v>0</v>
      </c>
      <c r="I35" s="23">
        <f t="shared" si="35"/>
        <v>0</v>
      </c>
      <c r="J35" s="23">
        <f t="shared" si="35"/>
        <v>0</v>
      </c>
      <c r="K35" s="23">
        <f t="shared" si="35"/>
        <v>0</v>
      </c>
      <c r="L35" s="23">
        <f t="shared" si="35"/>
        <v>0</v>
      </c>
      <c r="M35" s="23">
        <f t="shared" si="35"/>
        <v>0</v>
      </c>
      <c r="N35" s="23">
        <f t="shared" si="35"/>
        <v>0</v>
      </c>
      <c r="O35" s="23">
        <f t="shared" si="35"/>
        <v>0</v>
      </c>
      <c r="P35" s="23">
        <f t="shared" si="34"/>
        <v>0</v>
      </c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5.75" customHeight="1" x14ac:dyDescent="0.25">
      <c r="A37" s="108" t="s">
        <v>156</v>
      </c>
      <c r="B37" s="109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10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30" ht="4.5" customHeight="1" x14ac:dyDescent="0.25">
      <c r="A38" s="141"/>
      <c r="B38" s="142"/>
      <c r="C38" s="142"/>
      <c r="D38" s="142"/>
      <c r="E38" s="142"/>
      <c r="F38" s="142"/>
      <c r="G38" s="142"/>
      <c r="H38" s="142"/>
      <c r="I38" s="142"/>
      <c r="J38" s="142"/>
      <c r="K38" s="142"/>
      <c r="L38" s="142"/>
      <c r="M38" s="142"/>
      <c r="N38" s="142"/>
      <c r="O38" s="142"/>
      <c r="P38" s="142"/>
      <c r="Q38" s="142"/>
      <c r="R38" s="140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5.75" customHeight="1" x14ac:dyDescent="0.25">
      <c r="A39" s="144" t="s">
        <v>36</v>
      </c>
      <c r="B39" s="2" t="s">
        <v>2</v>
      </c>
      <c r="C39" s="145">
        <v>2024</v>
      </c>
      <c r="D39" s="146"/>
      <c r="E39" s="146"/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147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5.75" customHeight="1" x14ac:dyDescent="0.25">
      <c r="A40" s="131"/>
      <c r="B40" s="2" t="s">
        <v>7</v>
      </c>
      <c r="C40" s="14" t="s">
        <v>9</v>
      </c>
      <c r="D40" s="14" t="s">
        <v>10</v>
      </c>
      <c r="E40" s="14" t="s">
        <v>11</v>
      </c>
      <c r="F40" s="14" t="s">
        <v>12</v>
      </c>
      <c r="G40" s="14" t="s">
        <v>13</v>
      </c>
      <c r="H40" s="14" t="s">
        <v>14</v>
      </c>
      <c r="I40" s="14" t="s">
        <v>15</v>
      </c>
      <c r="J40" s="14" t="s">
        <v>16</v>
      </c>
      <c r="K40" s="14" t="s">
        <v>17</v>
      </c>
      <c r="L40" s="14" t="s">
        <v>18</v>
      </c>
      <c r="M40" s="14" t="s">
        <v>19</v>
      </c>
      <c r="N40" s="14" t="s">
        <v>20</v>
      </c>
      <c r="O40" s="14" t="s">
        <v>6</v>
      </c>
      <c r="P40" s="25" t="s">
        <v>26</v>
      </c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5.75" customHeight="1" x14ac:dyDescent="0.25">
      <c r="A41" s="130" t="s">
        <v>38</v>
      </c>
      <c r="B41" s="19" t="s">
        <v>23</v>
      </c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3">
        <f>SUM(C41:O41)</f>
        <v>0</v>
      </c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5.75" customHeight="1" x14ac:dyDescent="0.25">
      <c r="A42" s="131"/>
      <c r="B42" s="19" t="s">
        <v>24</v>
      </c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3">
        <f>SUM(C42:O42)</f>
        <v>0</v>
      </c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5.75" customHeight="1" x14ac:dyDescent="0.25">
      <c r="A43" s="139" t="s">
        <v>26</v>
      </c>
      <c r="B43" s="140"/>
      <c r="C43" s="23">
        <f t="shared" ref="C43:O43" si="36">SUM(C41:C42)</f>
        <v>0</v>
      </c>
      <c r="D43" s="23">
        <f t="shared" si="36"/>
        <v>0</v>
      </c>
      <c r="E43" s="23">
        <f t="shared" si="36"/>
        <v>0</v>
      </c>
      <c r="F43" s="23">
        <f t="shared" si="36"/>
        <v>0</v>
      </c>
      <c r="G43" s="23">
        <f t="shared" si="36"/>
        <v>0</v>
      </c>
      <c r="H43" s="23">
        <f t="shared" si="36"/>
        <v>0</v>
      </c>
      <c r="I43" s="23">
        <f t="shared" si="36"/>
        <v>0</v>
      </c>
      <c r="J43" s="23">
        <f t="shared" si="36"/>
        <v>0</v>
      </c>
      <c r="K43" s="23">
        <f t="shared" si="36"/>
        <v>0</v>
      </c>
      <c r="L43" s="23">
        <f t="shared" si="36"/>
        <v>0</v>
      </c>
      <c r="M43" s="23">
        <f t="shared" si="36"/>
        <v>0</v>
      </c>
      <c r="N43" s="23">
        <f t="shared" si="36"/>
        <v>0</v>
      </c>
      <c r="O43" s="23">
        <f t="shared" si="36"/>
        <v>0</v>
      </c>
      <c r="P43" s="23">
        <f t="shared" ref="P43" si="37">SUM(C43:O43)</f>
        <v>0</v>
      </c>
      <c r="Q43" s="1"/>
      <c r="R43" s="1"/>
      <c r="S43" s="1"/>
      <c r="T43" s="1"/>
      <c r="U43" s="1"/>
      <c r="V43" s="1"/>
    </row>
    <row r="44" spans="1:30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30" ht="15.75" customHeight="1" x14ac:dyDescent="0.25">
      <c r="A45" s="1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30" ht="15.75" customHeight="1" x14ac:dyDescent="0.25">
      <c r="A46" s="111" t="s">
        <v>160</v>
      </c>
      <c r="B46" s="109"/>
      <c r="C46" s="109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10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30" ht="2.25" customHeight="1" x14ac:dyDescent="0.25">
      <c r="A47" s="141"/>
      <c r="B47" s="142"/>
      <c r="C47" s="142"/>
      <c r="D47" s="142"/>
      <c r="E47" s="142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142"/>
      <c r="Q47" s="142"/>
      <c r="R47" s="140"/>
      <c r="S47" s="1"/>
      <c r="T47" s="1"/>
      <c r="U47" s="1"/>
      <c r="V47" s="1"/>
      <c r="W47" s="1"/>
      <c r="X47" s="1"/>
      <c r="Y47" s="1"/>
      <c r="Z47" s="1"/>
    </row>
    <row r="48" spans="1:30" ht="15.75" customHeight="1" x14ac:dyDescent="0.25">
      <c r="A48" s="144" t="s">
        <v>36</v>
      </c>
      <c r="B48" s="2" t="s">
        <v>2</v>
      </c>
      <c r="C48" s="145">
        <v>2024</v>
      </c>
      <c r="D48" s="146"/>
      <c r="E48" s="146"/>
      <c r="F48" s="146"/>
      <c r="G48" s="146"/>
      <c r="H48" s="146"/>
      <c r="I48" s="146"/>
      <c r="J48" s="146"/>
      <c r="K48" s="146"/>
      <c r="L48" s="146"/>
      <c r="M48" s="146"/>
      <c r="N48" s="146"/>
      <c r="O48" s="146"/>
      <c r="P48" s="147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31"/>
      <c r="B49" s="2" t="s">
        <v>7</v>
      </c>
      <c r="C49" s="54" t="s">
        <v>9</v>
      </c>
      <c r="D49" s="54" t="s">
        <v>10</v>
      </c>
      <c r="E49" s="54" t="s">
        <v>11</v>
      </c>
      <c r="F49" s="54" t="s">
        <v>12</v>
      </c>
      <c r="G49" s="54" t="s">
        <v>13</v>
      </c>
      <c r="H49" s="54" t="s">
        <v>14</v>
      </c>
      <c r="I49" s="54" t="s">
        <v>15</v>
      </c>
      <c r="J49" s="54" t="s">
        <v>16</v>
      </c>
      <c r="K49" s="54" t="s">
        <v>17</v>
      </c>
      <c r="L49" s="54" t="s">
        <v>18</v>
      </c>
      <c r="M49" s="54" t="s">
        <v>19</v>
      </c>
      <c r="N49" s="54" t="s">
        <v>20</v>
      </c>
      <c r="O49" s="54" t="s">
        <v>6</v>
      </c>
      <c r="P49" s="25" t="s">
        <v>26</v>
      </c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30" t="s">
        <v>162</v>
      </c>
      <c r="B50" s="19" t="s">
        <v>23</v>
      </c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3">
        <f>SUM(C50:O50)</f>
        <v>0</v>
      </c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31"/>
      <c r="B51" s="19" t="s">
        <v>24</v>
      </c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3">
        <f>SUM(C51:O51)</f>
        <v>0</v>
      </c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39" t="s">
        <v>26</v>
      </c>
      <c r="B52" s="140"/>
      <c r="C52" s="23">
        <f t="shared" ref="C52:O52" si="38">SUM(C50:C51)</f>
        <v>0</v>
      </c>
      <c r="D52" s="23">
        <f t="shared" si="38"/>
        <v>0</v>
      </c>
      <c r="E52" s="23">
        <f t="shared" si="38"/>
        <v>0</v>
      </c>
      <c r="F52" s="23">
        <f t="shared" si="38"/>
        <v>0</v>
      </c>
      <c r="G52" s="23">
        <f t="shared" si="38"/>
        <v>0</v>
      </c>
      <c r="H52" s="23">
        <f t="shared" si="38"/>
        <v>0</v>
      </c>
      <c r="I52" s="23">
        <f t="shared" si="38"/>
        <v>0</v>
      </c>
      <c r="J52" s="23">
        <f t="shared" si="38"/>
        <v>0</v>
      </c>
      <c r="K52" s="23">
        <f t="shared" si="38"/>
        <v>0</v>
      </c>
      <c r="L52" s="23">
        <f t="shared" si="38"/>
        <v>0</v>
      </c>
      <c r="M52" s="23">
        <f t="shared" si="38"/>
        <v>0</v>
      </c>
      <c r="N52" s="23">
        <f t="shared" si="38"/>
        <v>0</v>
      </c>
      <c r="O52" s="23">
        <f t="shared" si="38"/>
        <v>0</v>
      </c>
      <c r="P52" s="23">
        <f t="shared" ref="P52" si="39">SUM(C52:O52)</f>
        <v>0</v>
      </c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11" t="s">
        <v>163</v>
      </c>
      <c r="B55" s="109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10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3" customHeight="1" x14ac:dyDescent="0.25">
      <c r="A56" s="141"/>
      <c r="B56" s="142"/>
      <c r="C56" s="142"/>
      <c r="D56" s="142"/>
      <c r="E56" s="142"/>
      <c r="F56" s="142"/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0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44" t="s">
        <v>36</v>
      </c>
      <c r="B57" s="2" t="s">
        <v>2</v>
      </c>
      <c r="C57" s="145">
        <v>2024</v>
      </c>
      <c r="D57" s="146"/>
      <c r="E57" s="146"/>
      <c r="F57" s="146"/>
      <c r="G57" s="146"/>
      <c r="H57" s="146"/>
      <c r="I57" s="146"/>
      <c r="J57" s="146"/>
      <c r="K57" s="146"/>
      <c r="L57" s="146"/>
      <c r="M57" s="146"/>
      <c r="N57" s="146"/>
      <c r="O57" s="146"/>
      <c r="P57" s="147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31"/>
      <c r="B58" s="2" t="s">
        <v>7</v>
      </c>
      <c r="C58" s="57" t="s">
        <v>9</v>
      </c>
      <c r="D58" s="57" t="s">
        <v>10</v>
      </c>
      <c r="E58" s="57" t="s">
        <v>11</v>
      </c>
      <c r="F58" s="57" t="s">
        <v>12</v>
      </c>
      <c r="G58" s="57" t="s">
        <v>13</v>
      </c>
      <c r="H58" s="57" t="s">
        <v>14</v>
      </c>
      <c r="I58" s="57" t="s">
        <v>15</v>
      </c>
      <c r="J58" s="57" t="s">
        <v>16</v>
      </c>
      <c r="K58" s="57" t="s">
        <v>17</v>
      </c>
      <c r="L58" s="57" t="s">
        <v>18</v>
      </c>
      <c r="M58" s="57" t="s">
        <v>19</v>
      </c>
      <c r="N58" s="57" t="s">
        <v>20</v>
      </c>
      <c r="O58" s="57" t="s">
        <v>6</v>
      </c>
      <c r="P58" s="25" t="s">
        <v>26</v>
      </c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30" t="s">
        <v>157</v>
      </c>
      <c r="B59" s="19" t="s">
        <v>23</v>
      </c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3">
        <f>SUM(C59:O59)</f>
        <v>0</v>
      </c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31"/>
      <c r="B60" s="19" t="s">
        <v>24</v>
      </c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3">
        <f>SUM(C60:O60)</f>
        <v>0</v>
      </c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39" t="s">
        <v>26</v>
      </c>
      <c r="B61" s="140"/>
      <c r="C61" s="23">
        <f t="shared" ref="C61:O61" si="40">SUM(C59:C60)</f>
        <v>0</v>
      </c>
      <c r="D61" s="23">
        <f t="shared" si="40"/>
        <v>0</v>
      </c>
      <c r="E61" s="23">
        <f t="shared" si="40"/>
        <v>0</v>
      </c>
      <c r="F61" s="23">
        <f t="shared" si="40"/>
        <v>0</v>
      </c>
      <c r="G61" s="23">
        <f t="shared" si="40"/>
        <v>0</v>
      </c>
      <c r="H61" s="23">
        <f t="shared" si="40"/>
        <v>0</v>
      </c>
      <c r="I61" s="23">
        <f t="shared" si="40"/>
        <v>0</v>
      </c>
      <c r="J61" s="23">
        <f t="shared" si="40"/>
        <v>0</v>
      </c>
      <c r="K61" s="23">
        <f t="shared" si="40"/>
        <v>0</v>
      </c>
      <c r="L61" s="23">
        <f t="shared" si="40"/>
        <v>0</v>
      </c>
      <c r="M61" s="23">
        <f t="shared" si="40"/>
        <v>0</v>
      </c>
      <c r="N61" s="23">
        <f t="shared" si="40"/>
        <v>0</v>
      </c>
      <c r="O61" s="23">
        <f t="shared" si="40"/>
        <v>0</v>
      </c>
      <c r="P61" s="23">
        <f t="shared" ref="P61" si="41">SUM(C61:O61)</f>
        <v>0</v>
      </c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</sheetData>
  <mergeCells count="53">
    <mergeCell ref="A61:B61"/>
    <mergeCell ref="A55:P55"/>
    <mergeCell ref="A56:R56"/>
    <mergeCell ref="A57:A58"/>
    <mergeCell ref="C57:P57"/>
    <mergeCell ref="A59:A60"/>
    <mergeCell ref="A52:B52"/>
    <mergeCell ref="A46:P46"/>
    <mergeCell ref="A47:R47"/>
    <mergeCell ref="A48:A49"/>
    <mergeCell ref="C48:P48"/>
    <mergeCell ref="A50:A51"/>
    <mergeCell ref="A43:B43"/>
    <mergeCell ref="A30:R30"/>
    <mergeCell ref="A38:R38"/>
    <mergeCell ref="A27:B27"/>
    <mergeCell ref="A41:A42"/>
    <mergeCell ref="A31:A32"/>
    <mergeCell ref="A35:B35"/>
    <mergeCell ref="A39:A40"/>
    <mergeCell ref="C31:P31"/>
    <mergeCell ref="C39:P39"/>
    <mergeCell ref="A33:A34"/>
    <mergeCell ref="W10:X10"/>
    <mergeCell ref="A12:A13"/>
    <mergeCell ref="A15:A16"/>
    <mergeCell ref="A24:A25"/>
    <mergeCell ref="A21:A22"/>
    <mergeCell ref="A18:B18"/>
    <mergeCell ref="C10:D10"/>
    <mergeCell ref="A19:R19"/>
    <mergeCell ref="A10:A11"/>
    <mergeCell ref="I10:J10"/>
    <mergeCell ref="K10:L10"/>
    <mergeCell ref="M10:N10"/>
    <mergeCell ref="S10:T10"/>
    <mergeCell ref="U10:V10"/>
    <mergeCell ref="A5:AD6"/>
    <mergeCell ref="A8:AD8"/>
    <mergeCell ref="A37:P37"/>
    <mergeCell ref="A29:P29"/>
    <mergeCell ref="E10:F10"/>
    <mergeCell ref="G10:H10"/>
    <mergeCell ref="A14:B14"/>
    <mergeCell ref="A17:B17"/>
    <mergeCell ref="A23:B23"/>
    <mergeCell ref="A26:B26"/>
    <mergeCell ref="Z10:AA10"/>
    <mergeCell ref="AB10:AC10"/>
    <mergeCell ref="AD10:AD11"/>
    <mergeCell ref="A9:AD9"/>
    <mergeCell ref="O10:P10"/>
    <mergeCell ref="Q10:R10"/>
  </mergeCells>
  <pageMargins left="0.7" right="0.7" top="0.75" bottom="0.75" header="0" footer="0"/>
  <pageSetup orientation="portrait" r:id="rId1"/>
  <ignoredErrors>
    <ignoredError sqref="AB14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2"/>
  <sheetViews>
    <sheetView workbookViewId="0">
      <pane ySplit="6" topLeftCell="A7" activePane="bottomLeft" state="frozen"/>
      <selection pane="bottomLeft" activeCell="Q21" sqref="Q21"/>
    </sheetView>
  </sheetViews>
  <sheetFormatPr baseColWidth="10" defaultColWidth="12.625" defaultRowHeight="15" customHeight="1" x14ac:dyDescent="0.2"/>
  <cols>
    <col min="1" max="1" width="14.375" bestFit="1" customWidth="1"/>
    <col min="2" max="4" width="15" bestFit="1" customWidth="1"/>
    <col min="5" max="6" width="16.5" bestFit="1" customWidth="1"/>
    <col min="7" max="14" width="15" bestFit="1" customWidth="1"/>
    <col min="15" max="18" width="16.5" bestFit="1" customWidth="1"/>
    <col min="19" max="27" width="10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" customHeight="1" x14ac:dyDescent="0.25">
      <c r="A5" s="102" t="s">
        <v>0</v>
      </c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48"/>
      <c r="P5" s="1"/>
      <c r="Q5" s="1"/>
      <c r="R5" s="1"/>
      <c r="S5" s="1"/>
      <c r="T5" s="1"/>
      <c r="U5" s="1"/>
      <c r="V5" s="1"/>
      <c r="W5" s="1"/>
    </row>
    <row r="6" spans="1:27" x14ac:dyDescent="0.25">
      <c r="A6" s="87"/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1"/>
      <c r="Q6" s="1"/>
      <c r="R6" s="1"/>
      <c r="S6" s="1"/>
      <c r="T6" s="1"/>
      <c r="U6" s="1"/>
      <c r="V6" s="1"/>
      <c r="W6" s="1"/>
    </row>
    <row r="7" spans="1:27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7" x14ac:dyDescent="0.25">
      <c r="A8" s="89" t="s">
        <v>4</v>
      </c>
      <c r="B8" s="90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1"/>
      <c r="Q8" s="1"/>
      <c r="R8" s="1"/>
      <c r="S8" s="1"/>
      <c r="T8" s="1"/>
      <c r="U8" s="1"/>
      <c r="V8" s="1"/>
      <c r="W8" s="1"/>
    </row>
    <row r="9" spans="1:27" ht="4.5" customHeight="1" x14ac:dyDescent="0.25">
      <c r="A9" s="52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2" t="s">
        <v>2</v>
      </c>
      <c r="B10" s="145">
        <v>2024</v>
      </c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7"/>
      <c r="P10" s="1"/>
      <c r="Q10" s="1"/>
      <c r="R10" s="1"/>
      <c r="S10" s="1"/>
      <c r="T10" s="1"/>
      <c r="U10" s="1"/>
      <c r="V10" s="1"/>
      <c r="W10" s="1"/>
    </row>
    <row r="11" spans="1:27" x14ac:dyDescent="0.25">
      <c r="A11" s="2" t="s">
        <v>8</v>
      </c>
      <c r="B11" s="14" t="s">
        <v>9</v>
      </c>
      <c r="C11" s="48" t="s">
        <v>10</v>
      </c>
      <c r="D11" s="48" t="s">
        <v>11</v>
      </c>
      <c r="E11" s="48" t="s">
        <v>12</v>
      </c>
      <c r="F11" s="48" t="s">
        <v>13</v>
      </c>
      <c r="G11" s="48" t="s">
        <v>14</v>
      </c>
      <c r="H11" s="48" t="s">
        <v>15</v>
      </c>
      <c r="I11" s="48" t="s">
        <v>16</v>
      </c>
      <c r="J11" s="48" t="s">
        <v>17</v>
      </c>
      <c r="K11" s="48" t="s">
        <v>18</v>
      </c>
      <c r="L11" s="48" t="s">
        <v>19</v>
      </c>
      <c r="M11" s="48" t="s">
        <v>20</v>
      </c>
      <c r="N11" s="47" t="s">
        <v>6</v>
      </c>
      <c r="O11" s="48" t="s">
        <v>26</v>
      </c>
      <c r="P11" s="1"/>
      <c r="Q11" s="1"/>
      <c r="R11" s="1"/>
      <c r="S11" s="1"/>
      <c r="T11" s="1"/>
      <c r="U11" s="1"/>
      <c r="V11" s="1"/>
    </row>
    <row r="12" spans="1:27" x14ac:dyDescent="0.25">
      <c r="A12" s="19" t="s">
        <v>23</v>
      </c>
      <c r="B12" s="61">
        <v>164232398.72</v>
      </c>
      <c r="C12" s="61">
        <v>164179095.19</v>
      </c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6">
        <f>SUM(B12:N12)</f>
        <v>328411493.90999997</v>
      </c>
      <c r="P12" s="1"/>
      <c r="Q12" s="1"/>
      <c r="R12" s="1"/>
      <c r="S12" s="1"/>
      <c r="T12" s="1"/>
      <c r="U12" s="1"/>
      <c r="V12" s="1"/>
    </row>
    <row r="13" spans="1:27" x14ac:dyDescent="0.25">
      <c r="A13" s="19" t="s">
        <v>24</v>
      </c>
      <c r="B13" s="61">
        <v>112172899.72</v>
      </c>
      <c r="C13" s="61">
        <v>112382208.15000001</v>
      </c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6">
        <f>SUM(B13:N13)</f>
        <v>224555107.87</v>
      </c>
      <c r="P13" s="1"/>
      <c r="Q13" s="5"/>
      <c r="R13" s="5"/>
      <c r="S13" s="5"/>
      <c r="T13" s="5"/>
      <c r="U13" s="5"/>
      <c r="V13" s="5"/>
    </row>
    <row r="14" spans="1:27" x14ac:dyDescent="0.25">
      <c r="A14" s="7" t="s">
        <v>26</v>
      </c>
      <c r="B14" s="67">
        <f t="shared" ref="B14:N14" si="0">SUM(B12:B13)</f>
        <v>276405298.44</v>
      </c>
      <c r="C14" s="67">
        <f t="shared" si="0"/>
        <v>276561303.34000003</v>
      </c>
      <c r="D14" s="67">
        <f t="shared" si="0"/>
        <v>0</v>
      </c>
      <c r="E14" s="67">
        <f t="shared" si="0"/>
        <v>0</v>
      </c>
      <c r="F14" s="67">
        <f t="shared" si="0"/>
        <v>0</v>
      </c>
      <c r="G14" s="67">
        <f t="shared" si="0"/>
        <v>0</v>
      </c>
      <c r="H14" s="67">
        <f t="shared" si="0"/>
        <v>0</v>
      </c>
      <c r="I14" s="67">
        <f t="shared" si="0"/>
        <v>0</v>
      </c>
      <c r="J14" s="67">
        <f t="shared" si="0"/>
        <v>0</v>
      </c>
      <c r="K14" s="67">
        <f t="shared" si="0"/>
        <v>0</v>
      </c>
      <c r="L14" s="67">
        <f t="shared" si="0"/>
        <v>0</v>
      </c>
      <c r="M14" s="67">
        <f t="shared" si="0"/>
        <v>0</v>
      </c>
      <c r="N14" s="68">
        <f t="shared" si="0"/>
        <v>0</v>
      </c>
      <c r="O14" s="67">
        <f>SUM(B14:N14)</f>
        <v>552966601.77999997</v>
      </c>
      <c r="P14" s="1"/>
      <c r="Q14" s="1"/>
      <c r="R14" s="1"/>
      <c r="S14" s="1"/>
      <c r="T14" s="1"/>
      <c r="U14" s="1"/>
      <c r="V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7" x14ac:dyDescent="0.25">
      <c r="A17" s="111" t="s">
        <v>4</v>
      </c>
      <c r="B17" s="112"/>
      <c r="C17" s="112"/>
      <c r="D17" s="112"/>
      <c r="E17" s="112"/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3"/>
      <c r="Q17" s="1"/>
      <c r="R17" s="1"/>
      <c r="S17" s="1"/>
      <c r="T17" s="1"/>
      <c r="U17" s="1"/>
      <c r="V17" s="1"/>
      <c r="W17" s="1"/>
    </row>
    <row r="18" spans="1:27" ht="4.5" customHeight="1" x14ac:dyDescent="0.25">
      <c r="A18" s="52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44" t="s">
        <v>8</v>
      </c>
      <c r="B19" s="2" t="s">
        <v>2</v>
      </c>
      <c r="C19" s="145">
        <v>2024</v>
      </c>
      <c r="D19" s="146"/>
      <c r="E19" s="146"/>
      <c r="F19" s="146"/>
      <c r="G19" s="146"/>
      <c r="H19" s="146"/>
      <c r="I19" s="146"/>
      <c r="J19" s="146"/>
      <c r="K19" s="146"/>
      <c r="L19" s="146"/>
      <c r="M19" s="146"/>
      <c r="N19" s="146"/>
      <c r="O19" s="146"/>
      <c r="P19" s="147"/>
      <c r="Q19" s="1"/>
      <c r="R19" s="1"/>
      <c r="S19" s="1"/>
      <c r="T19" s="1"/>
      <c r="U19" s="1"/>
      <c r="V19" s="1"/>
      <c r="W19" s="1"/>
    </row>
    <row r="20" spans="1:27" x14ac:dyDescent="0.25">
      <c r="A20" s="131"/>
      <c r="B20" s="2" t="s">
        <v>30</v>
      </c>
      <c r="C20" s="24" t="s">
        <v>9</v>
      </c>
      <c r="D20" s="24" t="s">
        <v>10</v>
      </c>
      <c r="E20" s="24" t="s">
        <v>11</v>
      </c>
      <c r="F20" s="24" t="s">
        <v>12</v>
      </c>
      <c r="G20" s="24" t="s">
        <v>13</v>
      </c>
      <c r="H20" s="24" t="s">
        <v>14</v>
      </c>
      <c r="I20" s="24" t="s">
        <v>15</v>
      </c>
      <c r="J20" s="24" t="s">
        <v>16</v>
      </c>
      <c r="K20" s="24" t="s">
        <v>17</v>
      </c>
      <c r="L20" s="24" t="s">
        <v>18</v>
      </c>
      <c r="M20" s="24" t="s">
        <v>19</v>
      </c>
      <c r="N20" s="24" t="s">
        <v>20</v>
      </c>
      <c r="O20" s="24" t="s">
        <v>6</v>
      </c>
      <c r="P20" s="14" t="s">
        <v>26</v>
      </c>
      <c r="Q20" s="1"/>
      <c r="R20" s="1"/>
      <c r="S20" s="1"/>
      <c r="T20" s="1"/>
      <c r="U20" s="1"/>
      <c r="V20" s="1"/>
      <c r="W20" s="1"/>
    </row>
    <row r="21" spans="1:27" ht="15.75" customHeight="1" x14ac:dyDescent="0.25">
      <c r="A21" s="130" t="s">
        <v>23</v>
      </c>
      <c r="B21" s="19" t="s">
        <v>33</v>
      </c>
      <c r="C21" s="61">
        <v>89738397.420000002</v>
      </c>
      <c r="D21" s="61">
        <v>89801601.469999999</v>
      </c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2">
        <f t="shared" ref="P21:P26" si="1">SUM(C21:O21)</f>
        <v>179539998.88999999</v>
      </c>
      <c r="Q21" s="1"/>
      <c r="R21" s="1"/>
      <c r="S21" s="1"/>
      <c r="T21" s="1"/>
      <c r="U21" s="1"/>
      <c r="V21" s="1"/>
      <c r="W21" s="1"/>
    </row>
    <row r="22" spans="1:27" ht="15.75" customHeight="1" x14ac:dyDescent="0.25">
      <c r="A22" s="131"/>
      <c r="B22" s="19" t="s">
        <v>35</v>
      </c>
      <c r="C22" s="61">
        <v>74494001.299999997</v>
      </c>
      <c r="D22" s="61">
        <v>74377493.719999999</v>
      </c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2">
        <f t="shared" si="1"/>
        <v>148871495.01999998</v>
      </c>
      <c r="Q22" s="1"/>
      <c r="R22" s="1"/>
      <c r="S22" s="1"/>
      <c r="T22" s="1"/>
      <c r="U22" s="1"/>
      <c r="V22" s="1"/>
      <c r="W22" s="1"/>
    </row>
    <row r="23" spans="1:27" ht="15.75" customHeight="1" x14ac:dyDescent="0.25">
      <c r="A23" s="149" t="s">
        <v>155</v>
      </c>
      <c r="B23" s="150"/>
      <c r="C23" s="63">
        <f t="shared" ref="C23:O23" si="2">SUM(C21:C22)</f>
        <v>164232398.72</v>
      </c>
      <c r="D23" s="63">
        <f t="shared" si="2"/>
        <v>164179095.19</v>
      </c>
      <c r="E23" s="63">
        <f t="shared" si="2"/>
        <v>0</v>
      </c>
      <c r="F23" s="63">
        <f t="shared" si="2"/>
        <v>0</v>
      </c>
      <c r="G23" s="63">
        <f t="shared" si="2"/>
        <v>0</v>
      </c>
      <c r="H23" s="63">
        <f t="shared" si="2"/>
        <v>0</v>
      </c>
      <c r="I23" s="63">
        <f t="shared" si="2"/>
        <v>0</v>
      </c>
      <c r="J23" s="63">
        <f t="shared" si="2"/>
        <v>0</v>
      </c>
      <c r="K23" s="63">
        <f t="shared" si="2"/>
        <v>0</v>
      </c>
      <c r="L23" s="63">
        <f t="shared" si="2"/>
        <v>0</v>
      </c>
      <c r="M23" s="63">
        <f t="shared" si="2"/>
        <v>0</v>
      </c>
      <c r="N23" s="63">
        <f t="shared" si="2"/>
        <v>0</v>
      </c>
      <c r="O23" s="63">
        <f t="shared" si="2"/>
        <v>0</v>
      </c>
      <c r="P23" s="62">
        <f>SUM(C23:O23)</f>
        <v>328411493.90999997</v>
      </c>
      <c r="Q23" s="1"/>
      <c r="R23" s="1"/>
      <c r="S23" s="1"/>
      <c r="T23" s="1"/>
      <c r="U23" s="1"/>
      <c r="V23" s="1"/>
      <c r="W23" s="1"/>
    </row>
    <row r="24" spans="1:27" ht="15.75" customHeight="1" x14ac:dyDescent="0.25">
      <c r="A24" s="130" t="s">
        <v>24</v>
      </c>
      <c r="B24" s="19" t="s">
        <v>33</v>
      </c>
      <c r="C24" s="61">
        <v>6410761.9699999997</v>
      </c>
      <c r="D24" s="61">
        <v>6894322.2599999998</v>
      </c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2">
        <f t="shared" si="1"/>
        <v>13305084.23</v>
      </c>
      <c r="Q24" s="1"/>
      <c r="R24" s="1"/>
      <c r="S24" s="1"/>
      <c r="T24" s="1"/>
      <c r="U24" s="1"/>
      <c r="V24" s="1"/>
      <c r="W24" s="1"/>
    </row>
    <row r="25" spans="1:27" ht="15.75" customHeight="1" x14ac:dyDescent="0.25">
      <c r="A25" s="131"/>
      <c r="B25" s="19" t="s">
        <v>35</v>
      </c>
      <c r="C25" s="61">
        <v>105762137.75</v>
      </c>
      <c r="D25" s="61">
        <v>105487885.89</v>
      </c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2">
        <f t="shared" si="1"/>
        <v>211250023.63999999</v>
      </c>
      <c r="Q25" s="1"/>
      <c r="R25" s="1"/>
      <c r="S25" s="1"/>
      <c r="T25" s="1"/>
      <c r="U25" s="1"/>
      <c r="V25" s="1"/>
      <c r="W25" s="1"/>
    </row>
    <row r="26" spans="1:27" ht="15.75" customHeight="1" x14ac:dyDescent="0.25">
      <c r="A26" s="149" t="s">
        <v>155</v>
      </c>
      <c r="B26" s="150"/>
      <c r="C26" s="63">
        <f t="shared" ref="C26" si="3">SUM(C24:C25)</f>
        <v>112172899.72</v>
      </c>
      <c r="D26" s="63">
        <f t="shared" ref="D26" si="4">SUM(D24:D25)</f>
        <v>112382208.15000001</v>
      </c>
      <c r="E26" s="63">
        <f t="shared" ref="E26" si="5">SUM(E24:E25)</f>
        <v>0</v>
      </c>
      <c r="F26" s="63">
        <f t="shared" ref="F26" si="6">SUM(F24:F25)</f>
        <v>0</v>
      </c>
      <c r="G26" s="63">
        <f t="shared" ref="G26" si="7">SUM(G24:G25)</f>
        <v>0</v>
      </c>
      <c r="H26" s="63">
        <f t="shared" ref="H26" si="8">SUM(H24:H25)</f>
        <v>0</v>
      </c>
      <c r="I26" s="63">
        <f t="shared" ref="I26" si="9">SUM(I24:I25)</f>
        <v>0</v>
      </c>
      <c r="J26" s="63">
        <f t="shared" ref="J26" si="10">SUM(J24:J25)</f>
        <v>0</v>
      </c>
      <c r="K26" s="63">
        <f t="shared" ref="K26" si="11">SUM(K24:K25)</f>
        <v>0</v>
      </c>
      <c r="L26" s="63">
        <f t="shared" ref="L26" si="12">SUM(L24:L25)</f>
        <v>0</v>
      </c>
      <c r="M26" s="63">
        <f t="shared" ref="M26" si="13">SUM(M24:M25)</f>
        <v>0</v>
      </c>
      <c r="N26" s="63">
        <f t="shared" ref="N26" si="14">SUM(N24:N25)</f>
        <v>0</v>
      </c>
      <c r="O26" s="63">
        <f t="shared" ref="O26" si="15">SUM(O24:O25)</f>
        <v>0</v>
      </c>
      <c r="P26" s="62">
        <f t="shared" si="1"/>
        <v>224555107.87</v>
      </c>
      <c r="Q26" s="1"/>
      <c r="R26" s="1"/>
      <c r="S26" s="1"/>
      <c r="T26" s="1"/>
      <c r="U26" s="1"/>
      <c r="V26" s="1"/>
      <c r="W26" s="1"/>
    </row>
    <row r="27" spans="1:27" ht="15.75" customHeight="1" x14ac:dyDescent="0.25">
      <c r="A27" s="143" t="s">
        <v>26</v>
      </c>
      <c r="B27" s="151"/>
      <c r="C27" s="64">
        <f t="shared" ref="C27:L27" si="16">SUM(C26+C23)</f>
        <v>276405298.44</v>
      </c>
      <c r="D27" s="64">
        <f t="shared" si="16"/>
        <v>276561303.34000003</v>
      </c>
      <c r="E27" s="64">
        <f t="shared" si="16"/>
        <v>0</v>
      </c>
      <c r="F27" s="64">
        <f t="shared" si="16"/>
        <v>0</v>
      </c>
      <c r="G27" s="64">
        <f t="shared" si="16"/>
        <v>0</v>
      </c>
      <c r="H27" s="64">
        <f t="shared" si="16"/>
        <v>0</v>
      </c>
      <c r="I27" s="64">
        <f t="shared" si="16"/>
        <v>0</v>
      </c>
      <c r="J27" s="64">
        <f t="shared" si="16"/>
        <v>0</v>
      </c>
      <c r="K27" s="64">
        <f t="shared" si="16"/>
        <v>0</v>
      </c>
      <c r="L27" s="64">
        <f t="shared" si="16"/>
        <v>0</v>
      </c>
      <c r="M27" s="64">
        <f t="shared" ref="M27:O27" si="17">SUM(M26+M23)</f>
        <v>0</v>
      </c>
      <c r="N27" s="64">
        <f t="shared" si="17"/>
        <v>0</v>
      </c>
      <c r="O27" s="64">
        <f t="shared" si="17"/>
        <v>0</v>
      </c>
      <c r="P27" s="65">
        <f>SUM(P23+P26)</f>
        <v>552966601.77999997</v>
      </c>
      <c r="Q27" s="1"/>
      <c r="R27" s="1"/>
      <c r="S27" s="1"/>
      <c r="T27" s="1"/>
      <c r="U27" s="1"/>
      <c r="V27" s="1"/>
      <c r="W27" s="1"/>
    </row>
    <row r="28" spans="1:27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</sheetData>
  <mergeCells count="10">
    <mergeCell ref="C19:P19"/>
    <mergeCell ref="A17:P17"/>
    <mergeCell ref="A5:O5"/>
    <mergeCell ref="A26:B26"/>
    <mergeCell ref="A27:B27"/>
    <mergeCell ref="A24:A25"/>
    <mergeCell ref="A23:B23"/>
    <mergeCell ref="A21:A22"/>
    <mergeCell ref="A19:A20"/>
    <mergeCell ref="B10:O10"/>
  </mergeCells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4"/>
  <sheetViews>
    <sheetView topLeftCell="J1" workbookViewId="0">
      <pane ySplit="6" topLeftCell="A19" activePane="bottomLeft" state="frozen"/>
      <selection pane="bottomLeft" activeCell="O40" sqref="O40"/>
    </sheetView>
  </sheetViews>
  <sheetFormatPr baseColWidth="10" defaultColWidth="12.625" defaultRowHeight="15" customHeight="1" x14ac:dyDescent="0.2"/>
  <cols>
    <col min="1" max="1" width="14.375" bestFit="1" customWidth="1"/>
    <col min="2" max="4" width="15" bestFit="1" customWidth="1"/>
    <col min="5" max="5" width="16.5" style="49" bestFit="1" customWidth="1"/>
    <col min="6" max="14" width="15" bestFit="1" customWidth="1"/>
    <col min="15" max="15" width="16.5" bestFit="1" customWidth="1"/>
    <col min="16" max="21" width="9.375" customWidth="1"/>
  </cols>
  <sheetData>
    <row r="1" spans="1:2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5" customHeight="1" x14ac:dyDescent="0.25">
      <c r="A5" s="102" t="s">
        <v>0</v>
      </c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"/>
      <c r="Q5" s="1"/>
      <c r="R5" s="1"/>
      <c r="S5" s="1"/>
      <c r="T5" s="1"/>
      <c r="U5" s="1"/>
    </row>
    <row r="6" spans="1:21" x14ac:dyDescent="0.25">
      <c r="A6" s="161"/>
      <c r="B6" s="162"/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"/>
      <c r="Q6" s="1"/>
      <c r="R6" s="1"/>
      <c r="S6" s="1"/>
      <c r="T6" s="1"/>
      <c r="U6" s="1"/>
    </row>
    <row r="7" spans="1:21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x14ac:dyDescent="0.25">
      <c r="A8" s="111" t="s">
        <v>1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"/>
      <c r="Q8" s="1"/>
      <c r="R8" s="1"/>
      <c r="S8" s="1"/>
      <c r="T8" s="1"/>
      <c r="U8" s="1"/>
    </row>
    <row r="9" spans="1:21" ht="4.5" customHeight="1" x14ac:dyDescent="0.25">
      <c r="A9" s="52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1"/>
      <c r="Q9" s="1"/>
      <c r="R9" s="1"/>
      <c r="S9" s="1"/>
      <c r="T9" s="1"/>
      <c r="U9" s="1"/>
    </row>
    <row r="10" spans="1:21" x14ac:dyDescent="0.25">
      <c r="A10" s="2" t="s">
        <v>2</v>
      </c>
      <c r="B10" s="145">
        <v>2024</v>
      </c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"/>
      <c r="Q10" s="1"/>
    </row>
    <row r="11" spans="1:21" x14ac:dyDescent="0.25">
      <c r="A11" s="2" t="s">
        <v>5</v>
      </c>
      <c r="B11" s="3" t="s">
        <v>9</v>
      </c>
      <c r="C11" s="3" t="s">
        <v>10</v>
      </c>
      <c r="D11" s="3" t="s">
        <v>11</v>
      </c>
      <c r="E11" s="3" t="s">
        <v>12</v>
      </c>
      <c r="F11" s="3" t="s">
        <v>13</v>
      </c>
      <c r="G11" s="3" t="s">
        <v>14</v>
      </c>
      <c r="H11" s="3" t="s">
        <v>15</v>
      </c>
      <c r="I11" s="3" t="s">
        <v>16</v>
      </c>
      <c r="J11" s="3" t="s">
        <v>17</v>
      </c>
      <c r="K11" s="3" t="s">
        <v>18</v>
      </c>
      <c r="L11" s="3" t="s">
        <v>19</v>
      </c>
      <c r="M11" s="3" t="s">
        <v>20</v>
      </c>
      <c r="N11" s="3" t="s">
        <v>6</v>
      </c>
      <c r="O11" s="27" t="s">
        <v>26</v>
      </c>
      <c r="P11" s="1"/>
      <c r="Q11" s="1"/>
    </row>
    <row r="12" spans="1:21" x14ac:dyDescent="0.25">
      <c r="A12" s="159" t="s">
        <v>21</v>
      </c>
      <c r="B12" s="160"/>
      <c r="C12" s="160"/>
      <c r="D12" s="160"/>
      <c r="E12" s="160"/>
      <c r="F12" s="160"/>
      <c r="G12" s="160"/>
      <c r="H12" s="160"/>
      <c r="I12" s="160"/>
      <c r="J12" s="160"/>
      <c r="K12" s="160"/>
      <c r="L12" s="160"/>
      <c r="M12" s="160"/>
      <c r="N12" s="160"/>
      <c r="O12" s="160"/>
      <c r="P12" s="1"/>
      <c r="Q12" s="1"/>
    </row>
    <row r="13" spans="1:21" x14ac:dyDescent="0.25">
      <c r="A13" s="4" t="s">
        <v>23</v>
      </c>
      <c r="B13" s="61">
        <v>156638305.61000001</v>
      </c>
      <c r="C13" s="61">
        <v>156633079.75</v>
      </c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73">
        <f>SUM(B13:N13)</f>
        <v>313271385.36000001</v>
      </c>
      <c r="P13" s="1"/>
      <c r="Q13" s="1"/>
    </row>
    <row r="14" spans="1:21" x14ac:dyDescent="0.25">
      <c r="A14" s="4" t="s">
        <v>24</v>
      </c>
      <c r="B14" s="61">
        <v>98034226.659999996</v>
      </c>
      <c r="C14" s="61">
        <v>98283475</v>
      </c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73">
        <f t="shared" ref="O14:O17" si="0">SUM(B14:N14)</f>
        <v>196317701.66</v>
      </c>
      <c r="P14" s="1"/>
      <c r="Q14" s="1"/>
    </row>
    <row r="15" spans="1:21" x14ac:dyDescent="0.25">
      <c r="A15" s="26" t="s">
        <v>26</v>
      </c>
      <c r="B15" s="70">
        <f t="shared" ref="B15:N15" si="1">SUM(B13:B14)</f>
        <v>254672532.27000001</v>
      </c>
      <c r="C15" s="70">
        <f t="shared" si="1"/>
        <v>254916554.75</v>
      </c>
      <c r="D15" s="70">
        <f t="shared" si="1"/>
        <v>0</v>
      </c>
      <c r="E15" s="70">
        <f t="shared" si="1"/>
        <v>0</v>
      </c>
      <c r="F15" s="70">
        <f t="shared" si="1"/>
        <v>0</v>
      </c>
      <c r="G15" s="70">
        <f t="shared" si="1"/>
        <v>0</v>
      </c>
      <c r="H15" s="70">
        <f t="shared" si="1"/>
        <v>0</v>
      </c>
      <c r="I15" s="70">
        <f t="shared" si="1"/>
        <v>0</v>
      </c>
      <c r="J15" s="70">
        <f t="shared" si="1"/>
        <v>0</v>
      </c>
      <c r="K15" s="70">
        <f t="shared" si="1"/>
        <v>0</v>
      </c>
      <c r="L15" s="70">
        <f t="shared" si="1"/>
        <v>0</v>
      </c>
      <c r="M15" s="70">
        <f t="shared" si="1"/>
        <v>0</v>
      </c>
      <c r="N15" s="70">
        <f t="shared" si="1"/>
        <v>0</v>
      </c>
      <c r="O15" s="73">
        <f t="shared" si="0"/>
        <v>509589087.01999998</v>
      </c>
      <c r="P15" s="1"/>
      <c r="Q15" s="1"/>
    </row>
    <row r="16" spans="1:21" x14ac:dyDescent="0.25">
      <c r="A16" s="159" t="s">
        <v>25</v>
      </c>
      <c r="B16" s="160"/>
      <c r="C16" s="160"/>
      <c r="D16" s="160"/>
      <c r="E16" s="160"/>
      <c r="F16" s="160"/>
      <c r="G16" s="160"/>
      <c r="H16" s="160"/>
      <c r="I16" s="160"/>
      <c r="J16" s="160"/>
      <c r="K16" s="160"/>
      <c r="L16" s="160"/>
      <c r="M16" s="160"/>
      <c r="N16" s="160"/>
      <c r="O16" s="160"/>
      <c r="P16" s="1"/>
      <c r="Q16" s="1"/>
    </row>
    <row r="17" spans="1:21" x14ac:dyDescent="0.25">
      <c r="A17" s="4" t="s">
        <v>23</v>
      </c>
      <c r="B17" s="61">
        <v>7594093.1100000003</v>
      </c>
      <c r="C17" s="61">
        <v>7546015.4400000004</v>
      </c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73">
        <f t="shared" si="0"/>
        <v>15140108.550000001</v>
      </c>
      <c r="P17" s="1"/>
      <c r="Q17" s="1"/>
    </row>
    <row r="18" spans="1:21" x14ac:dyDescent="0.25">
      <c r="A18" s="4" t="s">
        <v>24</v>
      </c>
      <c r="B18" s="61">
        <v>14138673.060000001</v>
      </c>
      <c r="C18" s="61">
        <v>14098733.15</v>
      </c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73">
        <f>SUM(B18:N18)</f>
        <v>28237406.210000001</v>
      </c>
      <c r="P18" s="1"/>
      <c r="Q18" s="1"/>
    </row>
    <row r="19" spans="1:21" x14ac:dyDescent="0.25">
      <c r="A19" s="26" t="s">
        <v>26</v>
      </c>
      <c r="B19" s="70">
        <f t="shared" ref="B19:N19" si="2">SUM(B17:B18)</f>
        <v>21732766.170000002</v>
      </c>
      <c r="C19" s="70">
        <f t="shared" si="2"/>
        <v>21644748.59</v>
      </c>
      <c r="D19" s="70">
        <f t="shared" si="2"/>
        <v>0</v>
      </c>
      <c r="E19" s="70">
        <f t="shared" si="2"/>
        <v>0</v>
      </c>
      <c r="F19" s="70">
        <f t="shared" si="2"/>
        <v>0</v>
      </c>
      <c r="G19" s="70">
        <f t="shared" si="2"/>
        <v>0</v>
      </c>
      <c r="H19" s="70">
        <f t="shared" si="2"/>
        <v>0</v>
      </c>
      <c r="I19" s="70">
        <f t="shared" si="2"/>
        <v>0</v>
      </c>
      <c r="J19" s="70">
        <f t="shared" si="2"/>
        <v>0</v>
      </c>
      <c r="K19" s="70">
        <f t="shared" si="2"/>
        <v>0</v>
      </c>
      <c r="L19" s="70">
        <f t="shared" si="2"/>
        <v>0</v>
      </c>
      <c r="M19" s="70">
        <f t="shared" si="2"/>
        <v>0</v>
      </c>
      <c r="N19" s="70">
        <f t="shared" si="2"/>
        <v>0</v>
      </c>
      <c r="O19" s="73">
        <f>SUM(B19:N19)</f>
        <v>43377514.760000005</v>
      </c>
      <c r="P19" s="1"/>
      <c r="Q19" s="1"/>
    </row>
    <row r="20" spans="1:21" x14ac:dyDescent="0.25">
      <c r="A20" s="7" t="s">
        <v>26</v>
      </c>
      <c r="B20" s="74">
        <f t="shared" ref="B20:N20" si="3">B13+B14+B17+B18</f>
        <v>276405298.44</v>
      </c>
      <c r="C20" s="74">
        <f t="shared" si="3"/>
        <v>276561303.33999997</v>
      </c>
      <c r="D20" s="74">
        <f t="shared" si="3"/>
        <v>0</v>
      </c>
      <c r="E20" s="74">
        <f t="shared" si="3"/>
        <v>0</v>
      </c>
      <c r="F20" s="74">
        <f t="shared" si="3"/>
        <v>0</v>
      </c>
      <c r="G20" s="74">
        <f t="shared" si="3"/>
        <v>0</v>
      </c>
      <c r="H20" s="74">
        <f t="shared" si="3"/>
        <v>0</v>
      </c>
      <c r="I20" s="74">
        <f>I13+I14+I17+I18</f>
        <v>0</v>
      </c>
      <c r="J20" s="74">
        <f t="shared" si="3"/>
        <v>0</v>
      </c>
      <c r="K20" s="74">
        <f t="shared" si="3"/>
        <v>0</v>
      </c>
      <c r="L20" s="74">
        <f t="shared" si="3"/>
        <v>0</v>
      </c>
      <c r="M20" s="74">
        <f t="shared" si="3"/>
        <v>0</v>
      </c>
      <c r="N20" s="74">
        <f t="shared" si="3"/>
        <v>0</v>
      </c>
      <c r="O20" s="74">
        <f>SUM(B20:N20)</f>
        <v>552966601.77999997</v>
      </c>
      <c r="P20" s="1"/>
      <c r="Q20" s="1"/>
    </row>
    <row r="21" spans="1:2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ht="15.75" customHeight="1" x14ac:dyDescent="0.25">
      <c r="A24" s="111" t="s">
        <v>31</v>
      </c>
      <c r="B24" s="112"/>
      <c r="C24" s="112"/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"/>
      <c r="Q24" s="1"/>
      <c r="R24" s="1"/>
      <c r="S24" s="1"/>
      <c r="T24" s="1"/>
      <c r="U24" s="1"/>
    </row>
    <row r="25" spans="1:21" ht="4.5" customHeight="1" x14ac:dyDescent="0.25">
      <c r="A25" s="141"/>
      <c r="B25" s="142"/>
      <c r="C25" s="142"/>
      <c r="D25" s="142"/>
      <c r="E25" s="142"/>
      <c r="F25" s="142"/>
      <c r="G25" s="142"/>
      <c r="H25" s="142"/>
      <c r="I25" s="142"/>
      <c r="J25" s="142"/>
      <c r="K25" s="142"/>
      <c r="L25" s="142"/>
      <c r="M25" s="142"/>
      <c r="N25" s="142"/>
      <c r="O25" s="142"/>
      <c r="P25" s="1"/>
      <c r="Q25" s="1"/>
      <c r="R25" s="1"/>
      <c r="S25" s="1"/>
      <c r="T25" s="1"/>
      <c r="U25" s="1"/>
    </row>
    <row r="26" spans="1:21" ht="15.75" customHeight="1" x14ac:dyDescent="0.25">
      <c r="A26" s="2" t="s">
        <v>2</v>
      </c>
      <c r="B26" s="145">
        <v>2024</v>
      </c>
      <c r="C26" s="146"/>
      <c r="D26" s="146"/>
      <c r="E26" s="146"/>
      <c r="F26" s="146"/>
      <c r="G26" s="146"/>
      <c r="H26" s="146"/>
      <c r="I26" s="146"/>
      <c r="J26" s="146"/>
      <c r="K26" s="146"/>
      <c r="L26" s="146"/>
      <c r="M26" s="146"/>
      <c r="N26" s="146"/>
      <c r="O26" s="146"/>
      <c r="P26" s="1"/>
      <c r="Q26" s="1"/>
    </row>
    <row r="27" spans="1:21" ht="15.75" customHeight="1" x14ac:dyDescent="0.25">
      <c r="A27" s="2" t="s">
        <v>30</v>
      </c>
      <c r="B27" s="3" t="s">
        <v>9</v>
      </c>
      <c r="C27" s="3" t="s">
        <v>10</v>
      </c>
      <c r="D27" s="3" t="s">
        <v>11</v>
      </c>
      <c r="E27" s="3" t="s">
        <v>12</v>
      </c>
      <c r="F27" s="3" t="s">
        <v>13</v>
      </c>
      <c r="G27" s="3" t="s">
        <v>14</v>
      </c>
      <c r="H27" s="3" t="s">
        <v>15</v>
      </c>
      <c r="I27" s="3" t="s">
        <v>16</v>
      </c>
      <c r="J27" s="3" t="s">
        <v>17</v>
      </c>
      <c r="K27" s="3" t="s">
        <v>18</v>
      </c>
      <c r="L27" s="3" t="s">
        <v>19</v>
      </c>
      <c r="M27" s="3" t="s">
        <v>20</v>
      </c>
      <c r="N27" s="3" t="s">
        <v>6</v>
      </c>
      <c r="O27" s="27" t="s">
        <v>26</v>
      </c>
      <c r="P27" s="1"/>
      <c r="Q27" s="1"/>
    </row>
    <row r="28" spans="1:21" ht="15.75" customHeight="1" x14ac:dyDescent="0.25">
      <c r="A28" s="155" t="s">
        <v>21</v>
      </c>
      <c r="B28" s="156"/>
      <c r="C28" s="156"/>
      <c r="D28" s="156"/>
      <c r="E28" s="156"/>
      <c r="F28" s="156"/>
      <c r="G28" s="156"/>
      <c r="H28" s="156"/>
      <c r="I28" s="156"/>
      <c r="J28" s="156"/>
      <c r="K28" s="156"/>
      <c r="L28" s="156"/>
      <c r="M28" s="156"/>
      <c r="N28" s="156"/>
      <c r="O28" s="156"/>
      <c r="P28" s="1"/>
      <c r="Q28" s="1"/>
    </row>
    <row r="29" spans="1:21" ht="15.75" customHeight="1" x14ac:dyDescent="0.25">
      <c r="A29" s="19" t="s">
        <v>35</v>
      </c>
      <c r="B29" s="61">
        <v>166069335.97999999</v>
      </c>
      <c r="C29" s="61">
        <v>165807370.91999999</v>
      </c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75">
        <f>SUM(B29:N29)</f>
        <v>331876706.89999998</v>
      </c>
      <c r="P29" s="1"/>
      <c r="Q29" s="1"/>
    </row>
    <row r="30" spans="1:21" ht="15.75" customHeight="1" x14ac:dyDescent="0.25">
      <c r="A30" s="19" t="s">
        <v>33</v>
      </c>
      <c r="B30" s="61">
        <v>88603196.290000007</v>
      </c>
      <c r="C30" s="61">
        <v>89109183.829999998</v>
      </c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75">
        <f t="shared" ref="O30:O31" si="4">SUM(B30:N30)</f>
        <v>177712380.12</v>
      </c>
      <c r="P30" s="1"/>
      <c r="Q30" s="1"/>
    </row>
    <row r="31" spans="1:21" ht="15.75" customHeight="1" x14ac:dyDescent="0.25">
      <c r="A31" s="26" t="s">
        <v>26</v>
      </c>
      <c r="B31" s="70">
        <f t="shared" ref="B31:N31" si="5">SUM(B29:B30)</f>
        <v>254672532.26999998</v>
      </c>
      <c r="C31" s="70">
        <f t="shared" si="5"/>
        <v>254916554.75</v>
      </c>
      <c r="D31" s="70">
        <f t="shared" si="5"/>
        <v>0</v>
      </c>
      <c r="E31" s="70">
        <f t="shared" si="5"/>
        <v>0</v>
      </c>
      <c r="F31" s="70">
        <f t="shared" si="5"/>
        <v>0</v>
      </c>
      <c r="G31" s="70">
        <f t="shared" si="5"/>
        <v>0</v>
      </c>
      <c r="H31" s="70">
        <f t="shared" si="5"/>
        <v>0</v>
      </c>
      <c r="I31" s="70">
        <f t="shared" si="5"/>
        <v>0</v>
      </c>
      <c r="J31" s="70">
        <f t="shared" si="5"/>
        <v>0</v>
      </c>
      <c r="K31" s="70">
        <f t="shared" si="5"/>
        <v>0</v>
      </c>
      <c r="L31" s="70">
        <f t="shared" si="5"/>
        <v>0</v>
      </c>
      <c r="M31" s="70">
        <f t="shared" si="5"/>
        <v>0</v>
      </c>
      <c r="N31" s="70">
        <f t="shared" si="5"/>
        <v>0</v>
      </c>
      <c r="O31" s="75">
        <f t="shared" si="4"/>
        <v>509589087.01999998</v>
      </c>
      <c r="P31" s="1"/>
      <c r="Q31" s="1"/>
    </row>
    <row r="32" spans="1:21" ht="15.75" customHeight="1" x14ac:dyDescent="0.25">
      <c r="A32" s="157" t="s">
        <v>25</v>
      </c>
      <c r="B32" s="158"/>
      <c r="C32" s="158"/>
      <c r="D32" s="158"/>
      <c r="E32" s="158"/>
      <c r="F32" s="158"/>
      <c r="G32" s="158"/>
      <c r="H32" s="158"/>
      <c r="I32" s="158"/>
      <c r="J32" s="158"/>
      <c r="K32" s="158"/>
      <c r="L32" s="158"/>
      <c r="M32" s="158"/>
      <c r="N32" s="158"/>
      <c r="O32" s="158"/>
      <c r="P32" s="1"/>
      <c r="Q32" s="1"/>
    </row>
    <row r="33" spans="1:21" ht="15.75" customHeight="1" x14ac:dyDescent="0.25">
      <c r="A33" s="19" t="s">
        <v>35</v>
      </c>
      <c r="B33" s="61">
        <v>14186803.07</v>
      </c>
      <c r="C33" s="61">
        <v>14058008.689999999</v>
      </c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75">
        <f>SUM(B33:N33)</f>
        <v>28244811.759999998</v>
      </c>
      <c r="P33" s="1"/>
      <c r="Q33" s="1"/>
    </row>
    <row r="34" spans="1:21" ht="15.75" customHeight="1" x14ac:dyDescent="0.25">
      <c r="A34" s="19" t="s">
        <v>33</v>
      </c>
      <c r="B34" s="61">
        <v>7545963.0999999996</v>
      </c>
      <c r="C34" s="61">
        <v>7586739.9000000004</v>
      </c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75">
        <f>SUM(B34:N34)</f>
        <v>15132703</v>
      </c>
      <c r="P34" s="1"/>
      <c r="Q34" s="1"/>
    </row>
    <row r="35" spans="1:21" ht="15.75" customHeight="1" x14ac:dyDescent="0.25">
      <c r="A35" s="26" t="s">
        <v>26</v>
      </c>
      <c r="B35" s="70">
        <f t="shared" ref="B35:N35" si="6">SUM(B33:B34)</f>
        <v>21732766.170000002</v>
      </c>
      <c r="C35" s="70">
        <f t="shared" si="6"/>
        <v>21644748.59</v>
      </c>
      <c r="D35" s="70">
        <f t="shared" si="6"/>
        <v>0</v>
      </c>
      <c r="E35" s="70">
        <f t="shared" si="6"/>
        <v>0</v>
      </c>
      <c r="F35" s="70">
        <f t="shared" si="6"/>
        <v>0</v>
      </c>
      <c r="G35" s="70">
        <f t="shared" si="6"/>
        <v>0</v>
      </c>
      <c r="H35" s="70">
        <f t="shared" si="6"/>
        <v>0</v>
      </c>
      <c r="I35" s="70">
        <f t="shared" si="6"/>
        <v>0</v>
      </c>
      <c r="J35" s="70">
        <f t="shared" si="6"/>
        <v>0</v>
      </c>
      <c r="K35" s="70">
        <f t="shared" si="6"/>
        <v>0</v>
      </c>
      <c r="L35" s="70">
        <f t="shared" si="6"/>
        <v>0</v>
      </c>
      <c r="M35" s="70">
        <f t="shared" si="6"/>
        <v>0</v>
      </c>
      <c r="N35" s="70">
        <f t="shared" si="6"/>
        <v>0</v>
      </c>
      <c r="O35" s="75">
        <f>SUM(B35:N35)</f>
        <v>43377514.760000005</v>
      </c>
      <c r="P35" s="1"/>
      <c r="Q35" s="1"/>
    </row>
    <row r="36" spans="1:21" ht="15.75" customHeight="1" x14ac:dyDescent="0.25">
      <c r="A36" s="7" t="s">
        <v>26</v>
      </c>
      <c r="B36" s="67">
        <f t="shared" ref="B36:O36" si="7">B29+B30+B33+B34</f>
        <v>276405298.44</v>
      </c>
      <c r="C36" s="67">
        <f t="shared" si="7"/>
        <v>276561303.33999997</v>
      </c>
      <c r="D36" s="67">
        <f t="shared" si="7"/>
        <v>0</v>
      </c>
      <c r="E36" s="67">
        <f t="shared" si="7"/>
        <v>0</v>
      </c>
      <c r="F36" s="67">
        <f t="shared" si="7"/>
        <v>0</v>
      </c>
      <c r="G36" s="67">
        <f t="shared" si="7"/>
        <v>0</v>
      </c>
      <c r="H36" s="67">
        <f t="shared" si="7"/>
        <v>0</v>
      </c>
      <c r="I36" s="67">
        <f t="shared" si="7"/>
        <v>0</v>
      </c>
      <c r="J36" s="67">
        <f t="shared" si="7"/>
        <v>0</v>
      </c>
      <c r="K36" s="67">
        <f t="shared" si="7"/>
        <v>0</v>
      </c>
      <c r="L36" s="67">
        <f t="shared" si="7"/>
        <v>0</v>
      </c>
      <c r="M36" s="67">
        <f t="shared" si="7"/>
        <v>0</v>
      </c>
      <c r="N36" s="67">
        <f t="shared" si="7"/>
        <v>0</v>
      </c>
      <c r="O36" s="74">
        <f t="shared" si="7"/>
        <v>552966601.77999997</v>
      </c>
      <c r="P36" s="1"/>
      <c r="Q36" s="1"/>
    </row>
    <row r="37" spans="1:21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ht="15.75" customHeight="1" x14ac:dyDescent="0.25">
      <c r="A38" s="152"/>
      <c r="B38" s="153"/>
      <c r="C38" s="154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1:21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1:21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1:21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1:21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1:21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1:21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1:21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1:21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1:21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1:21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1:21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1:21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1:21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1:21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1:21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1:21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21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21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1:21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1:21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1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1:21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1:21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1:21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1:21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1:21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1:21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1:21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1:21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1:21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1:21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1:21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1:21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1:21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1:21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1:21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1:21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1:21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1:21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1:21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1:21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1:21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1:21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1:21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1:21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1:21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1:21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1:21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1:21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1:21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1:21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1:21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1:21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1:21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1:21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1:21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1:21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1:21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1:21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1:21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1:21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1:21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1:21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1:21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1:21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1:21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1:21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1:21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1:21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1:21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1:21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1:21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1:21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1:21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1:21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1:21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1:21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1:21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1:21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1:21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1:21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1:21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1:21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1:21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1:21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1:21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1:21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1:21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1:21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1:21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1:21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1:21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1:21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1:21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1:21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1:21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1:21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1:21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1:21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1:21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1:21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1:21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1:21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1:21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1:21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1:21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1:21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1:21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1:21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1:21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1:21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1:21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1:21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1:21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1:21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1:21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1:21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1:21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1:21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1:21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1:21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1:21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1:21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1:21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1:21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1:21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1:21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1:21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1:21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1:21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1:21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1:21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1:21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1:21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1:21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1:21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1:21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1:21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1:21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1:21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1:21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1:21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1:21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1:21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1:21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1:21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1:21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1:21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1:21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1:21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1:21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1:21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1:21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1:21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1:21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1:21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1:21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1:21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1:21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1:21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1:21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1:21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1:21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1:21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1:21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1:21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1:21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1:21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1:21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1:21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1:21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1:21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1:21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1:21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1:21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1:21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1:21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1:21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1:21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1:21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1:21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1:21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1:21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1:21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1:21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1:21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1:21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1:21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1:21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1:21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1:21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1:21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1:21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1:21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1:21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1:21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1:21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1:21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1:21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1:21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1:21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1:21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1:21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1:21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1:21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1:21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1:21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1:21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1:21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1:21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1:21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1:21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1:21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1:21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1:21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1:21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1:21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1:21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1:21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1:21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1:21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1:21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1:21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1:21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1:21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1:21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1:21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1:21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1:21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1:21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1:21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1:21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1:21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1:21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1:21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1:21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1:21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1:21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21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1:21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1:21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1:21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1:21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1:21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1:21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1:21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1:21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1:21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1:21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1:21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1:21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1:21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1:21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1:21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1:21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1:21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1:21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1:21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1:21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1:21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1:21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1:21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1:21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1:21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1:21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1:21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1:21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1:21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1:21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1:21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1:21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1:21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1:21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1:21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:21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:21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1:21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1:21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1:21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1:21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1:21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1:21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1:21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1:21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1:21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1:21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1:21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1:21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1:21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1:21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1:21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1:21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1:21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1:21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1:21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1:21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1:21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1:21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1:21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1:21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1:21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1:21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1:21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1:21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1:21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1:21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1:21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1:21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1:21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1:21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1:21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1:21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1:21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1:21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1:21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1:21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1:21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1:21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1:21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1:21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1:21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1:21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1:21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1:21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1:21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1:21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1:21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1:21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1:21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1:21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1:21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1:21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1:21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1:21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1:21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1:21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1:21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1:21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1:21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1:21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1:21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1:21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1:21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1:21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1:21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1:21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1:21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1:21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1:21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1:21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1:21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1:21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1:21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1:21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1:21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1:21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1:21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1:21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1:21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1:21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1:21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1:21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1:21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1:21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1:21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1:21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1:21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1:21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1:21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1:21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1:21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1:21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1:21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1:21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1:21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1:21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1:21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1:21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1:21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1:21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1:21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1:21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1:21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1:21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1:21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1:21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1:21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1:21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1:21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1:21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1:21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1:21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1:21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1:21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1:21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1:21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1:21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1:21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1:21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1:21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1:21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1:21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1:21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1:21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1:21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1:21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1:21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1:21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1:21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1:21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1:21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1:21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1:21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1:21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1:21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1:21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1:21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1:21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1:21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1:21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1:21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1:21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1:21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1:21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1:21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1:21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1:21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1:21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1:21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1:21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1:21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1:21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1:21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1:21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1:21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1:21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1:21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1:21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1:21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1:21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1:21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1:21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1:21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1:21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1:21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1:21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1:21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1:21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1:21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1:21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1:21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1:21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1:21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1:21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1:21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1:21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1:21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1:21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1:21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1:21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1:21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1:21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1:21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1:21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1:21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1:21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1:21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1:21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1:21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1:21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1:21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1:21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1:21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1:21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1:21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1:21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1:21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1:21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1:21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1:21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1:21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1:21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1:21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1:21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1:21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1:21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1:21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1:21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1:21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1:21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1:21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1:21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1:21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1:21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1:21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1:21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1:21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1:21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1:21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1:21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1:21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1:21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1:21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1:21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1:21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1:21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1:21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1:21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1:21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1:21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1:21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1:21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1:21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1:21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1:21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1:21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1:21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1:21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1:21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1:21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1:21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1:21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1:21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1:21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1:21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1:21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1:21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1:21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1:21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1:21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1:21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1:21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1:21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1:21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1:21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1:21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1:21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1:21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1:21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1:21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1:21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1:21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1:21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1:21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1:21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1:21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1:21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1:21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1:21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1:21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1:21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1:21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1:21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1:21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1:21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1:21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1:21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1:21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1:21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1:21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1:21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1:21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1:21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1:21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1:21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1:21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1:21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1:21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1:21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1:21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1:21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1:21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1:21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1:21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1:21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1:21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1:21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1:21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1:21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1:21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1:21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1:21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1:21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1:21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1:21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1:21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1:21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1:21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1:21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1:21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1:21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1:21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1:21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1:21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1:21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1:21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1:21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1:21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1:21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1:21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1:21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1:21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1:21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1:21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1:21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1:21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1:21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1:21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1:21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1:21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1:21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1:21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1:21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1:21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1:21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1:21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1:21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1:21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1:21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1:21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1:21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1:21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1:21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1:21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1:21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1:21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1:21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1:21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1:21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1:21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1:21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1:21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1:21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1:21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1:21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1:21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1:21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1:21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1:21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1:21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1:21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1:21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1:21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1:21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1:21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1:21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1:21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1:21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1:21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1:21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1:21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1:21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1:21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1:21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1:21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1:21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1:21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1:21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1:21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1:21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1:21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1:21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1:21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1:21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1:21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1:21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1:21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1:21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1:21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spans="1:21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spans="1:21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spans="1:21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spans="1:21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spans="1:21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spans="1:21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spans="1:21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spans="1:21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spans="1:21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spans="1:21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spans="1:21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spans="1:21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spans="1:21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spans="1:21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  <row r="997" spans="1:21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</row>
    <row r="998" spans="1:21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</row>
    <row r="999" spans="1:21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</row>
    <row r="1000" spans="1:21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</row>
    <row r="1001" spans="1:21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</row>
    <row r="1002" spans="1:21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</row>
    <row r="1003" spans="1:21" ht="15.7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</row>
    <row r="1004" spans="1:21" ht="15.75" customHeight="1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</row>
  </sheetData>
  <mergeCells count="11">
    <mergeCell ref="A12:O12"/>
    <mergeCell ref="A16:O16"/>
    <mergeCell ref="A24:O24"/>
    <mergeCell ref="A5:O6"/>
    <mergeCell ref="A8:O8"/>
    <mergeCell ref="B10:O10"/>
    <mergeCell ref="A38:C38"/>
    <mergeCell ref="A25:O25"/>
    <mergeCell ref="A28:O28"/>
    <mergeCell ref="A32:O32"/>
    <mergeCell ref="B26:O26"/>
  </mergeCells>
  <pageMargins left="0.7" right="0.7" top="0.75" bottom="0.75" header="0" footer="0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2"/>
  <sheetViews>
    <sheetView topLeftCell="K1" workbookViewId="0">
      <pane ySplit="6" topLeftCell="A9" activePane="bottomLeft" state="frozen"/>
      <selection pane="bottomLeft" activeCell="O13" sqref="O13"/>
    </sheetView>
  </sheetViews>
  <sheetFormatPr baseColWidth="10" defaultColWidth="12.625" defaultRowHeight="15" customHeight="1" x14ac:dyDescent="0.2"/>
  <cols>
    <col min="1" max="1" width="20.25" bestFit="1" customWidth="1"/>
    <col min="2" max="4" width="15" bestFit="1" customWidth="1"/>
    <col min="5" max="5" width="16.5" style="49" bestFit="1" customWidth="1"/>
    <col min="6" max="14" width="15" bestFit="1" customWidth="1"/>
    <col min="15" max="15" width="16.5" bestFit="1" customWidth="1"/>
    <col min="16" max="21" width="9.375" customWidth="1"/>
  </cols>
  <sheetData>
    <row r="1" spans="1:2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5" customHeight="1" x14ac:dyDescent="0.25">
      <c r="A5" s="102" t="s">
        <v>0</v>
      </c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"/>
      <c r="Q5" s="1"/>
      <c r="R5" s="1"/>
      <c r="S5" s="1"/>
      <c r="T5" s="1"/>
      <c r="U5" s="1"/>
    </row>
    <row r="6" spans="1:21" x14ac:dyDescent="0.25">
      <c r="A6" s="161"/>
      <c r="B6" s="162"/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"/>
      <c r="Q6" s="1"/>
      <c r="R6" s="1"/>
      <c r="S6" s="1"/>
      <c r="T6" s="1"/>
      <c r="U6" s="1"/>
    </row>
    <row r="7" spans="1:21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x14ac:dyDescent="0.25">
      <c r="A8" s="111" t="s">
        <v>39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"/>
      <c r="Q8" s="1"/>
      <c r="R8" s="1"/>
      <c r="S8" s="1"/>
      <c r="T8" s="1"/>
      <c r="U8" s="1"/>
    </row>
    <row r="9" spans="1:21" ht="4.5" customHeight="1" x14ac:dyDescent="0.25">
      <c r="A9" s="141"/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"/>
      <c r="Q9" s="1"/>
      <c r="R9" s="1"/>
      <c r="S9" s="1"/>
      <c r="T9" s="1"/>
      <c r="U9" s="1"/>
    </row>
    <row r="10" spans="1:21" x14ac:dyDescent="0.25">
      <c r="A10" s="12" t="s">
        <v>40</v>
      </c>
      <c r="B10" s="145">
        <v>2024</v>
      </c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"/>
      <c r="Q10" s="1"/>
    </row>
    <row r="11" spans="1:21" x14ac:dyDescent="0.25">
      <c r="A11" s="2" t="s">
        <v>8</v>
      </c>
      <c r="B11" s="3" t="s">
        <v>9</v>
      </c>
      <c r="C11" s="3" t="s">
        <v>10</v>
      </c>
      <c r="D11" s="3" t="s">
        <v>11</v>
      </c>
      <c r="E11" s="3" t="s">
        <v>12</v>
      </c>
      <c r="F11" s="3" t="s">
        <v>13</v>
      </c>
      <c r="G11" s="3" t="s">
        <v>14</v>
      </c>
      <c r="H11" s="3" t="s">
        <v>15</v>
      </c>
      <c r="I11" s="3" t="s">
        <v>16</v>
      </c>
      <c r="J11" s="3" t="s">
        <v>17</v>
      </c>
      <c r="K11" s="3" t="s">
        <v>18</v>
      </c>
      <c r="L11" s="3" t="s">
        <v>19</v>
      </c>
      <c r="M11" s="3" t="s">
        <v>20</v>
      </c>
      <c r="N11" s="3" t="s">
        <v>6</v>
      </c>
      <c r="O11" s="27" t="s">
        <v>26</v>
      </c>
      <c r="P11" s="1"/>
      <c r="Q11" s="1"/>
    </row>
    <row r="12" spans="1:21" x14ac:dyDescent="0.25">
      <c r="A12" s="165" t="s">
        <v>21</v>
      </c>
      <c r="B12" s="166"/>
      <c r="C12" s="166"/>
      <c r="D12" s="166"/>
      <c r="E12" s="166"/>
      <c r="F12" s="166"/>
      <c r="G12" s="166"/>
      <c r="H12" s="166"/>
      <c r="I12" s="166"/>
      <c r="J12" s="166"/>
      <c r="K12" s="166"/>
      <c r="L12" s="166"/>
      <c r="M12" s="166"/>
      <c r="N12" s="166"/>
      <c r="O12" s="166"/>
      <c r="P12" s="1"/>
      <c r="Q12" s="1"/>
    </row>
    <row r="13" spans="1:21" x14ac:dyDescent="0.25">
      <c r="A13" s="29" t="s">
        <v>41</v>
      </c>
      <c r="B13" s="61">
        <v>3007.52</v>
      </c>
      <c r="C13" s="61">
        <v>3007.52</v>
      </c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76">
        <f>SUM(B13:N13)</f>
        <v>6015.04</v>
      </c>
      <c r="P13" s="1"/>
      <c r="Q13" s="1"/>
    </row>
    <row r="14" spans="1:21" x14ac:dyDescent="0.25">
      <c r="A14" s="29" t="s">
        <v>42</v>
      </c>
      <c r="B14" s="61">
        <v>4173843.27</v>
      </c>
      <c r="C14" s="61">
        <v>4170018.47</v>
      </c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76">
        <f t="shared" ref="O14:O20" si="0">SUM(B14:N14)</f>
        <v>8343861.7400000002</v>
      </c>
      <c r="P14" s="1"/>
      <c r="Q14" s="1"/>
    </row>
    <row r="15" spans="1:21" x14ac:dyDescent="0.25">
      <c r="A15" s="29" t="s">
        <v>43</v>
      </c>
      <c r="B15" s="61">
        <v>0</v>
      </c>
      <c r="C15" s="61">
        <v>0</v>
      </c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76">
        <f t="shared" si="0"/>
        <v>0</v>
      </c>
      <c r="P15" s="1"/>
      <c r="Q15" s="1"/>
    </row>
    <row r="16" spans="1:21" x14ac:dyDescent="0.25">
      <c r="A16" s="29" t="s">
        <v>44</v>
      </c>
      <c r="B16" s="61">
        <v>275511.32</v>
      </c>
      <c r="C16" s="61">
        <v>352934.88</v>
      </c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76">
        <f t="shared" si="0"/>
        <v>628446.19999999995</v>
      </c>
      <c r="P16" s="1"/>
      <c r="Q16" s="1"/>
    </row>
    <row r="17" spans="1:21" x14ac:dyDescent="0.25">
      <c r="A17" s="29" t="s">
        <v>45</v>
      </c>
      <c r="B17" s="61">
        <v>1087614.1599999999</v>
      </c>
      <c r="C17" s="61">
        <v>1100296.8600000001</v>
      </c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76">
        <f t="shared" si="0"/>
        <v>2187911.02</v>
      </c>
      <c r="P17" s="1"/>
      <c r="Q17" s="1"/>
    </row>
    <row r="18" spans="1:21" x14ac:dyDescent="0.25">
      <c r="A18" s="29" t="s">
        <v>46</v>
      </c>
      <c r="B18" s="61">
        <v>7152.87</v>
      </c>
      <c r="C18" s="61">
        <v>7152.87</v>
      </c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76">
        <f t="shared" si="0"/>
        <v>14305.74</v>
      </c>
      <c r="P18" s="1"/>
      <c r="Q18" s="1"/>
    </row>
    <row r="19" spans="1:21" x14ac:dyDescent="0.25">
      <c r="A19" s="29" t="s">
        <v>47</v>
      </c>
      <c r="B19" s="61">
        <v>152464462.34</v>
      </c>
      <c r="C19" s="61">
        <v>152463061.28</v>
      </c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76">
        <f t="shared" si="0"/>
        <v>304927523.62</v>
      </c>
      <c r="P19" s="1"/>
      <c r="Q19" s="1"/>
    </row>
    <row r="20" spans="1:21" x14ac:dyDescent="0.25">
      <c r="A20" s="29" t="s">
        <v>48</v>
      </c>
      <c r="B20" s="61">
        <v>96660940.790000007</v>
      </c>
      <c r="C20" s="61">
        <v>96820082.870000005</v>
      </c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76">
        <f t="shared" si="0"/>
        <v>193481023.66000003</v>
      </c>
      <c r="P20" s="1"/>
      <c r="Q20" s="1"/>
    </row>
    <row r="21" spans="1:21" x14ac:dyDescent="0.25">
      <c r="A21" s="30" t="s">
        <v>155</v>
      </c>
      <c r="B21" s="63">
        <f t="shared" ref="B21:N21" si="1">SUM(B13:B20)</f>
        <v>254672532.27000004</v>
      </c>
      <c r="C21" s="63">
        <f t="shared" si="1"/>
        <v>254916554.75</v>
      </c>
      <c r="D21" s="63">
        <f t="shared" si="1"/>
        <v>0</v>
      </c>
      <c r="E21" s="63">
        <f t="shared" si="1"/>
        <v>0</v>
      </c>
      <c r="F21" s="63">
        <f t="shared" si="1"/>
        <v>0</v>
      </c>
      <c r="G21" s="63">
        <f t="shared" si="1"/>
        <v>0</v>
      </c>
      <c r="H21" s="63">
        <f t="shared" si="1"/>
        <v>0</v>
      </c>
      <c r="I21" s="63">
        <f t="shared" si="1"/>
        <v>0</v>
      </c>
      <c r="J21" s="63">
        <f t="shared" si="1"/>
        <v>0</v>
      </c>
      <c r="K21" s="63">
        <f t="shared" si="1"/>
        <v>0</v>
      </c>
      <c r="L21" s="63">
        <f t="shared" si="1"/>
        <v>0</v>
      </c>
      <c r="M21" s="63">
        <f t="shared" si="1"/>
        <v>0</v>
      </c>
      <c r="N21" s="63">
        <f t="shared" si="1"/>
        <v>0</v>
      </c>
      <c r="O21" s="63">
        <f>SUM(B21:N21)</f>
        <v>509589087.02000004</v>
      </c>
      <c r="P21" s="1"/>
      <c r="Q21" s="1"/>
    </row>
    <row r="22" spans="1:21" ht="15.75" customHeight="1" x14ac:dyDescent="0.25">
      <c r="A22" s="163" t="s">
        <v>25</v>
      </c>
      <c r="B22" s="164"/>
      <c r="C22" s="164"/>
      <c r="D22" s="164"/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"/>
      <c r="Q22" s="1"/>
    </row>
    <row r="23" spans="1:21" ht="15.75" customHeight="1" x14ac:dyDescent="0.25">
      <c r="A23" s="29" t="s">
        <v>49</v>
      </c>
      <c r="B23" s="61">
        <v>7155231.7999999998</v>
      </c>
      <c r="C23" s="61">
        <v>7110864.0800000001</v>
      </c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76">
        <f>SUM(B23:N23)</f>
        <v>14266095.879999999</v>
      </c>
      <c r="P23" s="1"/>
      <c r="Q23" s="1"/>
    </row>
    <row r="24" spans="1:21" ht="15.75" customHeight="1" x14ac:dyDescent="0.25">
      <c r="A24" s="29" t="s">
        <v>50</v>
      </c>
      <c r="B24" s="61">
        <v>438861.31</v>
      </c>
      <c r="C24" s="61">
        <v>435151.35999999999</v>
      </c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76">
        <f t="shared" ref="O24:O29" si="2">SUM(B24:N24)</f>
        <v>874012.66999999993</v>
      </c>
      <c r="P24" s="1"/>
      <c r="Q24" s="1"/>
    </row>
    <row r="25" spans="1:21" ht="15.75" customHeight="1" x14ac:dyDescent="0.25">
      <c r="A25" s="29" t="s">
        <v>43</v>
      </c>
      <c r="B25" s="61">
        <v>0</v>
      </c>
      <c r="C25" s="61">
        <v>0</v>
      </c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76">
        <f t="shared" si="2"/>
        <v>0</v>
      </c>
      <c r="P25" s="1"/>
      <c r="Q25" s="1"/>
    </row>
    <row r="26" spans="1:21" ht="15.75" customHeight="1" x14ac:dyDescent="0.25">
      <c r="A26" s="29" t="s">
        <v>44</v>
      </c>
      <c r="B26" s="61">
        <v>39256.120000000003</v>
      </c>
      <c r="C26" s="61">
        <v>127372.05</v>
      </c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76">
        <f t="shared" si="2"/>
        <v>166628.17000000001</v>
      </c>
      <c r="P26" s="1"/>
      <c r="Q26" s="1"/>
    </row>
    <row r="27" spans="1:21" ht="15.75" customHeight="1" x14ac:dyDescent="0.25">
      <c r="A27" s="29" t="s">
        <v>45</v>
      </c>
      <c r="B27" s="61">
        <v>248814.8</v>
      </c>
      <c r="C27" s="61">
        <v>248814.8</v>
      </c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76">
        <f t="shared" si="2"/>
        <v>497629.6</v>
      </c>
      <c r="P27" s="1"/>
      <c r="Q27" s="1"/>
    </row>
    <row r="28" spans="1:21" ht="15.75" customHeight="1" x14ac:dyDescent="0.25">
      <c r="A28" s="29" t="s">
        <v>46</v>
      </c>
      <c r="B28" s="61">
        <v>2632.96</v>
      </c>
      <c r="C28" s="61">
        <v>2632.96</v>
      </c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76">
        <f t="shared" si="2"/>
        <v>5265.92</v>
      </c>
      <c r="P28" s="1"/>
      <c r="Q28" s="1"/>
    </row>
    <row r="29" spans="1:21" ht="15.75" customHeight="1" x14ac:dyDescent="0.25">
      <c r="A29" s="29" t="s">
        <v>48</v>
      </c>
      <c r="B29" s="61">
        <v>13847969.18</v>
      </c>
      <c r="C29" s="61">
        <v>13719913.34</v>
      </c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76">
        <f t="shared" si="2"/>
        <v>27567882.52</v>
      </c>
      <c r="P29" s="1"/>
      <c r="Q29" s="1"/>
    </row>
    <row r="30" spans="1:21" ht="15.75" customHeight="1" x14ac:dyDescent="0.25">
      <c r="A30" s="30" t="s">
        <v>155</v>
      </c>
      <c r="B30" s="63">
        <f t="shared" ref="B30:N30" si="3">SUM(B23:B29)</f>
        <v>21732766.169999998</v>
      </c>
      <c r="C30" s="63">
        <f t="shared" si="3"/>
        <v>21644748.59</v>
      </c>
      <c r="D30" s="63">
        <f t="shared" si="3"/>
        <v>0</v>
      </c>
      <c r="E30" s="63">
        <f t="shared" si="3"/>
        <v>0</v>
      </c>
      <c r="F30" s="63">
        <f t="shared" si="3"/>
        <v>0</v>
      </c>
      <c r="G30" s="63">
        <f t="shared" si="3"/>
        <v>0</v>
      </c>
      <c r="H30" s="63">
        <f t="shared" si="3"/>
        <v>0</v>
      </c>
      <c r="I30" s="63">
        <f t="shared" si="3"/>
        <v>0</v>
      </c>
      <c r="J30" s="63">
        <f t="shared" si="3"/>
        <v>0</v>
      </c>
      <c r="K30" s="63">
        <f t="shared" si="3"/>
        <v>0</v>
      </c>
      <c r="L30" s="63">
        <f t="shared" si="3"/>
        <v>0</v>
      </c>
      <c r="M30" s="63">
        <f t="shared" si="3"/>
        <v>0</v>
      </c>
      <c r="N30" s="63">
        <f t="shared" si="3"/>
        <v>0</v>
      </c>
      <c r="O30" s="63">
        <f>SUM(B30:N30)</f>
        <v>43377514.759999998</v>
      </c>
      <c r="P30" s="1"/>
      <c r="Q30" s="1"/>
    </row>
    <row r="31" spans="1:21" ht="15.75" customHeight="1" x14ac:dyDescent="0.25">
      <c r="A31" s="7" t="s">
        <v>26</v>
      </c>
      <c r="B31" s="67">
        <f t="shared" ref="B31:N31" si="4">B30+B21</f>
        <v>276405298.44000006</v>
      </c>
      <c r="C31" s="67">
        <f t="shared" si="4"/>
        <v>276561303.33999997</v>
      </c>
      <c r="D31" s="67">
        <f t="shared" si="4"/>
        <v>0</v>
      </c>
      <c r="E31" s="67">
        <f t="shared" si="4"/>
        <v>0</v>
      </c>
      <c r="F31" s="67">
        <f t="shared" si="4"/>
        <v>0</v>
      </c>
      <c r="G31" s="67">
        <f t="shared" si="4"/>
        <v>0</v>
      </c>
      <c r="H31" s="67">
        <f t="shared" si="4"/>
        <v>0</v>
      </c>
      <c r="I31" s="67">
        <f t="shared" si="4"/>
        <v>0</v>
      </c>
      <c r="J31" s="67">
        <f t="shared" si="4"/>
        <v>0</v>
      </c>
      <c r="K31" s="67">
        <f t="shared" si="4"/>
        <v>0</v>
      </c>
      <c r="L31" s="67">
        <f t="shared" si="4"/>
        <v>0</v>
      </c>
      <c r="M31" s="67">
        <f t="shared" si="4"/>
        <v>0</v>
      </c>
      <c r="N31" s="67">
        <f t="shared" si="4"/>
        <v>0</v>
      </c>
      <c r="O31" s="67">
        <f t="shared" ref="O31" si="5">O30+O21</f>
        <v>552966601.78000009</v>
      </c>
      <c r="P31" s="1"/>
      <c r="Q31" s="1"/>
    </row>
    <row r="32" spans="1:21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1:21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1:21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1:21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1:21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1:21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1:21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1:21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1:21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1:21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1:21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1:21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1:21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1:21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1:21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1:21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1:21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21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21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1:21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1:21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1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1:21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1:21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1:21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1:21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1:21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1:21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1:21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1:21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1:21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1:21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1:21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1:21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1:21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1:21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1:21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1:21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1:21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1:21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1:21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1:21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1:21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1:21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1:21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1:21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1:21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1:21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1:21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1:21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1:21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1:21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1:21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1:21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1:21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1:21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1:21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1:21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1:21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1:21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1:21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1:21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1:21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1:21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1:21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1:21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1:21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1:21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1:21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1:21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1:21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1:21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1:21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1:21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1:21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1:21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1:21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1:21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1:21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1:21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1:21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1:21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1:21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1:21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1:21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1:21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1:21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1:21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1:21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1:21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1:21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1:21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1:21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1:21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1:21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1:21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1:21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1:21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1:21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1:21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1:21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1:21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1:21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1:21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1:21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1:21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1:21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1:21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1:21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1:21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1:21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1:21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1:21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1:21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1:21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1:21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1:21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1:21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1:21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1:21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1:21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1:21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1:21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1:21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1:21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1:21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1:21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1:21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1:21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1:21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1:21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1:21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1:21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1:21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1:21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1:21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1:21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1:21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1:21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1:21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1:21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1:21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1:21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1:21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1:21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1:21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1:21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1:21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1:21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1:21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1:21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1:21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1:21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1:21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1:21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1:21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1:21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1:21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1:21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1:21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1:21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1:21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1:21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1:21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1:21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1:21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1:21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1:21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1:21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1:21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1:21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1:21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1:21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1:21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1:21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1:21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1:21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1:21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1:21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1:21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1:21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1:21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1:21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1:21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1:21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1:21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1:21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1:21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1:21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1:21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1:21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1:21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1:21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1:21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1:21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1:21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1:21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1:21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1:21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1:21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1:21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1:21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1:21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1:21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1:21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1:21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1:21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1:21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1:21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1:21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1:21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1:21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1:21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1:21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1:21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1:21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1:21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1:21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1:21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1:21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1:21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1:21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1:21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1:21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1:21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1:21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1:21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1:21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1:21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1:21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1:21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1:21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1:21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1:21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1:21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1:21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1:21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1:21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1:21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21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1:21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1:21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1:21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1:21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1:21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1:21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1:21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1:21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1:21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1:21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1:21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1:21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1:21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1:21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1:21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1:21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1:21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1:21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1:21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1:21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1:21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1:21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1:21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1:21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1:21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1:21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1:21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1:21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1:21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1:21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1:21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1:21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1:21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1:21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1:21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:21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:21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1:21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1:21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1:21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1:21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1:21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1:21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1:21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1:21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1:21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1:21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1:21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1:21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1:21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1:21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1:21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1:21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1:21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1:21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1:21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1:21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1:21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1:21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1:21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1:21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1:21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1:21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1:21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1:21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1:21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1:21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1:21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1:21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1:21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1:21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1:21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1:21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1:21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1:21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1:21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1:21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1:21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1:21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1:21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1:21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1:21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1:21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1:21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1:21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1:21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1:21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1:21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1:21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1:21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1:21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1:21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1:21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1:21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1:21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1:21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1:21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1:21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1:21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1:21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1:21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1:21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1:21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1:21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1:21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1:21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1:21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1:21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1:21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1:21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1:21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1:21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1:21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1:21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1:21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1:21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1:21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1:21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1:21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1:21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1:21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1:21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1:21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1:21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1:21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1:21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1:21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1:21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1:21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1:21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1:21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1:21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1:21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1:21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1:21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1:21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1:21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1:21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1:21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1:21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1:21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1:21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1:21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1:21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1:21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1:21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1:21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1:21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1:21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1:21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1:21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1:21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1:21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1:21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1:21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1:21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1:21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1:21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1:21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1:21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1:21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1:21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1:21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1:21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1:21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1:21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1:21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1:21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1:21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1:21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1:21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1:21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1:21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1:21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1:21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1:21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1:21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1:21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1:21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1:21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1:21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1:21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1:21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1:21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1:21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1:21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1:21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1:21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1:21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1:21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1:21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1:21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1:21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1:21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1:21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1:21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1:21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1:21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1:21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1:21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1:21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1:21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1:21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1:21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1:21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1:21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1:21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1:21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1:21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1:21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1:21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1:21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1:21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1:21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1:21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1:21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1:21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1:21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1:21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1:21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1:21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1:21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1:21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1:21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1:21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1:21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1:21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1:21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1:21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1:21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1:21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1:21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1:21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1:21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1:21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1:21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1:21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1:21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1:21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1:21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1:21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1:21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1:21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1:21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1:21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1:21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1:21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1:21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1:21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1:21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1:21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1:21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1:21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1:21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1:21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1:21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1:21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1:21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1:21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1:21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1:21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1:21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1:21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1:21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1:21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1:21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1:21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1:21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1:21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1:21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1:21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1:21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1:21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1:21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1:21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1:21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1:21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1:21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1:21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1:21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1:21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1:21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1:21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1:21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1:21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1:21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1:21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1:21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1:21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1:21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1:21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1:21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1:21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1:21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1:21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1:21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1:21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1:21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1:21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1:21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1:21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1:21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1:21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1:21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1:21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1:21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1:21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1:21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1:21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1:21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1:21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1:21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1:21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1:21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1:21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1:21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1:21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1:21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1:21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1:21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1:21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1:21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1:21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1:21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1:21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1:21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1:21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1:21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1:21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1:21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1:21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1:21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1:21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1:21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1:21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1:21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1:21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1:21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1:21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1:21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1:21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1:21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1:21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1:21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1:21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1:21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1:21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1:21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1:21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1:21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1:21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1:21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1:21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1:21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1:21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1:21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1:21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1:21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1:21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1:21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1:21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1:21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1:21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1:21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1:21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1:21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1:21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1:21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1:21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1:21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1:21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1:21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1:21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1:21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1:21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1:21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1:21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1:21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1:21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1:21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1:21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1:21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1:21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1:21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1:21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1:21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1:21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1:21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1:21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1:21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1:21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1:21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1:21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1:21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1:21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1:21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1:21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1:21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1:21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1:21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1:21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1:21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1:21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1:21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1:21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1:21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1:21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1:21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1:21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1:21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1:21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1:21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1:21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1:21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1:21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1:21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1:21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1:21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1:21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1:21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1:21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1:21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1:21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1:21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1:21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1:21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1:21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1:21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1:21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1:21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spans="1:21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spans="1:21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spans="1:21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spans="1:21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spans="1:21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spans="1:21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spans="1:21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spans="1:21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spans="1:21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spans="1:21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spans="1:21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spans="1:21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spans="1:21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spans="1:21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  <row r="997" spans="1:21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</row>
    <row r="998" spans="1:21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</row>
    <row r="999" spans="1:21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</row>
    <row r="1000" spans="1:21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</row>
    <row r="1001" spans="1:21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</row>
    <row r="1002" spans="1:21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</row>
  </sheetData>
  <mergeCells count="6">
    <mergeCell ref="A22:O22"/>
    <mergeCell ref="A9:O9"/>
    <mergeCell ref="A5:O6"/>
    <mergeCell ref="A8:O8"/>
    <mergeCell ref="B10:O10"/>
    <mergeCell ref="A12:O12"/>
  </mergeCells>
  <pageMargins left="0.7" right="0.7" top="0.75" bottom="0.75" header="0" footer="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"/>
  <sheetViews>
    <sheetView workbookViewId="0">
      <pane ySplit="11" topLeftCell="A42" activePane="bottomLeft" state="frozen"/>
      <selection pane="bottomLeft" activeCell="P54" sqref="P54"/>
    </sheetView>
  </sheetViews>
  <sheetFormatPr baseColWidth="10" defaultColWidth="12.625" defaultRowHeight="15" customHeight="1" x14ac:dyDescent="0.2"/>
  <cols>
    <col min="1" max="1" width="20.125" bestFit="1" customWidth="1"/>
    <col min="2" max="4" width="15" bestFit="1" customWidth="1"/>
    <col min="5" max="5" width="16.5" style="49" bestFit="1" customWidth="1"/>
    <col min="6" max="14" width="15" bestFit="1" customWidth="1"/>
    <col min="15" max="15" width="16.5" bestFit="1" customWidth="1"/>
    <col min="16" max="21" width="9.375" customWidth="1"/>
  </cols>
  <sheetData>
    <row r="1" spans="1:2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5" customHeight="1" x14ac:dyDescent="0.25">
      <c r="A5" s="102" t="s">
        <v>0</v>
      </c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"/>
      <c r="Q5" s="1"/>
      <c r="R5" s="1"/>
      <c r="S5" s="1"/>
      <c r="T5" s="1"/>
      <c r="U5" s="1"/>
    </row>
    <row r="6" spans="1:21" x14ac:dyDescent="0.25">
      <c r="A6" s="161"/>
      <c r="B6" s="162"/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"/>
      <c r="Q6" s="1"/>
      <c r="R6" s="1"/>
      <c r="S6" s="1"/>
      <c r="T6" s="1"/>
      <c r="U6" s="1"/>
    </row>
    <row r="7" spans="1:21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x14ac:dyDescent="0.25">
      <c r="A8" s="111" t="s">
        <v>51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"/>
      <c r="Q8" s="1"/>
      <c r="R8" s="1"/>
      <c r="S8" s="1"/>
      <c r="T8" s="1"/>
      <c r="U8" s="1"/>
    </row>
    <row r="9" spans="1:21" ht="4.5" customHeight="1" x14ac:dyDescent="0.25">
      <c r="A9" s="141"/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"/>
      <c r="Q9" s="1"/>
      <c r="R9" s="1"/>
      <c r="S9" s="1"/>
      <c r="T9" s="1"/>
      <c r="U9" s="1"/>
    </row>
    <row r="10" spans="1:21" x14ac:dyDescent="0.25">
      <c r="A10" s="2" t="s">
        <v>2</v>
      </c>
      <c r="B10" s="145">
        <v>2024</v>
      </c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"/>
      <c r="Q10" s="1"/>
    </row>
    <row r="11" spans="1:21" x14ac:dyDescent="0.25">
      <c r="A11" s="2" t="s">
        <v>52</v>
      </c>
      <c r="B11" s="14" t="s">
        <v>9</v>
      </c>
      <c r="C11" s="14" t="s">
        <v>10</v>
      </c>
      <c r="D11" s="14" t="s">
        <v>11</v>
      </c>
      <c r="E11" s="14" t="s">
        <v>12</v>
      </c>
      <c r="F11" s="14" t="s">
        <v>13</v>
      </c>
      <c r="G11" s="14" t="s">
        <v>14</v>
      </c>
      <c r="H11" s="14" t="s">
        <v>15</v>
      </c>
      <c r="I11" s="14" t="s">
        <v>16</v>
      </c>
      <c r="J11" s="14" t="s">
        <v>17</v>
      </c>
      <c r="K11" s="14" t="s">
        <v>18</v>
      </c>
      <c r="L11" s="14" t="s">
        <v>19</v>
      </c>
      <c r="M11" s="14" t="s">
        <v>20</v>
      </c>
      <c r="N11" s="14" t="s">
        <v>6</v>
      </c>
      <c r="O11" s="14" t="s">
        <v>26</v>
      </c>
      <c r="P11" s="1"/>
      <c r="Q11" s="1"/>
    </row>
    <row r="12" spans="1:21" x14ac:dyDescent="0.25">
      <c r="A12" s="19" t="s">
        <v>53</v>
      </c>
      <c r="B12" s="82">
        <v>7565835.1100000003</v>
      </c>
      <c r="C12" s="82">
        <v>7487045.7000000002</v>
      </c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79">
        <f t="shared" ref="O12:O49" si="0">SUM(B12:N12)</f>
        <v>15052880.810000001</v>
      </c>
      <c r="P12" s="1"/>
      <c r="Q12" s="1"/>
    </row>
    <row r="13" spans="1:21" x14ac:dyDescent="0.25">
      <c r="A13" s="19" t="s">
        <v>54</v>
      </c>
      <c r="B13" s="82">
        <v>28406.26</v>
      </c>
      <c r="C13" s="82">
        <v>28406.26</v>
      </c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79">
        <f t="shared" si="0"/>
        <v>56812.52</v>
      </c>
      <c r="P13" s="1"/>
      <c r="Q13" s="1"/>
    </row>
    <row r="14" spans="1:21" x14ac:dyDescent="0.25">
      <c r="A14" s="19" t="s">
        <v>55</v>
      </c>
      <c r="B14" s="82">
        <v>1307498.69</v>
      </c>
      <c r="C14" s="82">
        <v>1296763.31</v>
      </c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79">
        <f t="shared" si="0"/>
        <v>2604262</v>
      </c>
      <c r="P14" s="1"/>
      <c r="Q14" s="1"/>
    </row>
    <row r="15" spans="1:21" x14ac:dyDescent="0.25">
      <c r="A15" s="19" t="s">
        <v>56</v>
      </c>
      <c r="B15" s="82">
        <v>561151.31000000006</v>
      </c>
      <c r="C15" s="82">
        <v>557441.36</v>
      </c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79">
        <f t="shared" si="0"/>
        <v>1118592.67</v>
      </c>
      <c r="P15" s="1"/>
      <c r="Q15" s="1"/>
    </row>
    <row r="16" spans="1:21" x14ac:dyDescent="0.25">
      <c r="A16" s="19" t="s">
        <v>57</v>
      </c>
      <c r="B16" s="82">
        <v>1012978.48</v>
      </c>
      <c r="C16" s="82">
        <v>1001132.68</v>
      </c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79">
        <f t="shared" si="0"/>
        <v>2014111.1600000001</v>
      </c>
      <c r="P16" s="1"/>
      <c r="Q16" s="1"/>
    </row>
    <row r="17" spans="1:17" x14ac:dyDescent="0.25">
      <c r="A17" s="19" t="s">
        <v>58</v>
      </c>
      <c r="B17" s="82">
        <v>425399.6</v>
      </c>
      <c r="C17" s="82">
        <v>425399.6</v>
      </c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79">
        <f t="shared" si="0"/>
        <v>850799.2</v>
      </c>
      <c r="P17" s="1"/>
      <c r="Q17" s="1"/>
    </row>
    <row r="18" spans="1:17" x14ac:dyDescent="0.25">
      <c r="A18" s="19" t="s">
        <v>59</v>
      </c>
      <c r="B18" s="82">
        <v>1484269.97</v>
      </c>
      <c r="C18" s="82">
        <v>1480790.05</v>
      </c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79">
        <f t="shared" si="0"/>
        <v>2965060.02</v>
      </c>
      <c r="P18" s="1"/>
      <c r="Q18" s="1"/>
    </row>
    <row r="19" spans="1:17" x14ac:dyDescent="0.25">
      <c r="A19" s="19" t="s">
        <v>60</v>
      </c>
      <c r="B19" s="82">
        <v>4049319.93</v>
      </c>
      <c r="C19" s="82">
        <v>4055299.01</v>
      </c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79">
        <f t="shared" si="0"/>
        <v>8104618.9399999995</v>
      </c>
      <c r="P19" s="1"/>
      <c r="Q19" s="1"/>
    </row>
    <row r="20" spans="1:17" x14ac:dyDescent="0.25">
      <c r="A20" s="19" t="s">
        <v>61</v>
      </c>
      <c r="B20" s="82">
        <v>2066957.06</v>
      </c>
      <c r="C20" s="82">
        <v>2087764.04</v>
      </c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79">
        <f t="shared" si="0"/>
        <v>4154721.1</v>
      </c>
      <c r="P20" s="1"/>
      <c r="Q20" s="1"/>
    </row>
    <row r="21" spans="1:17" ht="15.75" customHeight="1" x14ac:dyDescent="0.25">
      <c r="A21" s="19" t="s">
        <v>62</v>
      </c>
      <c r="B21" s="82">
        <v>1015621.89</v>
      </c>
      <c r="C21" s="82">
        <v>1523122.61</v>
      </c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79">
        <f t="shared" si="0"/>
        <v>2538744.5</v>
      </c>
      <c r="P21" s="1"/>
      <c r="Q21" s="1"/>
    </row>
    <row r="22" spans="1:17" ht="15.75" customHeight="1" x14ac:dyDescent="0.25">
      <c r="A22" s="19" t="s">
        <v>63</v>
      </c>
      <c r="B22" s="82">
        <v>697569.98</v>
      </c>
      <c r="C22" s="82">
        <v>694113.7</v>
      </c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79">
        <f t="shared" si="0"/>
        <v>1391683.68</v>
      </c>
      <c r="P22" s="1"/>
      <c r="Q22" s="1"/>
    </row>
    <row r="23" spans="1:17" ht="15.75" customHeight="1" x14ac:dyDescent="0.25">
      <c r="A23" s="19" t="s">
        <v>64</v>
      </c>
      <c r="B23" s="82">
        <v>24256.27</v>
      </c>
      <c r="C23" s="82">
        <v>24256.27</v>
      </c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79">
        <f t="shared" si="0"/>
        <v>48512.54</v>
      </c>
      <c r="P23" s="1"/>
      <c r="Q23" s="1"/>
    </row>
    <row r="24" spans="1:17" ht="15.75" customHeight="1" x14ac:dyDescent="0.25">
      <c r="A24" s="19" t="s">
        <v>65</v>
      </c>
      <c r="B24" s="82">
        <v>10349204.57</v>
      </c>
      <c r="C24" s="82">
        <v>10200590.710000001</v>
      </c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79">
        <f t="shared" si="0"/>
        <v>20549795.280000001</v>
      </c>
      <c r="P24" s="1"/>
      <c r="Q24" s="1"/>
    </row>
    <row r="25" spans="1:17" ht="15.75" customHeight="1" x14ac:dyDescent="0.25">
      <c r="A25" s="19" t="s">
        <v>66</v>
      </c>
      <c r="B25" s="82">
        <v>1644295.41</v>
      </c>
      <c r="C25" s="82">
        <v>1634885.15</v>
      </c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79">
        <f t="shared" si="0"/>
        <v>3279180.5599999996</v>
      </c>
      <c r="P25" s="1"/>
      <c r="Q25" s="1"/>
    </row>
    <row r="26" spans="1:17" ht="15.75" customHeight="1" x14ac:dyDescent="0.25">
      <c r="A26" s="19" t="s">
        <v>67</v>
      </c>
      <c r="B26" s="82">
        <v>24508786.940000001</v>
      </c>
      <c r="C26" s="82">
        <v>24498304.890000001</v>
      </c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79">
        <f t="shared" si="0"/>
        <v>49007091.829999998</v>
      </c>
      <c r="P26" s="1"/>
      <c r="Q26" s="1"/>
    </row>
    <row r="27" spans="1:17" ht="15.75" customHeight="1" x14ac:dyDescent="0.25">
      <c r="A27" s="19" t="s">
        <v>68</v>
      </c>
      <c r="B27" s="82">
        <v>11014484.310000001</v>
      </c>
      <c r="C27" s="82">
        <v>10826159.67</v>
      </c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79">
        <f t="shared" si="0"/>
        <v>21840643.98</v>
      </c>
      <c r="P27" s="1"/>
      <c r="Q27" s="1"/>
    </row>
    <row r="28" spans="1:17" ht="15.75" customHeight="1" x14ac:dyDescent="0.25">
      <c r="A28" s="19" t="s">
        <v>69</v>
      </c>
      <c r="B28" s="82">
        <v>15532117.5</v>
      </c>
      <c r="C28" s="82">
        <v>15461920.449999999</v>
      </c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79">
        <f t="shared" si="0"/>
        <v>30994037.949999999</v>
      </c>
      <c r="P28" s="1"/>
      <c r="Q28" s="1"/>
    </row>
    <row r="29" spans="1:17" ht="15.75" customHeight="1" x14ac:dyDescent="0.25">
      <c r="A29" s="19" t="s">
        <v>70</v>
      </c>
      <c r="B29" s="82">
        <v>14677610.49</v>
      </c>
      <c r="C29" s="82">
        <v>14705623.16</v>
      </c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79">
        <f t="shared" si="0"/>
        <v>29383233.649999999</v>
      </c>
      <c r="P29" s="1"/>
      <c r="Q29" s="1"/>
    </row>
    <row r="30" spans="1:17" ht="15.75" customHeight="1" x14ac:dyDescent="0.25">
      <c r="A30" s="19" t="s">
        <v>71</v>
      </c>
      <c r="B30" s="82">
        <v>3475768.22</v>
      </c>
      <c r="C30" s="82">
        <v>3455377.25</v>
      </c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79">
        <f t="shared" si="0"/>
        <v>6931145.4700000007</v>
      </c>
      <c r="P30" s="1"/>
      <c r="Q30" s="1"/>
    </row>
    <row r="31" spans="1:17" ht="15.75" customHeight="1" x14ac:dyDescent="0.25">
      <c r="A31" s="19" t="s">
        <v>72</v>
      </c>
      <c r="B31" s="82">
        <v>11586769.220000001</v>
      </c>
      <c r="C31" s="82">
        <v>11487853.789999999</v>
      </c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79">
        <f t="shared" si="0"/>
        <v>23074623.009999998</v>
      </c>
      <c r="P31" s="1"/>
      <c r="Q31" s="1"/>
    </row>
    <row r="32" spans="1:17" ht="15.75" customHeight="1" x14ac:dyDescent="0.25">
      <c r="A32" s="19" t="s">
        <v>73</v>
      </c>
      <c r="B32" s="82">
        <v>8138569.1399999997</v>
      </c>
      <c r="C32" s="82">
        <v>8224114.4299999997</v>
      </c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79">
        <f t="shared" si="0"/>
        <v>16362683.57</v>
      </c>
      <c r="P32" s="1"/>
      <c r="Q32" s="1"/>
    </row>
    <row r="33" spans="1:17" ht="15.75" customHeight="1" x14ac:dyDescent="0.25">
      <c r="A33" s="19" t="s">
        <v>74</v>
      </c>
      <c r="B33" s="82">
        <v>71205.36</v>
      </c>
      <c r="C33" s="82">
        <v>71205.36</v>
      </c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79">
        <f t="shared" si="0"/>
        <v>142410.72</v>
      </c>
      <c r="P33" s="1"/>
      <c r="Q33" s="1"/>
    </row>
    <row r="34" spans="1:17" ht="15.75" customHeight="1" x14ac:dyDescent="0.25">
      <c r="A34" s="19" t="s">
        <v>75</v>
      </c>
      <c r="B34" s="82">
        <v>19174439.629999999</v>
      </c>
      <c r="C34" s="82">
        <v>19502184.210000001</v>
      </c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79">
        <f t="shared" si="0"/>
        <v>38676623.840000004</v>
      </c>
      <c r="P34" s="1"/>
      <c r="Q34" s="1"/>
    </row>
    <row r="35" spans="1:17" ht="15.75" customHeight="1" x14ac:dyDescent="0.25">
      <c r="A35" s="19" t="s">
        <v>76</v>
      </c>
      <c r="B35" s="82">
        <v>5173747.42</v>
      </c>
      <c r="C35" s="82">
        <v>5195981.67</v>
      </c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79">
        <f t="shared" si="0"/>
        <v>10369729.09</v>
      </c>
      <c r="P35" s="1"/>
      <c r="Q35" s="1"/>
    </row>
    <row r="36" spans="1:17" ht="15.75" customHeight="1" x14ac:dyDescent="0.25">
      <c r="A36" s="19" t="s">
        <v>77</v>
      </c>
      <c r="B36" s="82">
        <v>72755206.840000004</v>
      </c>
      <c r="C36" s="82">
        <v>72585311.019999996</v>
      </c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79">
        <f t="shared" si="0"/>
        <v>145340517.86000001</v>
      </c>
      <c r="P36" s="1"/>
      <c r="Q36" s="1"/>
    </row>
    <row r="37" spans="1:17" ht="15.75" customHeight="1" x14ac:dyDescent="0.25">
      <c r="A37" s="19" t="s">
        <v>78</v>
      </c>
      <c r="B37" s="82">
        <v>3887505.75</v>
      </c>
      <c r="C37" s="82">
        <v>3883897.58</v>
      </c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79">
        <f t="shared" si="0"/>
        <v>7771403.3300000001</v>
      </c>
      <c r="P37" s="1"/>
      <c r="Q37" s="1"/>
    </row>
    <row r="38" spans="1:17" ht="15.75" customHeight="1" x14ac:dyDescent="0.25">
      <c r="A38" s="19" t="s">
        <v>79</v>
      </c>
      <c r="B38" s="82">
        <v>1945129.29</v>
      </c>
      <c r="C38" s="82">
        <v>1927997.07</v>
      </c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79">
        <f t="shared" si="0"/>
        <v>3873126.3600000003</v>
      </c>
      <c r="P38" s="1"/>
      <c r="Q38" s="1"/>
    </row>
    <row r="39" spans="1:17" ht="15.75" customHeight="1" x14ac:dyDescent="0.25">
      <c r="A39" s="19" t="s">
        <v>80</v>
      </c>
      <c r="B39" s="82">
        <v>11591785.17</v>
      </c>
      <c r="C39" s="82">
        <v>11400090.27</v>
      </c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79">
        <f t="shared" si="0"/>
        <v>22991875.439999998</v>
      </c>
      <c r="P39" s="1"/>
      <c r="Q39" s="1"/>
    </row>
    <row r="40" spans="1:17" ht="15.75" customHeight="1" x14ac:dyDescent="0.25">
      <c r="A40" s="19" t="s">
        <v>81</v>
      </c>
      <c r="B40" s="82">
        <v>8608727.3900000006</v>
      </c>
      <c r="C40" s="82">
        <v>8728412.3499999996</v>
      </c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79">
        <f t="shared" si="0"/>
        <v>17337139.740000002</v>
      </c>
      <c r="P40" s="1"/>
      <c r="Q40" s="1"/>
    </row>
    <row r="41" spans="1:17" ht="15.75" customHeight="1" x14ac:dyDescent="0.25">
      <c r="A41" s="19" t="s">
        <v>82</v>
      </c>
      <c r="B41" s="82">
        <v>931855.16</v>
      </c>
      <c r="C41" s="82">
        <v>931855.16</v>
      </c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79">
        <f t="shared" si="0"/>
        <v>1863710.32</v>
      </c>
      <c r="P41" s="1"/>
      <c r="Q41" s="1"/>
    </row>
    <row r="42" spans="1:17" ht="15.75" customHeight="1" x14ac:dyDescent="0.25">
      <c r="A42" s="19" t="s">
        <v>83</v>
      </c>
      <c r="B42" s="82">
        <v>9324752.0700000003</v>
      </c>
      <c r="C42" s="82">
        <v>9289222.7300000004</v>
      </c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79">
        <f t="shared" si="0"/>
        <v>18613974.800000001</v>
      </c>
      <c r="P42" s="1"/>
      <c r="Q42" s="1"/>
    </row>
    <row r="43" spans="1:17" ht="15.75" customHeight="1" x14ac:dyDescent="0.25">
      <c r="A43" s="19" t="s">
        <v>84</v>
      </c>
      <c r="B43" s="82">
        <v>3751490.35</v>
      </c>
      <c r="C43" s="82">
        <v>3739213.21</v>
      </c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79">
        <f t="shared" si="0"/>
        <v>7490703.5600000005</v>
      </c>
      <c r="P43" s="1"/>
      <c r="Q43" s="1"/>
    </row>
    <row r="44" spans="1:17" ht="15.75" customHeight="1" x14ac:dyDescent="0.25">
      <c r="A44" s="19" t="s">
        <v>85</v>
      </c>
      <c r="B44" s="82">
        <v>5329869.7699999996</v>
      </c>
      <c r="C44" s="82">
        <v>5359177.38</v>
      </c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79">
        <f t="shared" si="0"/>
        <v>10689047.149999999</v>
      </c>
      <c r="P44" s="1"/>
      <c r="Q44" s="1"/>
    </row>
    <row r="45" spans="1:17" ht="15.75" customHeight="1" x14ac:dyDescent="0.25">
      <c r="A45" s="19" t="s">
        <v>86</v>
      </c>
      <c r="B45" s="82">
        <v>1185504.6000000001</v>
      </c>
      <c r="C45" s="82">
        <v>1163036.33</v>
      </c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79">
        <f t="shared" si="0"/>
        <v>2348540.9300000002</v>
      </c>
      <c r="P45" s="1"/>
      <c r="Q45" s="1"/>
    </row>
    <row r="46" spans="1:17" ht="15.75" customHeight="1" x14ac:dyDescent="0.25">
      <c r="A46" s="19" t="s">
        <v>87</v>
      </c>
      <c r="B46" s="82">
        <v>5928834.1299999999</v>
      </c>
      <c r="C46" s="82">
        <v>6078080.9900000002</v>
      </c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79">
        <f t="shared" si="0"/>
        <v>12006915.120000001</v>
      </c>
      <c r="P46" s="1"/>
      <c r="Q46" s="1"/>
    </row>
    <row r="47" spans="1:17" ht="15.75" customHeight="1" x14ac:dyDescent="0.25">
      <c r="A47" s="19" t="s">
        <v>88</v>
      </c>
      <c r="B47" s="82">
        <v>992576.22</v>
      </c>
      <c r="C47" s="82">
        <v>970907.64</v>
      </c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79">
        <f t="shared" si="0"/>
        <v>1963483.8599999999</v>
      </c>
      <c r="P47" s="1"/>
      <c r="Q47" s="1"/>
    </row>
    <row r="48" spans="1:17" ht="15.75" customHeight="1" x14ac:dyDescent="0.25">
      <c r="A48" s="19" t="s">
        <v>89</v>
      </c>
      <c r="B48" s="82">
        <v>2365399.08</v>
      </c>
      <c r="C48" s="82">
        <v>2350951.65</v>
      </c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79">
        <f t="shared" si="0"/>
        <v>4716350.7300000004</v>
      </c>
      <c r="P48" s="1"/>
      <c r="Q48" s="1"/>
    </row>
    <row r="49" spans="1:21" ht="15.75" customHeight="1" x14ac:dyDescent="0.25">
      <c r="A49" s="19" t="s">
        <v>90</v>
      </c>
      <c r="B49" s="82">
        <v>2220399.86</v>
      </c>
      <c r="C49" s="82">
        <v>2227414.63</v>
      </c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79">
        <f t="shared" si="0"/>
        <v>4447814.49</v>
      </c>
      <c r="P49" s="1"/>
      <c r="Q49" s="1"/>
    </row>
    <row r="50" spans="1:21" ht="15.75" customHeight="1" x14ac:dyDescent="0.25">
      <c r="A50" s="7" t="s">
        <v>26</v>
      </c>
      <c r="B50" s="79">
        <f t="shared" ref="B50:N50" si="1">SUM(B12:B49)</f>
        <v>276405298.44</v>
      </c>
      <c r="C50" s="79">
        <f t="shared" si="1"/>
        <v>276561303.33999991</v>
      </c>
      <c r="D50" s="79">
        <f t="shared" si="1"/>
        <v>0</v>
      </c>
      <c r="E50" s="79">
        <f t="shared" si="1"/>
        <v>0</v>
      </c>
      <c r="F50" s="79">
        <f t="shared" si="1"/>
        <v>0</v>
      </c>
      <c r="G50" s="79">
        <f t="shared" si="1"/>
        <v>0</v>
      </c>
      <c r="H50" s="79">
        <f t="shared" si="1"/>
        <v>0</v>
      </c>
      <c r="I50" s="79">
        <f t="shared" si="1"/>
        <v>0</v>
      </c>
      <c r="J50" s="79">
        <f t="shared" si="1"/>
        <v>0</v>
      </c>
      <c r="K50" s="79">
        <f>SUM(K12:K49)</f>
        <v>0</v>
      </c>
      <c r="L50" s="79">
        <f t="shared" si="1"/>
        <v>0</v>
      </c>
      <c r="M50" s="79">
        <f t="shared" si="1"/>
        <v>0</v>
      </c>
      <c r="N50" s="79">
        <f t="shared" si="1"/>
        <v>0</v>
      </c>
      <c r="O50" s="79">
        <f>SUM(B50:N50)</f>
        <v>552966601.77999997</v>
      </c>
      <c r="P50" s="1"/>
      <c r="Q50" s="1"/>
    </row>
    <row r="51" spans="1:21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1:21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1:21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1:21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1:21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1:21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1:21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1:21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1:21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1:21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1:21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1:21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1:21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1:21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1:21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1:21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1:21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21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21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1:21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1:21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1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1:21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1:21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1:21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1:21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1:21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1:21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1:21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1:21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1:21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1:21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1:21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1:21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1:21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1:21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1:21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1:21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1:21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1:21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1:21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1:21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1:21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1:21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1:21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1:21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1:21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1:21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1:21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1:21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1:21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1:21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1:21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1:21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1:21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1:21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1:21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1:21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1:21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1:21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1:21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1:21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1:21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1:21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1:21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1:21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1:21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1:21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1:21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1:21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1:21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1:21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1:21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1:21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1:21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1:21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1:21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1:21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1:21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1:21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1:21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1:21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1:21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1:21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1:21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1:21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1:21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1:21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1:21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1:21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1:21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1:21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1:21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1:21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1:21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1:21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1:21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1:21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1:21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1:21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1:21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1:21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1:21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1:21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1:21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1:21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1:21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1:21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1:21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1:21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1:21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1:21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1:21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1:21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1:21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1:21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1:21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1:21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1:21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1:21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1:21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1:21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1:21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1:21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1:21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1:21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1:21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1:21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1:21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1:21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1:21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1:21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1:21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1:21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1:21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1:21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1:21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1:21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1:21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1:21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1:21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1:21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1:21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1:21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1:21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1:21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1:21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1:21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1:21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1:21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1:21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1:21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1:21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1:21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1:21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1:21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1:21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1:21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1:21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1:21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1:21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1:21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1:21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1:21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1:21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1:21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1:21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1:21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1:21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1:21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1:21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1:21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1:21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1:21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1:21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1:21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1:21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1:21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1:21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1:21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1:21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1:21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1:21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1:21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1:21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1:21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1:21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1:21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1:21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1:21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1:21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1:21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1:21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1:21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1:21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1:21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1:21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1:21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1:21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1:21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1:21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1:21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1:21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1:21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1:21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1:21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1:21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1:21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1:21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1:21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1:21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1:21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1:21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1:21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1:21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1:21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1:21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1:21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1:21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1:21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1:21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1:21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1:21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1:21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1:21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1:21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1:21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1:21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1:21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1:21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1:21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1:21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1:21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1:21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1:21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1:21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1:21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1:21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1:21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21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1:21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1:21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1:21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1:21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1:21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1:21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1:21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1:21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1:21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1:21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1:21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1:21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1:21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1:21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1:21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1:21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1:21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1:21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1:21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1:21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1:21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1:21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1:21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1:21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1:21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1:21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1:21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1:21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1:21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1:21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1:21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1:21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1:21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1:21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1:21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:21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:21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1:21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1:21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1:21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1:21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1:21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1:21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1:21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1:21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1:21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1:21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1:21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1:21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1:21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1:21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1:21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1:21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1:21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1:21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1:21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1:21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1:21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1:21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1:21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1:21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1:21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1:21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1:21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1:21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1:21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1:21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1:21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1:21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1:21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1:21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1:21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1:21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1:21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1:21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1:21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1:21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1:21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1:21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1:21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1:21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1:21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1:21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1:21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1:21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1:21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1:21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1:21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1:21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1:21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1:21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1:21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1:21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1:21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1:21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1:21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1:21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1:21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1:21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1:21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1:21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1:21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1:21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1:21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1:21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1:21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1:21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1:21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1:21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1:21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1:21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1:21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1:21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1:21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1:21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1:21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1:21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1:21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1:21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1:21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1:21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1:21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1:21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1:21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1:21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1:21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1:21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1:21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1:21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1:21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1:21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1:21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1:21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1:21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1:21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1:21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1:21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1:21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1:21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1:21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1:21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1:21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1:21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1:21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1:21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1:21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1:21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1:21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1:21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1:21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1:21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1:21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1:21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1:21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1:21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1:21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1:21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1:21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1:21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1:21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1:21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1:21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1:21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1:21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1:21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1:21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1:21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1:21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1:21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1:21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1:21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1:21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1:21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1:21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1:21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1:21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1:21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1:21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1:21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1:21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1:21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1:21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1:21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1:21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1:21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1:21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1:21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1:21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1:21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1:21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1:21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1:21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1:21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1:21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1:21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1:21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1:21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1:21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1:21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1:21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1:21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1:21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1:21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1:21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1:21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1:21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1:21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1:21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1:21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1:21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1:21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1:21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1:21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1:21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1:21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1:21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1:21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1:21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1:21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1:21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1:21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1:21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1:21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1:21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1:21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1:21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1:21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1:21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1:21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1:21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1:21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1:21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1:21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1:21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1:21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1:21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1:21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1:21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1:21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1:21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1:21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1:21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1:21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1:21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1:21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1:21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1:21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1:21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1:21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1:21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1:21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1:21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1:21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1:21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1:21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1:21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1:21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1:21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1:21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1:21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1:21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1:21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1:21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1:21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1:21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1:21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1:21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1:21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1:21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1:21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1:21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1:21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1:21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1:21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1:21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1:21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1:21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1:21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1:21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1:21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1:21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1:21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1:21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1:21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1:21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1:21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1:21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1:21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1:21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1:21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1:21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1:21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1:21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1:21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1:21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1:21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1:21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1:21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1:21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1:21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1:21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1:21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1:21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1:21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1:21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1:21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1:21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1:21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1:21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1:21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1:21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1:21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1:21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1:21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1:21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1:21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1:21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1:21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1:21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1:21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1:21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1:21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1:21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1:21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1:21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1:21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1:21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1:21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1:21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1:21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1:21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1:21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1:21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1:21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1:21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1:21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1:21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1:21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1:21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1:21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1:21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1:21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1:21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1:21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1:21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1:21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1:21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1:21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1:21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1:21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1:21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1:21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1:21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1:21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1:21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1:21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1:21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1:21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1:21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1:21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1:21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1:21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1:21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1:21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1:21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1:21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1:21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1:21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1:21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1:21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1:21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1:21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1:21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1:21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1:21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1:21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1:21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1:21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1:21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1:21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1:21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1:21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1:21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1:21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1:21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1:21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1:21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1:21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1:21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1:21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1:21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1:21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1:21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1:21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1:21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1:21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1:21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1:21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1:21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1:21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1:21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1:21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1:21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1:21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1:21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1:21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1:21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1:21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1:21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1:21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1:21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1:21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1:21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1:21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1:21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1:21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1:21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1:21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1:21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1:21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1:21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1:21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1:21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1:21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1:21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1:21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1:21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1:21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1:21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1:21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spans="1:21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spans="1:21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spans="1:21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spans="1:21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spans="1:21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spans="1:21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spans="1:21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spans="1:21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spans="1:21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spans="1:21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spans="1:21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spans="1:21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spans="1:21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spans="1:21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  <row r="997" spans="1:21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</row>
    <row r="998" spans="1:21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</row>
    <row r="999" spans="1:21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</row>
    <row r="1000" spans="1:21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</row>
  </sheetData>
  <mergeCells count="4">
    <mergeCell ref="A9:O9"/>
    <mergeCell ref="B10:O10"/>
    <mergeCell ref="A8:O8"/>
    <mergeCell ref="A5:O6"/>
  </mergeCells>
  <pageMargins left="0.7" right="0.7" top="0.75" bottom="0.75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22"/>
  <sheetViews>
    <sheetView topLeftCell="A81" zoomScale="85" zoomScaleNormal="85" workbookViewId="0">
      <selection activeCell="D93" sqref="D93"/>
    </sheetView>
  </sheetViews>
  <sheetFormatPr baseColWidth="10" defaultColWidth="12.625" defaultRowHeight="15" customHeight="1" x14ac:dyDescent="0.2"/>
  <cols>
    <col min="1" max="1" width="12.25" bestFit="1" customWidth="1"/>
    <col min="2" max="2" width="22.375" customWidth="1"/>
    <col min="3" max="6" width="17.375" bestFit="1" customWidth="1"/>
    <col min="7" max="15" width="15.875" bestFit="1" customWidth="1"/>
    <col min="16" max="18" width="16.5" bestFit="1" customWidth="1"/>
    <col min="19" max="24" width="9.375" customWidth="1"/>
  </cols>
  <sheetData>
    <row r="1" spans="1:2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6"/>
      <c r="N1" s="6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6"/>
      <c r="N2" s="6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6"/>
      <c r="N3" s="6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6"/>
      <c r="N4" s="6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5" customHeight="1" x14ac:dyDescent="0.25">
      <c r="A5" s="102" t="s">
        <v>0</v>
      </c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55"/>
      <c r="R5" s="55"/>
      <c r="S5" s="1"/>
      <c r="T5" s="1"/>
      <c r="U5" s="1"/>
      <c r="V5" s="1"/>
      <c r="W5" s="1"/>
      <c r="X5" s="1"/>
    </row>
    <row r="6" spans="1:24" x14ac:dyDescent="0.25">
      <c r="A6" s="161"/>
      <c r="B6" s="162"/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55"/>
      <c r="R6" s="55"/>
      <c r="S6" s="1"/>
      <c r="T6" s="1"/>
      <c r="U6" s="1"/>
      <c r="V6" s="1"/>
      <c r="W6" s="1"/>
      <c r="X6" s="1"/>
    </row>
    <row r="7" spans="1:24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6"/>
      <c r="N7" s="6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x14ac:dyDescent="0.25">
      <c r="A8" s="111" t="s">
        <v>91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55"/>
      <c r="R8" s="55"/>
      <c r="S8" s="1"/>
      <c r="T8" s="1"/>
      <c r="U8" s="1"/>
      <c r="V8" s="1"/>
      <c r="W8" s="1"/>
      <c r="X8" s="1"/>
    </row>
    <row r="9" spans="1:24" ht="4.5" customHeight="1" x14ac:dyDescent="0.25">
      <c r="A9" s="1"/>
      <c r="B9" s="141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"/>
      <c r="R9" s="1"/>
      <c r="S9" s="1"/>
      <c r="T9" s="1"/>
      <c r="U9" s="1"/>
      <c r="V9" s="1"/>
      <c r="W9" s="1"/>
      <c r="X9" s="1"/>
    </row>
    <row r="10" spans="1:24" x14ac:dyDescent="0.25">
      <c r="A10" s="145" t="s">
        <v>2</v>
      </c>
      <c r="B10" s="140"/>
      <c r="C10" s="145">
        <v>2024</v>
      </c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"/>
      <c r="R10" s="1"/>
      <c r="S10" s="1"/>
      <c r="T10" s="1"/>
    </row>
    <row r="11" spans="1:24" x14ac:dyDescent="0.25">
      <c r="A11" s="7" t="s">
        <v>92</v>
      </c>
      <c r="B11" s="2" t="s">
        <v>93</v>
      </c>
      <c r="C11" s="3" t="s">
        <v>9</v>
      </c>
      <c r="D11" s="3" t="s">
        <v>10</v>
      </c>
      <c r="E11" s="3" t="s">
        <v>11</v>
      </c>
      <c r="F11" s="3" t="s">
        <v>12</v>
      </c>
      <c r="G11" s="3" t="s">
        <v>13</v>
      </c>
      <c r="H11" s="3" t="s">
        <v>14</v>
      </c>
      <c r="I11" s="3" t="s">
        <v>15</v>
      </c>
      <c r="J11" s="8" t="s">
        <v>16</v>
      </c>
      <c r="K11" s="8" t="s">
        <v>17</v>
      </c>
      <c r="L11" s="3" t="s">
        <v>18</v>
      </c>
      <c r="M11" s="3" t="s">
        <v>19</v>
      </c>
      <c r="N11" s="3" t="s">
        <v>20</v>
      </c>
      <c r="O11" s="3" t="s">
        <v>6</v>
      </c>
      <c r="P11" s="27" t="s">
        <v>26</v>
      </c>
      <c r="Q11" s="1"/>
      <c r="R11" s="1"/>
      <c r="S11" s="1"/>
      <c r="T11" s="1"/>
    </row>
    <row r="12" spans="1:24" x14ac:dyDescent="0.25">
      <c r="A12" s="13" t="s">
        <v>102</v>
      </c>
      <c r="B12" s="13" t="s">
        <v>139</v>
      </c>
      <c r="C12" s="21">
        <v>253541.72</v>
      </c>
      <c r="D12" s="21">
        <v>253541.72</v>
      </c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8">
        <f>SUM(C12:O12)</f>
        <v>507083.44</v>
      </c>
      <c r="Q12" s="1"/>
      <c r="R12" s="1"/>
      <c r="S12" s="1"/>
      <c r="T12" s="1"/>
    </row>
    <row r="13" spans="1:24" x14ac:dyDescent="0.25">
      <c r="A13" s="13" t="s">
        <v>102</v>
      </c>
      <c r="B13" s="13" t="s">
        <v>140</v>
      </c>
      <c r="C13" s="21">
        <v>140496.88</v>
      </c>
      <c r="D13" s="21">
        <v>140600.9</v>
      </c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8">
        <f t="shared" ref="P13:P30" si="0">SUM(C13:O13)</f>
        <v>281097.78000000003</v>
      </c>
      <c r="Q13" s="1"/>
      <c r="R13" s="1"/>
      <c r="S13" s="1"/>
      <c r="T13" s="1"/>
    </row>
    <row r="14" spans="1:24" x14ac:dyDescent="0.25">
      <c r="A14" s="13" t="s">
        <v>102</v>
      </c>
      <c r="B14" s="13" t="s">
        <v>141</v>
      </c>
      <c r="C14" s="21">
        <v>157237.94</v>
      </c>
      <c r="D14" s="21">
        <v>157237.94</v>
      </c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8">
        <f t="shared" si="0"/>
        <v>314475.88</v>
      </c>
      <c r="Q14" s="1"/>
      <c r="R14" s="1"/>
      <c r="S14" s="1"/>
      <c r="T14" s="1"/>
    </row>
    <row r="15" spans="1:24" x14ac:dyDescent="0.25">
      <c r="A15" s="13" t="s">
        <v>102</v>
      </c>
      <c r="B15" s="13" t="s">
        <v>138</v>
      </c>
      <c r="C15" s="21">
        <v>710144.5</v>
      </c>
      <c r="D15" s="21">
        <v>732650.96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8">
        <f t="shared" si="0"/>
        <v>1442795.46</v>
      </c>
      <c r="Q15" s="1"/>
      <c r="R15" s="1"/>
      <c r="S15" s="1"/>
      <c r="T15" s="1"/>
    </row>
    <row r="16" spans="1:24" x14ac:dyDescent="0.25">
      <c r="A16" s="13" t="s">
        <v>102</v>
      </c>
      <c r="B16" s="13" t="s">
        <v>142</v>
      </c>
      <c r="C16" s="21">
        <v>88710.83</v>
      </c>
      <c r="D16" s="21">
        <v>88841.75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8">
        <f t="shared" si="0"/>
        <v>177552.58000000002</v>
      </c>
      <c r="Q16" s="1"/>
      <c r="R16" s="1"/>
      <c r="S16" s="1"/>
      <c r="T16" s="1"/>
    </row>
    <row r="17" spans="1:20" x14ac:dyDescent="0.25">
      <c r="A17" s="13" t="s">
        <v>102</v>
      </c>
      <c r="B17" s="13" t="s">
        <v>143</v>
      </c>
      <c r="C17" s="21">
        <v>39717.019999999997</v>
      </c>
      <c r="D17" s="21">
        <v>39717.019999999997</v>
      </c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8">
        <f t="shared" si="0"/>
        <v>79434.039999999994</v>
      </c>
      <c r="Q17" s="1"/>
      <c r="R17" s="1"/>
      <c r="S17" s="1"/>
      <c r="T17" s="1"/>
    </row>
    <row r="18" spans="1:20" x14ac:dyDescent="0.25">
      <c r="A18" s="13" t="s">
        <v>102</v>
      </c>
      <c r="B18" s="13" t="s">
        <v>103</v>
      </c>
      <c r="C18" s="21">
        <v>2404231.66</v>
      </c>
      <c r="D18" s="21">
        <v>2386422.69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8">
        <f t="shared" si="0"/>
        <v>4790654.3499999996</v>
      </c>
      <c r="Q18" s="1"/>
      <c r="R18" s="1"/>
      <c r="S18" s="1"/>
      <c r="T18" s="1"/>
    </row>
    <row r="19" spans="1:20" x14ac:dyDescent="0.25">
      <c r="A19" s="170" t="s">
        <v>155</v>
      </c>
      <c r="B19" s="171"/>
      <c r="C19" s="22">
        <f t="shared" ref="C19:O19" si="1">SUM(C12:C18)</f>
        <v>3794080.5500000003</v>
      </c>
      <c r="D19" s="22">
        <f t="shared" si="1"/>
        <v>3799012.98</v>
      </c>
      <c r="E19" s="22">
        <f t="shared" si="1"/>
        <v>0</v>
      </c>
      <c r="F19" s="22">
        <f t="shared" si="1"/>
        <v>0</v>
      </c>
      <c r="G19" s="22">
        <f t="shared" si="1"/>
        <v>0</v>
      </c>
      <c r="H19" s="22">
        <f t="shared" si="1"/>
        <v>0</v>
      </c>
      <c r="I19" s="22">
        <f t="shared" si="1"/>
        <v>0</v>
      </c>
      <c r="J19" s="22">
        <f t="shared" si="1"/>
        <v>0</v>
      </c>
      <c r="K19" s="22">
        <f t="shared" si="1"/>
        <v>0</v>
      </c>
      <c r="L19" s="22">
        <f t="shared" si="1"/>
        <v>0</v>
      </c>
      <c r="M19" s="22">
        <f t="shared" si="1"/>
        <v>0</v>
      </c>
      <c r="N19" s="22">
        <f t="shared" si="1"/>
        <v>0</v>
      </c>
      <c r="O19" s="22">
        <f t="shared" si="1"/>
        <v>0</v>
      </c>
      <c r="P19" s="28">
        <f t="shared" si="0"/>
        <v>7593093.5300000003</v>
      </c>
      <c r="Q19" s="1"/>
      <c r="R19" s="1"/>
      <c r="S19" s="1"/>
      <c r="T19" s="1"/>
    </row>
    <row r="20" spans="1:20" x14ac:dyDescent="0.25">
      <c r="A20" s="13" t="s">
        <v>99</v>
      </c>
      <c r="B20" s="13" t="s">
        <v>132</v>
      </c>
      <c r="C20" s="21">
        <v>342805.91</v>
      </c>
      <c r="D20" s="21">
        <v>342805.91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8">
        <f t="shared" si="0"/>
        <v>685611.82</v>
      </c>
      <c r="Q20" s="1"/>
      <c r="R20" s="1"/>
      <c r="S20" s="1"/>
      <c r="T20" s="1"/>
    </row>
    <row r="21" spans="1:20" x14ac:dyDescent="0.25">
      <c r="A21" s="13" t="s">
        <v>99</v>
      </c>
      <c r="B21" s="13" t="s">
        <v>100</v>
      </c>
      <c r="C21" s="21">
        <v>15110529.189999999</v>
      </c>
      <c r="D21" s="21">
        <v>15014348.289999999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8">
        <f t="shared" si="0"/>
        <v>30124877.479999997</v>
      </c>
      <c r="Q21" s="1"/>
      <c r="R21" s="1"/>
      <c r="S21" s="1"/>
      <c r="T21" s="1"/>
    </row>
    <row r="22" spans="1:20" ht="15.75" customHeight="1" x14ac:dyDescent="0.25">
      <c r="A22" s="13" t="s">
        <v>99</v>
      </c>
      <c r="B22" s="13" t="s">
        <v>133</v>
      </c>
      <c r="C22" s="21">
        <v>2716.65</v>
      </c>
      <c r="D22" s="21">
        <v>2716.65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8">
        <f t="shared" si="0"/>
        <v>5433.3</v>
      </c>
      <c r="Q22" s="1"/>
      <c r="R22" s="1"/>
      <c r="S22" s="1"/>
      <c r="T22" s="1"/>
    </row>
    <row r="23" spans="1:20" ht="15.75" customHeight="1" x14ac:dyDescent="0.25">
      <c r="A23" s="170" t="s">
        <v>155</v>
      </c>
      <c r="B23" s="171"/>
      <c r="C23" s="22">
        <f t="shared" ref="C23:O23" si="2">SUM(C20:C22)</f>
        <v>15456051.75</v>
      </c>
      <c r="D23" s="22">
        <f t="shared" si="2"/>
        <v>15359870.85</v>
      </c>
      <c r="E23" s="22">
        <f t="shared" si="2"/>
        <v>0</v>
      </c>
      <c r="F23" s="22">
        <f t="shared" si="2"/>
        <v>0</v>
      </c>
      <c r="G23" s="22">
        <f t="shared" si="2"/>
        <v>0</v>
      </c>
      <c r="H23" s="22">
        <f t="shared" si="2"/>
        <v>0</v>
      </c>
      <c r="I23" s="22">
        <f t="shared" si="2"/>
        <v>0</v>
      </c>
      <c r="J23" s="22">
        <f t="shared" si="2"/>
        <v>0</v>
      </c>
      <c r="K23" s="22">
        <f t="shared" si="2"/>
        <v>0</v>
      </c>
      <c r="L23" s="22">
        <f t="shared" si="2"/>
        <v>0</v>
      </c>
      <c r="M23" s="22">
        <f t="shared" si="2"/>
        <v>0</v>
      </c>
      <c r="N23" s="22">
        <f t="shared" si="2"/>
        <v>0</v>
      </c>
      <c r="O23" s="22">
        <f t="shared" si="2"/>
        <v>0</v>
      </c>
      <c r="P23" s="28">
        <f t="shared" si="0"/>
        <v>30815922.600000001</v>
      </c>
      <c r="Q23" s="1"/>
      <c r="R23" s="1"/>
      <c r="S23" s="1"/>
      <c r="T23" s="1"/>
    </row>
    <row r="24" spans="1:20" ht="15.75" customHeight="1" x14ac:dyDescent="0.25">
      <c r="A24" s="13" t="s">
        <v>95</v>
      </c>
      <c r="B24" s="13" t="s">
        <v>110</v>
      </c>
      <c r="C24" s="21">
        <v>309082.40999999997</v>
      </c>
      <c r="D24" s="21">
        <v>309082.40999999997</v>
      </c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8">
        <f t="shared" si="0"/>
        <v>618164.81999999995</v>
      </c>
      <c r="Q24" s="1"/>
      <c r="R24" s="1"/>
      <c r="S24" s="1"/>
      <c r="T24" s="1"/>
    </row>
    <row r="25" spans="1:20" ht="15.75" customHeight="1" x14ac:dyDescent="0.25">
      <c r="A25" s="13" t="s">
        <v>95</v>
      </c>
      <c r="B25" s="13" t="s">
        <v>111</v>
      </c>
      <c r="C25" s="21">
        <v>113687.13</v>
      </c>
      <c r="D25" s="21">
        <v>109977.18</v>
      </c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8">
        <f t="shared" si="0"/>
        <v>223664.31</v>
      </c>
      <c r="Q25" s="1"/>
      <c r="R25" s="1"/>
      <c r="S25" s="1"/>
      <c r="T25" s="1"/>
    </row>
    <row r="26" spans="1:20" ht="15.75" customHeight="1" x14ac:dyDescent="0.25">
      <c r="A26" s="13" t="s">
        <v>95</v>
      </c>
      <c r="B26" s="13" t="s">
        <v>95</v>
      </c>
      <c r="C26" s="21">
        <v>61197862.060000002</v>
      </c>
      <c r="D26" s="21">
        <v>61537831.109999999</v>
      </c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8">
        <f t="shared" si="0"/>
        <v>122735693.17</v>
      </c>
      <c r="Q26" s="1"/>
      <c r="R26" s="1"/>
      <c r="S26" s="1"/>
      <c r="T26" s="1"/>
    </row>
    <row r="27" spans="1:20" ht="15.75" customHeight="1" x14ac:dyDescent="0.25">
      <c r="A27" s="13" t="s">
        <v>95</v>
      </c>
      <c r="B27" s="13" t="s">
        <v>109</v>
      </c>
      <c r="C27" s="21">
        <v>2592176.6800000002</v>
      </c>
      <c r="D27" s="21">
        <v>2599891.5</v>
      </c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8">
        <f t="shared" si="0"/>
        <v>5192068.18</v>
      </c>
      <c r="Q27" s="1"/>
      <c r="R27" s="1"/>
      <c r="S27" s="1"/>
      <c r="T27" s="1"/>
    </row>
    <row r="28" spans="1:20" ht="15.75" customHeight="1" x14ac:dyDescent="0.25">
      <c r="A28" s="170" t="s">
        <v>155</v>
      </c>
      <c r="B28" s="171"/>
      <c r="C28" s="22">
        <f t="shared" ref="C28:O28" si="3">SUM(C24:C27)</f>
        <v>64212808.280000001</v>
      </c>
      <c r="D28" s="22">
        <f t="shared" si="3"/>
        <v>64556782.200000003</v>
      </c>
      <c r="E28" s="22">
        <f t="shared" si="3"/>
        <v>0</v>
      </c>
      <c r="F28" s="22">
        <f t="shared" si="3"/>
        <v>0</v>
      </c>
      <c r="G28" s="22">
        <f t="shared" si="3"/>
        <v>0</v>
      </c>
      <c r="H28" s="22">
        <f t="shared" si="3"/>
        <v>0</v>
      </c>
      <c r="I28" s="22">
        <f t="shared" si="3"/>
        <v>0</v>
      </c>
      <c r="J28" s="22">
        <f t="shared" si="3"/>
        <v>0</v>
      </c>
      <c r="K28" s="22">
        <f t="shared" si="3"/>
        <v>0</v>
      </c>
      <c r="L28" s="22">
        <f t="shared" si="3"/>
        <v>0</v>
      </c>
      <c r="M28" s="22">
        <f t="shared" si="3"/>
        <v>0</v>
      </c>
      <c r="N28" s="22">
        <f t="shared" si="3"/>
        <v>0</v>
      </c>
      <c r="O28" s="22">
        <f t="shared" si="3"/>
        <v>0</v>
      </c>
      <c r="P28" s="28">
        <f t="shared" si="0"/>
        <v>128769590.48</v>
      </c>
      <c r="Q28" s="1"/>
      <c r="R28" s="1"/>
      <c r="S28" s="1"/>
      <c r="T28" s="1"/>
    </row>
    <row r="29" spans="1:20" ht="15.75" customHeight="1" x14ac:dyDescent="0.25">
      <c r="A29" s="13" t="s">
        <v>94</v>
      </c>
      <c r="B29" s="13" t="s">
        <v>107</v>
      </c>
      <c r="C29" s="21">
        <v>1132099.8400000001</v>
      </c>
      <c r="D29" s="21">
        <v>1125450.9099999999</v>
      </c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8">
        <f t="shared" si="0"/>
        <v>2257550.75</v>
      </c>
      <c r="Q29" s="1"/>
      <c r="R29" s="1"/>
      <c r="S29" s="1"/>
      <c r="T29" s="1"/>
    </row>
    <row r="30" spans="1:20" ht="15.75" customHeight="1" x14ac:dyDescent="0.25">
      <c r="A30" s="13" t="s">
        <v>94</v>
      </c>
      <c r="B30" s="13" t="s">
        <v>94</v>
      </c>
      <c r="C30" s="21">
        <v>91433745.319999993</v>
      </c>
      <c r="D30" s="21">
        <v>91196327.140000001</v>
      </c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8">
        <f t="shared" si="0"/>
        <v>182630072.45999998</v>
      </c>
      <c r="Q30" s="1"/>
      <c r="R30" s="1"/>
      <c r="S30" s="1"/>
      <c r="T30" s="1"/>
    </row>
    <row r="31" spans="1:20" ht="15.75" customHeight="1" x14ac:dyDescent="0.25">
      <c r="A31" s="13" t="s">
        <v>94</v>
      </c>
      <c r="B31" s="13" t="s">
        <v>106</v>
      </c>
      <c r="C31" s="21">
        <v>2534.9</v>
      </c>
      <c r="D31" s="21">
        <v>2534.9</v>
      </c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8">
        <f>SUM(C31:O31)</f>
        <v>5069.8</v>
      </c>
      <c r="Q31" s="1"/>
      <c r="R31" s="1"/>
      <c r="S31" s="1"/>
      <c r="T31" s="1"/>
    </row>
    <row r="32" spans="1:20" ht="15.75" customHeight="1" x14ac:dyDescent="0.25">
      <c r="A32" s="13" t="s">
        <v>94</v>
      </c>
      <c r="B32" s="13" t="s">
        <v>108</v>
      </c>
      <c r="C32" s="21">
        <v>185936</v>
      </c>
      <c r="D32" s="21">
        <v>185936</v>
      </c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8">
        <f t="shared" ref="P32:P68" si="4">SUM(C32:O32)</f>
        <v>371872</v>
      </c>
      <c r="Q32" s="1"/>
      <c r="R32" s="1"/>
      <c r="S32" s="1"/>
      <c r="T32" s="1"/>
    </row>
    <row r="33" spans="1:20" ht="15.75" customHeight="1" x14ac:dyDescent="0.25">
      <c r="A33" s="170" t="s">
        <v>155</v>
      </c>
      <c r="B33" s="171"/>
      <c r="C33" s="22">
        <f t="shared" ref="C33:O33" si="5">SUM(C29:C32)</f>
        <v>92754316.060000002</v>
      </c>
      <c r="D33" s="22">
        <f t="shared" si="5"/>
        <v>92510248.950000003</v>
      </c>
      <c r="E33" s="22">
        <f t="shared" si="5"/>
        <v>0</v>
      </c>
      <c r="F33" s="22">
        <f t="shared" si="5"/>
        <v>0</v>
      </c>
      <c r="G33" s="22">
        <f t="shared" si="5"/>
        <v>0</v>
      </c>
      <c r="H33" s="22">
        <f t="shared" si="5"/>
        <v>0</v>
      </c>
      <c r="I33" s="22">
        <f t="shared" si="5"/>
        <v>0</v>
      </c>
      <c r="J33" s="22">
        <f t="shared" si="5"/>
        <v>0</v>
      </c>
      <c r="K33" s="22">
        <f t="shared" si="5"/>
        <v>0</v>
      </c>
      <c r="L33" s="22">
        <f t="shared" si="5"/>
        <v>0</v>
      </c>
      <c r="M33" s="22">
        <f t="shared" si="5"/>
        <v>0</v>
      </c>
      <c r="N33" s="22">
        <f t="shared" si="5"/>
        <v>0</v>
      </c>
      <c r="O33" s="22">
        <f t="shared" si="5"/>
        <v>0</v>
      </c>
      <c r="P33" s="28">
        <f t="shared" si="4"/>
        <v>185264565.00999999</v>
      </c>
      <c r="Q33" s="1"/>
      <c r="R33" s="1"/>
      <c r="S33" s="1"/>
      <c r="T33" s="1"/>
    </row>
    <row r="34" spans="1:20" ht="15.75" customHeight="1" x14ac:dyDescent="0.25">
      <c r="A34" s="13" t="s">
        <v>97</v>
      </c>
      <c r="B34" s="13" t="s">
        <v>124</v>
      </c>
      <c r="C34" s="21">
        <v>2161498.39</v>
      </c>
      <c r="D34" s="21">
        <v>2132677.52</v>
      </c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8">
        <f t="shared" si="4"/>
        <v>4294175.91</v>
      </c>
      <c r="Q34" s="1"/>
      <c r="R34" s="1"/>
      <c r="S34" s="1"/>
      <c r="T34" s="1"/>
    </row>
    <row r="35" spans="1:20" ht="15.75" customHeight="1" x14ac:dyDescent="0.25">
      <c r="A35" s="13" t="s">
        <v>97</v>
      </c>
      <c r="B35" s="13" t="s">
        <v>97</v>
      </c>
      <c r="C35" s="21">
        <v>19534273.41</v>
      </c>
      <c r="D35" s="21">
        <v>19739080.75</v>
      </c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8">
        <f t="shared" si="4"/>
        <v>39273354.159999996</v>
      </c>
      <c r="Q35" s="1"/>
      <c r="R35" s="1"/>
      <c r="S35" s="1"/>
      <c r="T35" s="1"/>
    </row>
    <row r="36" spans="1:20" ht="15.75" customHeight="1" x14ac:dyDescent="0.25">
      <c r="A36" s="13" t="s">
        <v>97</v>
      </c>
      <c r="B36" s="13" t="s">
        <v>123</v>
      </c>
      <c r="C36" s="21">
        <v>273937.32</v>
      </c>
      <c r="D36" s="21">
        <v>273937.32</v>
      </c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8">
        <f t="shared" si="4"/>
        <v>547874.64</v>
      </c>
      <c r="Q36" s="1"/>
      <c r="R36" s="1"/>
      <c r="S36" s="1"/>
      <c r="T36" s="1"/>
    </row>
    <row r="37" spans="1:20" s="85" customFormat="1" ht="15.75" customHeight="1" x14ac:dyDescent="0.25">
      <c r="A37" s="13" t="s">
        <v>97</v>
      </c>
      <c r="B37" s="13" t="s">
        <v>181</v>
      </c>
      <c r="C37" s="21">
        <v>13863.73</v>
      </c>
      <c r="D37" s="21">
        <v>13863.73</v>
      </c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8">
        <f t="shared" si="4"/>
        <v>27727.46</v>
      </c>
      <c r="Q37" s="1"/>
      <c r="R37" s="1"/>
      <c r="S37" s="1"/>
      <c r="T37" s="1"/>
    </row>
    <row r="38" spans="1:20" ht="15.75" customHeight="1" x14ac:dyDescent="0.25">
      <c r="A38" s="13" t="s">
        <v>97</v>
      </c>
      <c r="B38" s="13" t="s">
        <v>125</v>
      </c>
      <c r="C38" s="21">
        <v>565583.77</v>
      </c>
      <c r="D38" s="21">
        <v>561873.81999999995</v>
      </c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8">
        <f t="shared" si="4"/>
        <v>1127457.5899999999</v>
      </c>
      <c r="Q38" s="1"/>
      <c r="R38" s="1"/>
      <c r="S38" s="1"/>
      <c r="T38" s="1"/>
    </row>
    <row r="39" spans="1:20" ht="15.75" customHeight="1" x14ac:dyDescent="0.25">
      <c r="A39" s="170" t="s">
        <v>155</v>
      </c>
      <c r="B39" s="171"/>
      <c r="C39" s="22">
        <f>+C38+C37+C36+C35+C34</f>
        <v>22549156.620000001</v>
      </c>
      <c r="D39" s="22">
        <f t="shared" ref="D39:O39" si="6">+D38+D37+D36+D35+D34</f>
        <v>22721433.140000001</v>
      </c>
      <c r="E39" s="22">
        <f t="shared" si="6"/>
        <v>0</v>
      </c>
      <c r="F39" s="22">
        <f t="shared" si="6"/>
        <v>0</v>
      </c>
      <c r="G39" s="22">
        <f t="shared" si="6"/>
        <v>0</v>
      </c>
      <c r="H39" s="22">
        <f t="shared" si="6"/>
        <v>0</v>
      </c>
      <c r="I39" s="22">
        <f t="shared" si="6"/>
        <v>0</v>
      </c>
      <c r="J39" s="22">
        <f t="shared" si="6"/>
        <v>0</v>
      </c>
      <c r="K39" s="22">
        <f t="shared" si="6"/>
        <v>0</v>
      </c>
      <c r="L39" s="22">
        <f t="shared" si="6"/>
        <v>0</v>
      </c>
      <c r="M39" s="22">
        <f t="shared" si="6"/>
        <v>0</v>
      </c>
      <c r="N39" s="22">
        <f t="shared" si="6"/>
        <v>0</v>
      </c>
      <c r="O39" s="22">
        <f t="shared" si="6"/>
        <v>0</v>
      </c>
      <c r="P39" s="28">
        <f t="shared" si="4"/>
        <v>45270589.760000005</v>
      </c>
      <c r="Q39" s="1"/>
      <c r="R39" s="1"/>
      <c r="S39" s="1"/>
      <c r="T39" s="1"/>
    </row>
    <row r="40" spans="1:20" ht="15.75" customHeight="1" x14ac:dyDescent="0.25">
      <c r="A40" s="13" t="s">
        <v>104</v>
      </c>
      <c r="B40" s="13" t="s">
        <v>105</v>
      </c>
      <c r="C40" s="21">
        <v>798130.75</v>
      </c>
      <c r="D40" s="21">
        <v>794420.8</v>
      </c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8">
        <f t="shared" si="4"/>
        <v>1592551.55</v>
      </c>
      <c r="Q40" s="1"/>
      <c r="R40" s="1"/>
      <c r="S40" s="1"/>
      <c r="T40" s="1"/>
    </row>
    <row r="41" spans="1:20" ht="15.75" customHeight="1" x14ac:dyDescent="0.25">
      <c r="A41" s="170" t="s">
        <v>155</v>
      </c>
      <c r="B41" s="171"/>
      <c r="C41" s="22">
        <f t="shared" ref="C41:O41" si="7">SUM(C40)</f>
        <v>798130.75</v>
      </c>
      <c r="D41" s="22">
        <f t="shared" si="7"/>
        <v>794420.8</v>
      </c>
      <c r="E41" s="22">
        <f t="shared" si="7"/>
        <v>0</v>
      </c>
      <c r="F41" s="22">
        <f t="shared" si="7"/>
        <v>0</v>
      </c>
      <c r="G41" s="22">
        <f t="shared" si="7"/>
        <v>0</v>
      </c>
      <c r="H41" s="22">
        <f t="shared" si="7"/>
        <v>0</v>
      </c>
      <c r="I41" s="22">
        <f t="shared" si="7"/>
        <v>0</v>
      </c>
      <c r="J41" s="22">
        <f t="shared" si="7"/>
        <v>0</v>
      </c>
      <c r="K41" s="22">
        <f t="shared" si="7"/>
        <v>0</v>
      </c>
      <c r="L41" s="22">
        <f t="shared" si="7"/>
        <v>0</v>
      </c>
      <c r="M41" s="22">
        <f t="shared" si="7"/>
        <v>0</v>
      </c>
      <c r="N41" s="22">
        <f t="shared" si="7"/>
        <v>0</v>
      </c>
      <c r="O41" s="22">
        <f t="shared" si="7"/>
        <v>0</v>
      </c>
      <c r="P41" s="28">
        <f t="shared" si="4"/>
        <v>1592551.55</v>
      </c>
      <c r="Q41" s="1"/>
      <c r="R41" s="1"/>
      <c r="S41" s="1"/>
      <c r="T41" s="1"/>
    </row>
    <row r="42" spans="1:20" ht="15.75" customHeight="1" x14ac:dyDescent="0.25">
      <c r="A42" s="13" t="s">
        <v>98</v>
      </c>
      <c r="B42" s="13" t="s">
        <v>129</v>
      </c>
      <c r="C42" s="21">
        <v>515221.25</v>
      </c>
      <c r="D42" s="21">
        <v>515221.25</v>
      </c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8">
        <f t="shared" si="4"/>
        <v>1030442.5</v>
      </c>
      <c r="Q42" s="1"/>
      <c r="R42" s="1"/>
      <c r="S42" s="1"/>
      <c r="T42" s="1"/>
    </row>
    <row r="43" spans="1:20" ht="15.75" customHeight="1" x14ac:dyDescent="0.25">
      <c r="A43" s="13" t="s">
        <v>98</v>
      </c>
      <c r="B43" s="13" t="s">
        <v>128</v>
      </c>
      <c r="C43" s="21">
        <v>165033.21</v>
      </c>
      <c r="D43" s="21">
        <v>165033.21</v>
      </c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8">
        <f t="shared" si="4"/>
        <v>330066.42</v>
      </c>
      <c r="Q43" s="1"/>
      <c r="R43" s="1"/>
      <c r="S43" s="1"/>
      <c r="T43" s="1"/>
    </row>
    <row r="44" spans="1:20" ht="15.75" customHeight="1" x14ac:dyDescent="0.25">
      <c r="A44" s="13" t="s">
        <v>98</v>
      </c>
      <c r="B44" s="13" t="s">
        <v>98</v>
      </c>
      <c r="C44" s="21">
        <v>13519306.140000001</v>
      </c>
      <c r="D44" s="21">
        <v>13562967.890000001</v>
      </c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8">
        <f t="shared" si="4"/>
        <v>27082274.030000001</v>
      </c>
      <c r="Q44" s="1"/>
      <c r="R44" s="1"/>
      <c r="S44" s="1"/>
      <c r="T44" s="1"/>
    </row>
    <row r="45" spans="1:20" ht="15.75" customHeight="1" x14ac:dyDescent="0.25">
      <c r="A45" s="13" t="s">
        <v>98</v>
      </c>
      <c r="B45" s="13" t="s">
        <v>130</v>
      </c>
      <c r="C45" s="21">
        <v>3198557.07</v>
      </c>
      <c r="D45" s="21">
        <v>3175438.91</v>
      </c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8">
        <f t="shared" si="4"/>
        <v>6373995.9800000004</v>
      </c>
      <c r="Q45" s="1"/>
      <c r="R45" s="1"/>
      <c r="S45" s="1"/>
      <c r="T45" s="1"/>
    </row>
    <row r="46" spans="1:20" ht="15.75" customHeight="1" x14ac:dyDescent="0.25">
      <c r="A46" s="13" t="s">
        <v>98</v>
      </c>
      <c r="B46" s="13" t="s">
        <v>131</v>
      </c>
      <c r="C46" s="21">
        <v>1377239.73</v>
      </c>
      <c r="D46" s="21">
        <v>1378831.33</v>
      </c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8">
        <f t="shared" si="4"/>
        <v>2756071.06</v>
      </c>
      <c r="Q46" s="1"/>
      <c r="R46" s="1"/>
      <c r="S46" s="1"/>
      <c r="T46" s="1"/>
    </row>
    <row r="47" spans="1:20" ht="15.75" customHeight="1" x14ac:dyDescent="0.25">
      <c r="A47" s="13" t="s">
        <v>98</v>
      </c>
      <c r="B47" s="13" t="s">
        <v>127</v>
      </c>
      <c r="C47" s="21">
        <v>99909.759999999995</v>
      </c>
      <c r="D47" s="21">
        <v>99909.759999999995</v>
      </c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8">
        <f t="shared" si="4"/>
        <v>199819.51999999999</v>
      </c>
      <c r="Q47" s="1"/>
      <c r="R47" s="1"/>
      <c r="S47" s="1"/>
      <c r="T47" s="1"/>
    </row>
    <row r="48" spans="1:20" ht="15.75" customHeight="1" x14ac:dyDescent="0.25">
      <c r="A48" s="13" t="s">
        <v>98</v>
      </c>
      <c r="B48" s="13" t="s">
        <v>126</v>
      </c>
      <c r="C48" s="21">
        <v>563731.47</v>
      </c>
      <c r="D48" s="21">
        <v>577189.28</v>
      </c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8">
        <f t="shared" si="4"/>
        <v>1140920.75</v>
      </c>
      <c r="Q48" s="1"/>
      <c r="R48" s="1"/>
      <c r="S48" s="1"/>
      <c r="T48" s="1"/>
    </row>
    <row r="49" spans="1:20" ht="15.75" customHeight="1" x14ac:dyDescent="0.25">
      <c r="A49" s="170" t="s">
        <v>155</v>
      </c>
      <c r="B49" s="171"/>
      <c r="C49" s="22">
        <f t="shared" ref="C49:O49" si="8">SUM(C42:C48)</f>
        <v>19438998.630000003</v>
      </c>
      <c r="D49" s="22">
        <f t="shared" si="8"/>
        <v>19474591.630000006</v>
      </c>
      <c r="E49" s="22">
        <f t="shared" si="8"/>
        <v>0</v>
      </c>
      <c r="F49" s="22">
        <f t="shared" si="8"/>
        <v>0</v>
      </c>
      <c r="G49" s="22">
        <f t="shared" si="8"/>
        <v>0</v>
      </c>
      <c r="H49" s="22">
        <f t="shared" si="8"/>
        <v>0</v>
      </c>
      <c r="I49" s="22">
        <f t="shared" si="8"/>
        <v>0</v>
      </c>
      <c r="J49" s="22">
        <f t="shared" si="8"/>
        <v>0</v>
      </c>
      <c r="K49" s="22">
        <f t="shared" si="8"/>
        <v>0</v>
      </c>
      <c r="L49" s="22">
        <f t="shared" si="8"/>
        <v>0</v>
      </c>
      <c r="M49" s="22">
        <f t="shared" si="8"/>
        <v>0</v>
      </c>
      <c r="N49" s="22">
        <f t="shared" si="8"/>
        <v>0</v>
      </c>
      <c r="O49" s="22">
        <f t="shared" si="8"/>
        <v>0</v>
      </c>
      <c r="P49" s="28">
        <f t="shared" si="4"/>
        <v>38913590.260000005</v>
      </c>
      <c r="Q49" s="1"/>
      <c r="R49" s="1"/>
      <c r="S49" s="1"/>
      <c r="T49" s="1"/>
    </row>
    <row r="50" spans="1:20" ht="15.75" customHeight="1" x14ac:dyDescent="0.25">
      <c r="A50" s="13" t="s">
        <v>96</v>
      </c>
      <c r="B50" s="13" t="s">
        <v>112</v>
      </c>
      <c r="C50" s="21">
        <v>2110291.4300000002</v>
      </c>
      <c r="D50" s="21">
        <v>2115430.2599999998</v>
      </c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8">
        <f t="shared" si="4"/>
        <v>4225721.6899999995</v>
      </c>
      <c r="Q50" s="1"/>
      <c r="R50" s="1"/>
      <c r="S50" s="1"/>
      <c r="T50" s="1"/>
    </row>
    <row r="51" spans="1:20" ht="15.75" customHeight="1" x14ac:dyDescent="0.25">
      <c r="A51" s="13" t="s">
        <v>96</v>
      </c>
      <c r="B51" s="13" t="s">
        <v>117</v>
      </c>
      <c r="C51" s="21">
        <v>1484323.63</v>
      </c>
      <c r="D51" s="21">
        <v>1484323.63</v>
      </c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8">
        <f t="shared" si="4"/>
        <v>2968647.26</v>
      </c>
      <c r="Q51" s="1"/>
      <c r="R51" s="1"/>
      <c r="S51" s="1"/>
      <c r="T51" s="1"/>
    </row>
    <row r="52" spans="1:20" ht="15.75" customHeight="1" x14ac:dyDescent="0.25">
      <c r="A52" s="13" t="s">
        <v>96</v>
      </c>
      <c r="B52" s="13" t="s">
        <v>122</v>
      </c>
      <c r="C52" s="21">
        <v>267230.92</v>
      </c>
      <c r="D52" s="21">
        <v>256596.83</v>
      </c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8">
        <f t="shared" si="4"/>
        <v>523827.75</v>
      </c>
      <c r="Q52" s="1"/>
      <c r="R52" s="1"/>
      <c r="S52" s="1"/>
      <c r="T52" s="1"/>
    </row>
    <row r="53" spans="1:20" ht="15.75" customHeight="1" x14ac:dyDescent="0.25">
      <c r="A53" s="13" t="s">
        <v>96</v>
      </c>
      <c r="B53" s="13" t="s">
        <v>121</v>
      </c>
      <c r="C53" s="21">
        <v>52389.16</v>
      </c>
      <c r="D53" s="21">
        <v>48866.98</v>
      </c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8">
        <f t="shared" si="4"/>
        <v>101256.14000000001</v>
      </c>
      <c r="Q53" s="1"/>
      <c r="R53" s="1"/>
      <c r="S53" s="1"/>
      <c r="T53" s="1"/>
    </row>
    <row r="54" spans="1:20" ht="15.75" customHeight="1" x14ac:dyDescent="0.25">
      <c r="A54" s="13" t="s">
        <v>96</v>
      </c>
      <c r="B54" s="13" t="s">
        <v>120</v>
      </c>
      <c r="C54" s="21">
        <v>34536.269999999997</v>
      </c>
      <c r="D54" s="21">
        <v>30819.16</v>
      </c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8">
        <f t="shared" si="4"/>
        <v>65355.429999999993</v>
      </c>
      <c r="Q54" s="1"/>
      <c r="R54" s="1"/>
      <c r="S54" s="1"/>
      <c r="T54" s="1"/>
    </row>
    <row r="55" spans="1:20" ht="15.75" customHeight="1" x14ac:dyDescent="0.25">
      <c r="A55" s="13" t="s">
        <v>96</v>
      </c>
      <c r="B55" s="13" t="s">
        <v>114</v>
      </c>
      <c r="C55" s="21">
        <v>355902.38</v>
      </c>
      <c r="D55" s="21">
        <v>355902.38</v>
      </c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8">
        <f t="shared" si="4"/>
        <v>711804.76</v>
      </c>
      <c r="Q55" s="1"/>
      <c r="R55" s="1"/>
      <c r="S55" s="1"/>
      <c r="T55" s="1"/>
    </row>
    <row r="56" spans="1:20" ht="15.75" customHeight="1" x14ac:dyDescent="0.25">
      <c r="A56" s="13" t="s">
        <v>96</v>
      </c>
      <c r="B56" s="13" t="s">
        <v>115</v>
      </c>
      <c r="C56" s="21">
        <v>525817.03</v>
      </c>
      <c r="D56" s="21">
        <v>522092.01</v>
      </c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8">
        <f t="shared" si="4"/>
        <v>1047909.04</v>
      </c>
      <c r="Q56" s="1"/>
      <c r="R56" s="1"/>
      <c r="S56" s="1"/>
      <c r="T56" s="1"/>
    </row>
    <row r="57" spans="1:20" ht="15.75" customHeight="1" x14ac:dyDescent="0.25">
      <c r="A57" s="13" t="s">
        <v>96</v>
      </c>
      <c r="B57" s="13" t="s">
        <v>113</v>
      </c>
      <c r="C57" s="21">
        <v>415448.04</v>
      </c>
      <c r="D57" s="21">
        <v>408487.84</v>
      </c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8">
        <f t="shared" si="4"/>
        <v>823935.88</v>
      </c>
      <c r="Q57" s="1"/>
      <c r="R57" s="1"/>
      <c r="S57" s="1"/>
      <c r="T57" s="1"/>
    </row>
    <row r="58" spans="1:20" ht="15.75" customHeight="1" x14ac:dyDescent="0.25">
      <c r="A58" s="13" t="s">
        <v>96</v>
      </c>
      <c r="B58" s="13" t="s">
        <v>119</v>
      </c>
      <c r="C58" s="21">
        <v>288358.74</v>
      </c>
      <c r="D58" s="21">
        <v>288358.74</v>
      </c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8">
        <f t="shared" si="4"/>
        <v>576717.48</v>
      </c>
      <c r="Q58" s="1"/>
      <c r="R58" s="1"/>
      <c r="S58" s="1"/>
      <c r="T58" s="1"/>
    </row>
    <row r="59" spans="1:20" ht="15.75" customHeight="1" x14ac:dyDescent="0.25">
      <c r="A59" s="13" t="s">
        <v>96</v>
      </c>
      <c r="B59" s="13" t="s">
        <v>118</v>
      </c>
      <c r="C59" s="21">
        <v>75203.03</v>
      </c>
      <c r="D59" s="21">
        <v>75203.03</v>
      </c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8">
        <f t="shared" si="4"/>
        <v>150406.06</v>
      </c>
      <c r="Q59" s="1"/>
      <c r="R59" s="1"/>
      <c r="S59" s="1"/>
      <c r="T59" s="1"/>
    </row>
    <row r="60" spans="1:20" ht="15.75" customHeight="1" x14ac:dyDescent="0.25">
      <c r="A60" s="13" t="s">
        <v>96</v>
      </c>
      <c r="B60" s="13" t="s">
        <v>96</v>
      </c>
      <c r="C60" s="21">
        <v>39259909.229999997</v>
      </c>
      <c r="D60" s="21">
        <v>39234014.420000002</v>
      </c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8">
        <f t="shared" si="4"/>
        <v>78493923.650000006</v>
      </c>
      <c r="Q60" s="1"/>
      <c r="R60" s="1"/>
      <c r="S60" s="1"/>
      <c r="T60" s="1"/>
    </row>
    <row r="61" spans="1:20" ht="15.75" customHeight="1" x14ac:dyDescent="0.25">
      <c r="A61" s="13" t="s">
        <v>96</v>
      </c>
      <c r="B61" s="13" t="s">
        <v>116</v>
      </c>
      <c r="C61" s="21">
        <v>743132.12</v>
      </c>
      <c r="D61" s="21">
        <v>743132.12</v>
      </c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8">
        <f t="shared" si="4"/>
        <v>1486264.24</v>
      </c>
      <c r="Q61" s="1"/>
      <c r="R61" s="1"/>
      <c r="S61" s="1"/>
      <c r="T61" s="1"/>
    </row>
    <row r="62" spans="1:20" ht="15.75" customHeight="1" x14ac:dyDescent="0.25">
      <c r="A62" s="170" t="s">
        <v>155</v>
      </c>
      <c r="B62" s="171"/>
      <c r="C62" s="22">
        <f t="shared" ref="C62:O62" si="9">SUM(C50:C61)</f>
        <v>45612541.979999997</v>
      </c>
      <c r="D62" s="22">
        <f t="shared" si="9"/>
        <v>45563227.399999999</v>
      </c>
      <c r="E62" s="22">
        <f t="shared" si="9"/>
        <v>0</v>
      </c>
      <c r="F62" s="22">
        <f t="shared" si="9"/>
        <v>0</v>
      </c>
      <c r="G62" s="22">
        <f t="shared" si="9"/>
        <v>0</v>
      </c>
      <c r="H62" s="22">
        <f t="shared" si="9"/>
        <v>0</v>
      </c>
      <c r="I62" s="22">
        <f t="shared" si="9"/>
        <v>0</v>
      </c>
      <c r="J62" s="22">
        <f t="shared" si="9"/>
        <v>0</v>
      </c>
      <c r="K62" s="22">
        <f t="shared" si="9"/>
        <v>0</v>
      </c>
      <c r="L62" s="22">
        <f t="shared" si="9"/>
        <v>0</v>
      </c>
      <c r="M62" s="22">
        <f t="shared" si="9"/>
        <v>0</v>
      </c>
      <c r="N62" s="22">
        <f t="shared" si="9"/>
        <v>0</v>
      </c>
      <c r="O62" s="22">
        <f t="shared" si="9"/>
        <v>0</v>
      </c>
      <c r="P62" s="28">
        <f t="shared" si="4"/>
        <v>91175769.379999995</v>
      </c>
      <c r="Q62" s="1"/>
      <c r="R62" s="1"/>
      <c r="S62" s="1"/>
      <c r="T62" s="1"/>
    </row>
    <row r="63" spans="1:20" ht="15.75" customHeight="1" x14ac:dyDescent="0.25">
      <c r="A63" s="13" t="s">
        <v>101</v>
      </c>
      <c r="B63" s="13" t="s">
        <v>136</v>
      </c>
      <c r="C63" s="21">
        <v>693929.54</v>
      </c>
      <c r="D63" s="21">
        <v>685982.71999999997</v>
      </c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8">
        <f t="shared" si="4"/>
        <v>1379912.26</v>
      </c>
      <c r="Q63" s="1"/>
      <c r="R63" s="1"/>
      <c r="S63" s="1"/>
      <c r="T63" s="1"/>
    </row>
    <row r="64" spans="1:20" ht="15.75" customHeight="1" x14ac:dyDescent="0.25">
      <c r="A64" s="13" t="s">
        <v>101</v>
      </c>
      <c r="B64" s="13" t="s">
        <v>137</v>
      </c>
      <c r="C64" s="21">
        <v>29938.12</v>
      </c>
      <c r="D64" s="21">
        <v>29938.12</v>
      </c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8">
        <f t="shared" si="4"/>
        <v>59876.24</v>
      </c>
      <c r="Q64" s="1"/>
      <c r="R64" s="1"/>
      <c r="S64" s="1"/>
      <c r="T64" s="1"/>
    </row>
    <row r="65" spans="1:24" ht="15.75" customHeight="1" x14ac:dyDescent="0.25">
      <c r="A65" s="13" t="s">
        <v>101</v>
      </c>
      <c r="B65" s="13" t="s">
        <v>101</v>
      </c>
      <c r="C65" s="21">
        <v>9537222.8000000007</v>
      </c>
      <c r="D65" s="21">
        <v>9521061.3800000008</v>
      </c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8">
        <f t="shared" si="4"/>
        <v>19058284.18</v>
      </c>
      <c r="Q65" s="1"/>
      <c r="R65" s="1"/>
      <c r="S65" s="1"/>
      <c r="T65" s="1"/>
    </row>
    <row r="66" spans="1:24" ht="15.75" customHeight="1" x14ac:dyDescent="0.25">
      <c r="A66" s="13" t="s">
        <v>101</v>
      </c>
      <c r="B66" s="13" t="s">
        <v>134</v>
      </c>
      <c r="C66" s="21">
        <v>406285.38</v>
      </c>
      <c r="D66" s="21">
        <v>427895.39</v>
      </c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8">
        <f t="shared" si="4"/>
        <v>834180.77</v>
      </c>
      <c r="Q66" s="1"/>
      <c r="R66" s="1"/>
      <c r="S66" s="1"/>
      <c r="T66" s="1"/>
    </row>
    <row r="67" spans="1:24" ht="15.75" customHeight="1" x14ac:dyDescent="0.25">
      <c r="A67" s="13" t="s">
        <v>101</v>
      </c>
      <c r="B67" s="13" t="s">
        <v>135</v>
      </c>
      <c r="C67" s="21">
        <v>1121837.98</v>
      </c>
      <c r="D67" s="21">
        <v>1116837.78</v>
      </c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8">
        <f t="shared" si="4"/>
        <v>2238675.7599999998</v>
      </c>
      <c r="Q67" s="1"/>
      <c r="R67" s="1"/>
      <c r="S67" s="1"/>
      <c r="T67" s="1"/>
    </row>
    <row r="68" spans="1:24" ht="15.75" customHeight="1" x14ac:dyDescent="0.25">
      <c r="A68" s="170" t="s">
        <v>155</v>
      </c>
      <c r="B68" s="171"/>
      <c r="C68" s="22">
        <f t="shared" ref="C68:O68" si="10">SUM(C63:C67)</f>
        <v>11789213.820000002</v>
      </c>
      <c r="D68" s="22">
        <f t="shared" si="10"/>
        <v>11781715.390000001</v>
      </c>
      <c r="E68" s="22">
        <f t="shared" si="10"/>
        <v>0</v>
      </c>
      <c r="F68" s="22">
        <f t="shared" si="10"/>
        <v>0</v>
      </c>
      <c r="G68" s="22">
        <f t="shared" si="10"/>
        <v>0</v>
      </c>
      <c r="H68" s="22">
        <f t="shared" si="10"/>
        <v>0</v>
      </c>
      <c r="I68" s="22">
        <f t="shared" si="10"/>
        <v>0</v>
      </c>
      <c r="J68" s="22">
        <f t="shared" si="10"/>
        <v>0</v>
      </c>
      <c r="K68" s="22">
        <f t="shared" si="10"/>
        <v>0</v>
      </c>
      <c r="L68" s="22">
        <f t="shared" si="10"/>
        <v>0</v>
      </c>
      <c r="M68" s="22">
        <f t="shared" si="10"/>
        <v>0</v>
      </c>
      <c r="N68" s="22">
        <f t="shared" si="10"/>
        <v>0</v>
      </c>
      <c r="O68" s="22">
        <f t="shared" si="10"/>
        <v>0</v>
      </c>
      <c r="P68" s="28">
        <f t="shared" si="4"/>
        <v>23570929.210000001</v>
      </c>
      <c r="Q68" s="1"/>
      <c r="R68" s="1"/>
      <c r="S68" s="1"/>
      <c r="T68" s="1"/>
    </row>
    <row r="69" spans="1:24" ht="15.75" customHeight="1" x14ac:dyDescent="0.25">
      <c r="A69" s="143" t="s">
        <v>26</v>
      </c>
      <c r="B69" s="140"/>
      <c r="C69" s="28">
        <f t="shared" ref="C69:O69" si="11">C68+C62+C49+C41+C39+C33+C28+C23+C19</f>
        <v>276405298.44</v>
      </c>
      <c r="D69" s="28">
        <f t="shared" si="11"/>
        <v>276561303.34000003</v>
      </c>
      <c r="E69" s="28">
        <f t="shared" si="11"/>
        <v>0</v>
      </c>
      <c r="F69" s="28">
        <f t="shared" si="11"/>
        <v>0</v>
      </c>
      <c r="G69" s="28">
        <f t="shared" si="11"/>
        <v>0</v>
      </c>
      <c r="H69" s="28">
        <f t="shared" si="11"/>
        <v>0</v>
      </c>
      <c r="I69" s="28">
        <f t="shared" si="11"/>
        <v>0</v>
      </c>
      <c r="J69" s="28">
        <f t="shared" si="11"/>
        <v>0</v>
      </c>
      <c r="K69" s="28">
        <f t="shared" si="11"/>
        <v>0</v>
      </c>
      <c r="L69" s="28">
        <f t="shared" si="11"/>
        <v>0</v>
      </c>
      <c r="M69" s="28">
        <f t="shared" si="11"/>
        <v>0</v>
      </c>
      <c r="N69" s="28">
        <f t="shared" si="11"/>
        <v>0</v>
      </c>
      <c r="O69" s="28">
        <f t="shared" si="11"/>
        <v>0</v>
      </c>
      <c r="P69" s="28">
        <f>SUM(C69:O69)</f>
        <v>552966601.77999997</v>
      </c>
      <c r="Q69" s="1"/>
      <c r="R69" s="1"/>
      <c r="S69" s="1"/>
      <c r="T69" s="1"/>
    </row>
    <row r="70" spans="1:24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6"/>
      <c r="N70" s="6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5.75" customHeight="1" x14ac:dyDescent="0.25">
      <c r="A71" s="108" t="s">
        <v>158</v>
      </c>
      <c r="B71" s="109"/>
      <c r="C71" s="109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109"/>
      <c r="P71" s="1"/>
      <c r="Q71" s="1"/>
      <c r="R71" s="1"/>
      <c r="S71" s="1"/>
      <c r="T71" s="1"/>
      <c r="U71" s="1"/>
      <c r="V71" s="1"/>
      <c r="W71" s="1"/>
      <c r="X71" s="1"/>
    </row>
    <row r="72" spans="1:24" ht="15.75" customHeight="1" x14ac:dyDescent="0.25">
      <c r="A72" s="141"/>
      <c r="B72" s="142"/>
      <c r="C72" s="142"/>
      <c r="D72" s="142"/>
      <c r="E72" s="142"/>
      <c r="F72" s="142"/>
      <c r="G72" s="142"/>
      <c r="H72" s="142"/>
      <c r="I72" s="142"/>
      <c r="J72" s="142"/>
      <c r="K72" s="142"/>
      <c r="L72" s="142"/>
      <c r="M72" s="142"/>
      <c r="N72" s="142"/>
      <c r="O72" s="142"/>
      <c r="P72" s="142"/>
      <c r="Q72" s="1"/>
      <c r="R72" s="1"/>
      <c r="S72" s="1"/>
      <c r="T72" s="1"/>
      <c r="U72" s="1"/>
      <c r="V72" s="1"/>
      <c r="W72" s="1"/>
      <c r="X72" s="1"/>
    </row>
    <row r="73" spans="1:24" ht="15.75" customHeight="1" x14ac:dyDescent="0.25">
      <c r="A73" s="2" t="s">
        <v>2</v>
      </c>
      <c r="B73" s="145">
        <v>2024</v>
      </c>
      <c r="C73" s="146"/>
      <c r="D73" s="146"/>
      <c r="E73" s="146"/>
      <c r="F73" s="146"/>
      <c r="G73" s="146"/>
      <c r="H73" s="146"/>
      <c r="I73" s="146"/>
      <c r="J73" s="146"/>
      <c r="K73" s="146"/>
      <c r="L73" s="146"/>
      <c r="M73" s="146"/>
      <c r="N73" s="146"/>
      <c r="O73" s="146"/>
      <c r="P73" s="33"/>
      <c r="Q73" s="1"/>
      <c r="R73" s="1"/>
      <c r="S73" s="1"/>
      <c r="T73" s="1"/>
    </row>
    <row r="74" spans="1:24" ht="15.75" customHeight="1" x14ac:dyDescent="0.25">
      <c r="A74" s="17" t="s">
        <v>5</v>
      </c>
      <c r="B74" s="18" t="s">
        <v>9</v>
      </c>
      <c r="C74" s="18" t="s">
        <v>10</v>
      </c>
      <c r="D74" s="18" t="s">
        <v>11</v>
      </c>
      <c r="E74" s="18" t="s">
        <v>12</v>
      </c>
      <c r="F74" s="18" t="s">
        <v>13</v>
      </c>
      <c r="G74" s="18" t="s">
        <v>14</v>
      </c>
      <c r="H74" s="18" t="s">
        <v>15</v>
      </c>
      <c r="I74" s="18" t="s">
        <v>16</v>
      </c>
      <c r="J74" s="18" t="s">
        <v>17</v>
      </c>
      <c r="K74" s="18" t="s">
        <v>18</v>
      </c>
      <c r="L74" s="18" t="s">
        <v>19</v>
      </c>
      <c r="M74" s="18" t="s">
        <v>20</v>
      </c>
      <c r="N74" s="18" t="s">
        <v>6</v>
      </c>
      <c r="O74" s="32" t="s">
        <v>26</v>
      </c>
      <c r="P74" s="33"/>
      <c r="Q74" s="1"/>
      <c r="R74" s="1"/>
      <c r="S74" s="1"/>
      <c r="T74" s="1"/>
    </row>
    <row r="75" spans="1:24" ht="15.75" customHeight="1" x14ac:dyDescent="0.25">
      <c r="A75" s="172" t="s">
        <v>21</v>
      </c>
      <c r="B75" s="158"/>
      <c r="C75" s="158"/>
      <c r="D75" s="158"/>
      <c r="E75" s="158"/>
      <c r="F75" s="158"/>
      <c r="G75" s="158"/>
      <c r="H75" s="158"/>
      <c r="I75" s="158"/>
      <c r="J75" s="158"/>
      <c r="K75" s="158"/>
      <c r="L75" s="158"/>
      <c r="M75" s="158"/>
      <c r="N75" s="158"/>
      <c r="O75" s="158"/>
      <c r="P75" s="33"/>
      <c r="Q75" s="1"/>
      <c r="R75" s="1"/>
      <c r="S75" s="1"/>
      <c r="T75" s="1"/>
    </row>
    <row r="76" spans="1:24" ht="15.75" customHeight="1" x14ac:dyDescent="0.25">
      <c r="A76" s="43" t="s">
        <v>94</v>
      </c>
      <c r="B76" s="100">
        <v>3029405.2</v>
      </c>
      <c r="C76" s="83">
        <v>3011475.23</v>
      </c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0">
        <f t="shared" ref="O76:O84" si="12">SUM(B76:N76)</f>
        <v>6040880.4299999997</v>
      </c>
      <c r="P76" s="33"/>
      <c r="Q76" s="1"/>
      <c r="R76" s="1"/>
      <c r="S76" s="1"/>
      <c r="T76" s="1"/>
    </row>
    <row r="77" spans="1:24" ht="15.75" customHeight="1" x14ac:dyDescent="0.25">
      <c r="A77" s="43" t="s">
        <v>95</v>
      </c>
      <c r="B77" s="83">
        <v>850044.23</v>
      </c>
      <c r="C77" s="83">
        <v>837082.88</v>
      </c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0">
        <f t="shared" si="12"/>
        <v>1687127.1099999999</v>
      </c>
      <c r="P77" s="33"/>
      <c r="Q77" s="1"/>
      <c r="R77" s="1"/>
      <c r="S77" s="1"/>
      <c r="T77" s="1"/>
    </row>
    <row r="78" spans="1:24" ht="15.75" customHeight="1" x14ac:dyDescent="0.25">
      <c r="A78" s="43" t="s">
        <v>96</v>
      </c>
      <c r="B78" s="83">
        <v>670497.31999999995</v>
      </c>
      <c r="C78" s="83">
        <v>690164.42</v>
      </c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0">
        <f t="shared" si="12"/>
        <v>1360661.74</v>
      </c>
      <c r="P78" s="33"/>
      <c r="Q78" s="1"/>
      <c r="R78" s="1"/>
      <c r="S78" s="1"/>
      <c r="T78" s="1"/>
    </row>
    <row r="79" spans="1:24" ht="15.75" customHeight="1" x14ac:dyDescent="0.25">
      <c r="A79" s="43" t="s">
        <v>97</v>
      </c>
      <c r="B79" s="83">
        <v>254635.41</v>
      </c>
      <c r="C79" s="83">
        <v>258208.52</v>
      </c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0">
        <f t="shared" si="12"/>
        <v>512843.93</v>
      </c>
      <c r="P79" s="33"/>
      <c r="Q79" s="1"/>
      <c r="R79" s="1"/>
      <c r="S79" s="1"/>
      <c r="T79" s="1"/>
    </row>
    <row r="80" spans="1:24" ht="15.75" customHeight="1" x14ac:dyDescent="0.25">
      <c r="A80" s="43" t="s">
        <v>98</v>
      </c>
      <c r="B80" s="83">
        <v>414840.41</v>
      </c>
      <c r="C80" s="83">
        <v>410045.65</v>
      </c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0">
        <f t="shared" si="12"/>
        <v>824886.06</v>
      </c>
      <c r="P80" s="33"/>
      <c r="Q80" s="1"/>
      <c r="R80" s="1"/>
      <c r="S80" s="1"/>
      <c r="T80" s="1"/>
    </row>
    <row r="81" spans="1:20" ht="15.75" customHeight="1" x14ac:dyDescent="0.25">
      <c r="A81" s="43" t="s">
        <v>99</v>
      </c>
      <c r="B81" s="83">
        <v>453070.64</v>
      </c>
      <c r="C81" s="83">
        <v>434963.89</v>
      </c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0">
        <f t="shared" si="12"/>
        <v>888034.53</v>
      </c>
      <c r="P81" s="33"/>
      <c r="Q81" s="1"/>
      <c r="R81" s="1"/>
      <c r="S81" s="1"/>
      <c r="T81" s="1"/>
    </row>
    <row r="82" spans="1:20" ht="15.75" customHeight="1" x14ac:dyDescent="0.25">
      <c r="A82" s="43" t="s">
        <v>101</v>
      </c>
      <c r="B82" s="83">
        <v>290879.78999999998</v>
      </c>
      <c r="C82" s="83">
        <v>294208.71000000002</v>
      </c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0">
        <f t="shared" si="12"/>
        <v>585088.5</v>
      </c>
      <c r="P82" s="33"/>
      <c r="Q82" s="1"/>
      <c r="R82" s="1"/>
      <c r="S82" s="1"/>
      <c r="T82" s="1"/>
    </row>
    <row r="83" spans="1:20" ht="15.75" customHeight="1" x14ac:dyDescent="0.25">
      <c r="A83" s="43" t="s">
        <v>102</v>
      </c>
      <c r="B83" s="83">
        <v>134320.56</v>
      </c>
      <c r="C83" s="83">
        <v>148860.45000000001</v>
      </c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0">
        <f t="shared" si="12"/>
        <v>283181.01</v>
      </c>
      <c r="P83" s="33"/>
      <c r="Q83" s="1"/>
      <c r="R83" s="1"/>
      <c r="S83" s="1"/>
      <c r="T83" s="1"/>
    </row>
    <row r="84" spans="1:20" ht="15.75" customHeight="1" x14ac:dyDescent="0.25">
      <c r="A84" s="43" t="s">
        <v>104</v>
      </c>
      <c r="B84" s="83">
        <v>14666.67</v>
      </c>
      <c r="C84" s="83">
        <v>14666.67</v>
      </c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0">
        <f t="shared" si="12"/>
        <v>29333.34</v>
      </c>
      <c r="P84" s="33"/>
      <c r="Q84" s="1"/>
      <c r="R84" s="1"/>
      <c r="S84" s="1"/>
      <c r="T84" s="1"/>
    </row>
    <row r="85" spans="1:20" ht="15.75" customHeight="1" x14ac:dyDescent="0.25">
      <c r="A85" s="41" t="s">
        <v>26</v>
      </c>
      <c r="B85" s="63">
        <f t="shared" ref="B85:N85" si="13">SUM(B76:B84)</f>
        <v>6112360.2299999995</v>
      </c>
      <c r="C85" s="63">
        <f t="shared" si="13"/>
        <v>6099676.4199999999</v>
      </c>
      <c r="D85" s="63">
        <f t="shared" si="13"/>
        <v>0</v>
      </c>
      <c r="E85" s="63">
        <f t="shared" si="13"/>
        <v>0</v>
      </c>
      <c r="F85" s="63">
        <f t="shared" si="13"/>
        <v>0</v>
      </c>
      <c r="G85" s="63">
        <f t="shared" si="13"/>
        <v>0</v>
      </c>
      <c r="H85" s="63">
        <f t="shared" si="13"/>
        <v>0</v>
      </c>
      <c r="I85" s="63">
        <f t="shared" si="13"/>
        <v>0</v>
      </c>
      <c r="J85" s="63">
        <f t="shared" si="13"/>
        <v>0</v>
      </c>
      <c r="K85" s="63">
        <f t="shared" si="13"/>
        <v>0</v>
      </c>
      <c r="L85" s="63">
        <f t="shared" si="13"/>
        <v>0</v>
      </c>
      <c r="M85" s="63">
        <f t="shared" si="13"/>
        <v>0</v>
      </c>
      <c r="N85" s="63">
        <f t="shared" si="13"/>
        <v>0</v>
      </c>
      <c r="O85" s="80">
        <f t="shared" ref="O85" si="14">SUM(B85:N85)</f>
        <v>12212036.649999999</v>
      </c>
      <c r="P85" s="33"/>
      <c r="Q85" s="1"/>
      <c r="R85" s="1"/>
      <c r="S85" s="1"/>
      <c r="T85" s="1"/>
    </row>
    <row r="86" spans="1:20" ht="15.75" customHeight="1" x14ac:dyDescent="0.25">
      <c r="A86" s="167" t="s">
        <v>25</v>
      </c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  <c r="P86" s="33"/>
      <c r="Q86" s="1"/>
      <c r="R86" s="1"/>
      <c r="S86" s="1"/>
      <c r="T86" s="1"/>
    </row>
    <row r="87" spans="1:20" ht="15.75" customHeight="1" x14ac:dyDescent="0.25">
      <c r="A87" s="43" t="s">
        <v>94</v>
      </c>
      <c r="B87" s="83">
        <v>41382.400000000001</v>
      </c>
      <c r="C87" s="83">
        <v>38026.15</v>
      </c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0">
        <f t="shared" ref="O87:O97" si="15">SUM(B87:N87)</f>
        <v>79408.55</v>
      </c>
      <c r="P87" s="33"/>
      <c r="Q87" s="1"/>
      <c r="R87" s="1"/>
      <c r="S87" s="1"/>
      <c r="T87" s="1"/>
    </row>
    <row r="88" spans="1:20" ht="15.75" customHeight="1" x14ac:dyDescent="0.25">
      <c r="A88" s="43" t="s">
        <v>95</v>
      </c>
      <c r="B88" s="83">
        <v>6948.67</v>
      </c>
      <c r="C88" s="83">
        <v>6948.67</v>
      </c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0">
        <f t="shared" si="15"/>
        <v>13897.34</v>
      </c>
      <c r="P88" s="33"/>
      <c r="Q88" s="1"/>
      <c r="R88" s="1"/>
      <c r="S88" s="1"/>
      <c r="T88" s="1"/>
    </row>
    <row r="89" spans="1:20" ht="15.75" customHeight="1" x14ac:dyDescent="0.25">
      <c r="A89" s="43" t="s">
        <v>96</v>
      </c>
      <c r="B89" s="83">
        <v>3745.18</v>
      </c>
      <c r="C89" s="83">
        <v>3745.18</v>
      </c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0">
        <f t="shared" si="15"/>
        <v>7490.36</v>
      </c>
      <c r="P89" s="33"/>
      <c r="Q89" s="1"/>
      <c r="R89" s="1"/>
      <c r="S89" s="1"/>
      <c r="T89" s="1"/>
    </row>
    <row r="90" spans="1:20" ht="15.75" customHeight="1" x14ac:dyDescent="0.25">
      <c r="A90" s="43" t="s">
        <v>97</v>
      </c>
      <c r="B90" s="83">
        <v>10000.67</v>
      </c>
      <c r="C90" s="83">
        <v>6526.19</v>
      </c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0">
        <f t="shared" si="15"/>
        <v>16526.86</v>
      </c>
      <c r="P90" s="33"/>
      <c r="Q90" s="1"/>
      <c r="R90" s="1"/>
      <c r="S90" s="1"/>
      <c r="T90" s="1"/>
    </row>
    <row r="91" spans="1:20" ht="15.75" customHeight="1" x14ac:dyDescent="0.25">
      <c r="A91" s="43" t="s">
        <v>98</v>
      </c>
      <c r="B91" s="83">
        <v>87212.32</v>
      </c>
      <c r="C91" s="83">
        <v>87212.32</v>
      </c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0">
        <f t="shared" si="15"/>
        <v>174424.64</v>
      </c>
      <c r="P91" s="33"/>
      <c r="Q91" s="1"/>
      <c r="R91" s="1"/>
      <c r="S91" s="1"/>
      <c r="T91" s="1"/>
    </row>
    <row r="92" spans="1:20" ht="15.75" customHeight="1" x14ac:dyDescent="0.25">
      <c r="A92" s="43" t="s">
        <v>99</v>
      </c>
      <c r="B92" s="101">
        <v>0</v>
      </c>
      <c r="C92" s="101">
        <v>0</v>
      </c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0">
        <f t="shared" si="15"/>
        <v>0</v>
      </c>
      <c r="P92" s="33"/>
      <c r="Q92" s="1"/>
      <c r="R92" s="1"/>
      <c r="S92" s="1"/>
      <c r="T92" s="1"/>
    </row>
    <row r="93" spans="1:20" ht="15.75" customHeight="1" x14ac:dyDescent="0.25">
      <c r="A93" s="43" t="s">
        <v>101</v>
      </c>
      <c r="B93" s="83">
        <v>3474.48</v>
      </c>
      <c r="C93" s="83">
        <v>3474.48</v>
      </c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0">
        <f t="shared" si="15"/>
        <v>6948.96</v>
      </c>
      <c r="P93" s="33"/>
      <c r="Q93" s="1"/>
      <c r="R93" s="1"/>
      <c r="S93" s="1"/>
      <c r="T93" s="1"/>
    </row>
    <row r="94" spans="1:20" ht="15.75" customHeight="1" x14ac:dyDescent="0.25">
      <c r="A94" s="43" t="s">
        <v>102</v>
      </c>
      <c r="B94" s="101">
        <v>0</v>
      </c>
      <c r="C94" s="101">
        <v>0</v>
      </c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0">
        <f t="shared" si="15"/>
        <v>0</v>
      </c>
      <c r="P94" s="33"/>
      <c r="Q94" s="1"/>
      <c r="R94" s="1"/>
      <c r="S94" s="1"/>
      <c r="T94" s="1"/>
    </row>
    <row r="95" spans="1:20" ht="15.75" customHeight="1" x14ac:dyDescent="0.25">
      <c r="A95" s="43" t="s">
        <v>104</v>
      </c>
      <c r="B95" s="101">
        <v>0</v>
      </c>
      <c r="C95" s="101">
        <v>0</v>
      </c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0">
        <f t="shared" si="15"/>
        <v>0</v>
      </c>
      <c r="P95" s="33"/>
      <c r="Q95" s="1"/>
      <c r="R95" s="1"/>
      <c r="S95" s="1"/>
      <c r="T95" s="1"/>
    </row>
    <row r="96" spans="1:20" ht="15.75" customHeight="1" x14ac:dyDescent="0.25">
      <c r="A96" s="41" t="s">
        <v>26</v>
      </c>
      <c r="B96" s="76">
        <f t="shared" ref="B96:N96" si="16">SUM(B87:B95)</f>
        <v>152763.72</v>
      </c>
      <c r="C96" s="76">
        <f t="shared" si="16"/>
        <v>145932.99000000002</v>
      </c>
      <c r="D96" s="76">
        <f t="shared" si="16"/>
        <v>0</v>
      </c>
      <c r="E96" s="76">
        <f t="shared" si="16"/>
        <v>0</v>
      </c>
      <c r="F96" s="76">
        <f t="shared" si="16"/>
        <v>0</v>
      </c>
      <c r="G96" s="76">
        <f t="shared" si="16"/>
        <v>0</v>
      </c>
      <c r="H96" s="76">
        <f t="shared" si="16"/>
        <v>0</v>
      </c>
      <c r="I96" s="76">
        <f t="shared" si="16"/>
        <v>0</v>
      </c>
      <c r="J96" s="76">
        <f t="shared" si="16"/>
        <v>0</v>
      </c>
      <c r="K96" s="76">
        <f t="shared" si="16"/>
        <v>0</v>
      </c>
      <c r="L96" s="76">
        <f t="shared" si="16"/>
        <v>0</v>
      </c>
      <c r="M96" s="76">
        <f t="shared" si="16"/>
        <v>0</v>
      </c>
      <c r="N96" s="76">
        <f t="shared" si="16"/>
        <v>0</v>
      </c>
      <c r="O96" s="80">
        <f t="shared" si="15"/>
        <v>298696.71000000002</v>
      </c>
      <c r="P96" s="33"/>
      <c r="Q96" s="1"/>
      <c r="R96" s="1"/>
      <c r="S96" s="1"/>
      <c r="T96" s="1"/>
    </row>
    <row r="97" spans="1:24" ht="15.75" customHeight="1" x14ac:dyDescent="0.25">
      <c r="A97" s="42" t="s">
        <v>26</v>
      </c>
      <c r="B97" s="37">
        <f t="shared" ref="B97:N97" si="17">SUM(B85+B96)</f>
        <v>6265123.9499999993</v>
      </c>
      <c r="C97" s="37">
        <f t="shared" si="17"/>
        <v>6245609.4100000001</v>
      </c>
      <c r="D97" s="37">
        <f t="shared" si="17"/>
        <v>0</v>
      </c>
      <c r="E97" s="37">
        <f t="shared" si="17"/>
        <v>0</v>
      </c>
      <c r="F97" s="37">
        <f t="shared" si="17"/>
        <v>0</v>
      </c>
      <c r="G97" s="37">
        <f t="shared" si="17"/>
        <v>0</v>
      </c>
      <c r="H97" s="37">
        <f t="shared" si="17"/>
        <v>0</v>
      </c>
      <c r="I97" s="37">
        <f t="shared" si="17"/>
        <v>0</v>
      </c>
      <c r="J97" s="37">
        <f t="shared" si="17"/>
        <v>0</v>
      </c>
      <c r="K97" s="37">
        <f t="shared" si="17"/>
        <v>0</v>
      </c>
      <c r="L97" s="37">
        <f t="shared" si="17"/>
        <v>0</v>
      </c>
      <c r="M97" s="37">
        <f t="shared" si="17"/>
        <v>0</v>
      </c>
      <c r="N97" s="37">
        <f t="shared" si="17"/>
        <v>0</v>
      </c>
      <c r="O97" s="37">
        <f t="shared" si="15"/>
        <v>12510733.359999999</v>
      </c>
      <c r="P97" s="33"/>
      <c r="Q97" s="1"/>
      <c r="R97" s="1"/>
      <c r="S97" s="1"/>
      <c r="T97" s="1"/>
    </row>
    <row r="98" spans="1:24" ht="15.75" customHeight="1" x14ac:dyDescent="0.25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40"/>
      <c r="N98" s="40"/>
      <c r="O98" s="33"/>
      <c r="P98" s="33"/>
      <c r="Q98" s="1"/>
      <c r="R98" s="1"/>
      <c r="S98" s="1"/>
      <c r="T98" s="1"/>
      <c r="U98" s="1"/>
      <c r="V98" s="1"/>
      <c r="W98" s="1"/>
      <c r="X98" s="1"/>
    </row>
    <row r="99" spans="1:24" ht="15.75" customHeight="1" x14ac:dyDescent="0.25">
      <c r="A99" s="108" t="s">
        <v>159</v>
      </c>
      <c r="B99" s="109"/>
      <c r="C99" s="109"/>
      <c r="D99" s="109"/>
      <c r="E99" s="109"/>
      <c r="F99" s="109"/>
      <c r="G99" s="109"/>
      <c r="H99" s="109"/>
      <c r="I99" s="109"/>
      <c r="J99" s="109"/>
      <c r="K99" s="109"/>
      <c r="L99" s="109"/>
      <c r="M99" s="109"/>
      <c r="N99" s="109"/>
      <c r="O99" s="109"/>
      <c r="P99" s="33"/>
      <c r="Q99" s="1"/>
      <c r="R99" s="1"/>
      <c r="S99" s="1"/>
      <c r="T99" s="1"/>
      <c r="U99" s="1"/>
      <c r="V99" s="1"/>
      <c r="W99" s="1"/>
      <c r="X99" s="1"/>
    </row>
    <row r="100" spans="1:24" ht="15.75" customHeight="1" x14ac:dyDescent="0.25">
      <c r="A100" s="141"/>
      <c r="B100" s="169"/>
      <c r="C100" s="169"/>
      <c r="D100" s="169"/>
      <c r="E100" s="169"/>
      <c r="F100" s="169"/>
      <c r="G100" s="169"/>
      <c r="H100" s="169"/>
      <c r="I100" s="169"/>
      <c r="J100" s="169"/>
      <c r="K100" s="169"/>
      <c r="L100" s="169"/>
      <c r="M100" s="169"/>
      <c r="N100" s="169"/>
      <c r="O100" s="169"/>
      <c r="P100" s="53"/>
      <c r="Q100" s="1"/>
      <c r="R100" s="1"/>
      <c r="S100" s="1"/>
      <c r="T100" s="1"/>
      <c r="U100" s="1"/>
      <c r="V100" s="1"/>
      <c r="W100" s="1"/>
      <c r="X100" s="1"/>
    </row>
    <row r="101" spans="1:24" ht="15.75" customHeight="1" x14ac:dyDescent="0.25">
      <c r="A101" s="2" t="s">
        <v>2</v>
      </c>
      <c r="B101" s="145">
        <v>2024</v>
      </c>
      <c r="C101" s="146"/>
      <c r="D101" s="146"/>
      <c r="E101" s="146"/>
      <c r="F101" s="146"/>
      <c r="G101" s="146"/>
      <c r="H101" s="146"/>
      <c r="I101" s="146"/>
      <c r="J101" s="146"/>
      <c r="K101" s="146"/>
      <c r="L101" s="146"/>
      <c r="M101" s="146"/>
      <c r="N101" s="146"/>
      <c r="O101" s="146"/>
      <c r="P101" s="53"/>
      <c r="Q101" s="1"/>
      <c r="R101" s="1"/>
      <c r="S101" s="1"/>
      <c r="T101" s="1"/>
    </row>
    <row r="102" spans="1:24" ht="15.75" customHeight="1" x14ac:dyDescent="0.25">
      <c r="A102" s="17" t="s">
        <v>5</v>
      </c>
      <c r="B102" s="18" t="s">
        <v>9</v>
      </c>
      <c r="C102" s="18" t="s">
        <v>10</v>
      </c>
      <c r="D102" s="18" t="s">
        <v>11</v>
      </c>
      <c r="E102" s="18" t="s">
        <v>12</v>
      </c>
      <c r="F102" s="18" t="s">
        <v>13</v>
      </c>
      <c r="G102" s="18" t="s">
        <v>14</v>
      </c>
      <c r="H102" s="18" t="s">
        <v>15</v>
      </c>
      <c r="I102" s="18" t="s">
        <v>16</v>
      </c>
      <c r="J102" s="18" t="s">
        <v>17</v>
      </c>
      <c r="K102" s="18" t="s">
        <v>18</v>
      </c>
      <c r="L102" s="18" t="s">
        <v>19</v>
      </c>
      <c r="M102" s="18" t="s">
        <v>20</v>
      </c>
      <c r="N102" s="18" t="s">
        <v>6</v>
      </c>
      <c r="O102" s="32" t="s">
        <v>26</v>
      </c>
      <c r="P102" s="53"/>
      <c r="Q102" s="1"/>
      <c r="R102" s="1"/>
      <c r="S102" s="1"/>
      <c r="T102" s="1"/>
    </row>
    <row r="103" spans="1:24" ht="15.75" customHeight="1" x14ac:dyDescent="0.25">
      <c r="A103" s="172" t="s">
        <v>21</v>
      </c>
      <c r="B103" s="158"/>
      <c r="C103" s="158"/>
      <c r="D103" s="158"/>
      <c r="E103" s="158"/>
      <c r="F103" s="158"/>
      <c r="G103" s="158"/>
      <c r="H103" s="158"/>
      <c r="I103" s="158"/>
      <c r="J103" s="158"/>
      <c r="K103" s="158"/>
      <c r="L103" s="158"/>
      <c r="M103" s="158"/>
      <c r="N103" s="158"/>
      <c r="O103" s="158"/>
      <c r="P103" s="53"/>
      <c r="Q103" s="1"/>
      <c r="R103" s="1"/>
      <c r="S103" s="1"/>
      <c r="T103" s="1"/>
    </row>
    <row r="104" spans="1:24" ht="15.75" customHeight="1" x14ac:dyDescent="0.25">
      <c r="A104" s="43" t="s">
        <v>94</v>
      </c>
      <c r="B104" s="83">
        <v>8050758.9400000004</v>
      </c>
      <c r="C104" s="83">
        <v>7981622.3799999999</v>
      </c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0">
        <f t="shared" ref="O104:O112" si="18">SUM(B104:N104)</f>
        <v>16032381.32</v>
      </c>
      <c r="P104" s="53"/>
      <c r="Q104" s="1"/>
      <c r="R104" s="1"/>
      <c r="S104" s="1"/>
      <c r="T104" s="1"/>
    </row>
    <row r="105" spans="1:24" ht="15.75" customHeight="1" x14ac:dyDescent="0.25">
      <c r="A105" s="43" t="s">
        <v>95</v>
      </c>
      <c r="B105" s="83">
        <v>1814567.82</v>
      </c>
      <c r="C105" s="83">
        <v>1798040.46</v>
      </c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0">
        <f t="shared" si="18"/>
        <v>3612608.2800000003</v>
      </c>
      <c r="P105" s="53"/>
      <c r="Q105" s="1"/>
      <c r="R105" s="1"/>
      <c r="S105" s="1"/>
      <c r="T105" s="1"/>
    </row>
    <row r="106" spans="1:24" ht="15.75" customHeight="1" x14ac:dyDescent="0.25">
      <c r="A106" s="43" t="s">
        <v>96</v>
      </c>
      <c r="B106" s="83">
        <v>1540330.59</v>
      </c>
      <c r="C106" s="83">
        <v>1492597.92</v>
      </c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0">
        <f t="shared" si="18"/>
        <v>3032928.51</v>
      </c>
      <c r="P106" s="53"/>
      <c r="Q106" s="1"/>
      <c r="R106" s="1"/>
      <c r="S106" s="1"/>
      <c r="T106" s="1"/>
    </row>
    <row r="107" spans="1:24" ht="15.75" customHeight="1" x14ac:dyDescent="0.25">
      <c r="A107" s="43" t="s">
        <v>97</v>
      </c>
      <c r="B107" s="83">
        <v>365014.59</v>
      </c>
      <c r="C107" s="83">
        <v>362227.91</v>
      </c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0">
        <f t="shared" si="18"/>
        <v>727242.5</v>
      </c>
      <c r="P107" s="53"/>
      <c r="Q107" s="1"/>
      <c r="R107" s="1"/>
      <c r="S107" s="1"/>
      <c r="T107" s="1"/>
    </row>
    <row r="108" spans="1:24" ht="15.75" customHeight="1" x14ac:dyDescent="0.25">
      <c r="A108" s="43" t="s">
        <v>98</v>
      </c>
      <c r="B108" s="83">
        <v>269506.90999999997</v>
      </c>
      <c r="C108" s="83">
        <v>273271.48</v>
      </c>
      <c r="D108" s="83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0">
        <f t="shared" si="18"/>
        <v>542778.3899999999</v>
      </c>
      <c r="P108" s="53"/>
      <c r="Q108" s="1"/>
      <c r="R108" s="1"/>
      <c r="S108" s="1"/>
      <c r="T108" s="1"/>
    </row>
    <row r="109" spans="1:24" ht="15.75" customHeight="1" x14ac:dyDescent="0.25">
      <c r="A109" s="43" t="s">
        <v>99</v>
      </c>
      <c r="B109" s="83">
        <v>662719.41</v>
      </c>
      <c r="C109" s="83">
        <v>658976.41</v>
      </c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0">
        <f t="shared" si="18"/>
        <v>1321695.82</v>
      </c>
      <c r="P109" s="53"/>
      <c r="Q109" s="1"/>
      <c r="R109" s="1"/>
      <c r="S109" s="1"/>
      <c r="T109" s="1"/>
    </row>
    <row r="110" spans="1:24" ht="15.75" customHeight="1" x14ac:dyDescent="0.25">
      <c r="A110" s="43" t="s">
        <v>101</v>
      </c>
      <c r="B110" s="83">
        <v>493643.43</v>
      </c>
      <c r="C110" s="83">
        <v>493085.08</v>
      </c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0">
        <f t="shared" si="18"/>
        <v>986728.51</v>
      </c>
      <c r="P110" s="53"/>
      <c r="Q110" s="1"/>
      <c r="R110" s="1"/>
      <c r="S110" s="1"/>
      <c r="T110" s="1"/>
    </row>
    <row r="111" spans="1:24" ht="15.75" customHeight="1" x14ac:dyDescent="0.25">
      <c r="A111" s="43" t="s">
        <v>102</v>
      </c>
      <c r="B111" s="83">
        <v>396065.14</v>
      </c>
      <c r="C111" s="83">
        <v>417127.78</v>
      </c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0">
        <f t="shared" si="18"/>
        <v>813192.92</v>
      </c>
      <c r="P111" s="53"/>
      <c r="Q111" s="1"/>
      <c r="R111" s="1"/>
      <c r="S111" s="1"/>
      <c r="T111" s="1"/>
    </row>
    <row r="112" spans="1:24" ht="15.75" customHeight="1" x14ac:dyDescent="0.25">
      <c r="A112" s="43" t="s">
        <v>104</v>
      </c>
      <c r="B112" s="83">
        <v>121172.49</v>
      </c>
      <c r="C112" s="83">
        <v>117462.54</v>
      </c>
      <c r="D112" s="83"/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0">
        <f t="shared" si="18"/>
        <v>238635.03</v>
      </c>
      <c r="P112" s="53"/>
      <c r="Q112" s="1"/>
      <c r="R112" s="1"/>
      <c r="S112" s="1"/>
      <c r="T112" s="1"/>
    </row>
    <row r="113" spans="1:24" ht="15.75" customHeight="1" x14ac:dyDescent="0.25">
      <c r="A113" s="41" t="s">
        <v>26</v>
      </c>
      <c r="B113" s="63">
        <f>SUM(B104:B112)</f>
        <v>13713779.32</v>
      </c>
      <c r="C113" s="63">
        <f t="shared" ref="C113:N113" si="19">SUM(C104:C112)</f>
        <v>13594411.959999999</v>
      </c>
      <c r="D113" s="63">
        <f t="shared" si="19"/>
        <v>0</v>
      </c>
      <c r="E113" s="63">
        <f t="shared" si="19"/>
        <v>0</v>
      </c>
      <c r="F113" s="63">
        <f t="shared" si="19"/>
        <v>0</v>
      </c>
      <c r="G113" s="63">
        <f t="shared" si="19"/>
        <v>0</v>
      </c>
      <c r="H113" s="63">
        <f t="shared" si="19"/>
        <v>0</v>
      </c>
      <c r="I113" s="63">
        <f t="shared" si="19"/>
        <v>0</v>
      </c>
      <c r="J113" s="63">
        <f t="shared" si="19"/>
        <v>0</v>
      </c>
      <c r="K113" s="63">
        <f t="shared" si="19"/>
        <v>0</v>
      </c>
      <c r="L113" s="63">
        <f t="shared" si="19"/>
        <v>0</v>
      </c>
      <c r="M113" s="63">
        <f>SUM(M104:M112)</f>
        <v>0</v>
      </c>
      <c r="N113" s="63">
        <f t="shared" si="19"/>
        <v>0</v>
      </c>
      <c r="O113" s="80">
        <f t="shared" ref="O113" si="20">SUM(B113:N113)</f>
        <v>27308191.280000001</v>
      </c>
      <c r="P113" s="53"/>
      <c r="Q113" s="1"/>
      <c r="R113" s="1"/>
      <c r="S113" s="1"/>
      <c r="T113" s="1"/>
    </row>
    <row r="114" spans="1:24" ht="15.75" customHeight="1" x14ac:dyDescent="0.25">
      <c r="A114" s="167" t="s">
        <v>25</v>
      </c>
      <c r="B114" s="168"/>
      <c r="C114" s="168"/>
      <c r="D114" s="168"/>
      <c r="E114" s="168"/>
      <c r="F114" s="168"/>
      <c r="G114" s="168"/>
      <c r="H114" s="168"/>
      <c r="I114" s="168"/>
      <c r="J114" s="168"/>
      <c r="K114" s="168"/>
      <c r="L114" s="168"/>
      <c r="M114" s="168"/>
      <c r="N114" s="168"/>
      <c r="O114" s="168"/>
      <c r="P114" s="53"/>
      <c r="Q114" s="1"/>
      <c r="R114" s="1"/>
      <c r="S114" s="1"/>
      <c r="T114" s="1"/>
    </row>
    <row r="115" spans="1:24" ht="15.75" customHeight="1" x14ac:dyDescent="0.25">
      <c r="A115" s="43" t="s">
        <v>94</v>
      </c>
      <c r="B115" s="83">
        <v>103150.1</v>
      </c>
      <c r="C115" s="83">
        <v>106172.56</v>
      </c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0">
        <f t="shared" ref="O115:O124" si="21">SUM(B115:N115)</f>
        <v>209322.66</v>
      </c>
      <c r="P115" s="53"/>
      <c r="Q115" s="1"/>
      <c r="R115" s="1"/>
      <c r="S115" s="1"/>
      <c r="T115" s="1"/>
    </row>
    <row r="116" spans="1:24" ht="15.75" customHeight="1" x14ac:dyDescent="0.25">
      <c r="A116" s="43" t="s">
        <v>95</v>
      </c>
      <c r="B116" s="83">
        <v>37999.910000000003</v>
      </c>
      <c r="C116" s="83">
        <v>34938.53</v>
      </c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0">
        <f t="shared" si="21"/>
        <v>72938.44</v>
      </c>
      <c r="P116" s="53"/>
      <c r="Q116" s="1"/>
      <c r="R116" s="1"/>
      <c r="S116" s="1"/>
      <c r="T116" s="1"/>
    </row>
    <row r="117" spans="1:24" ht="15.75" customHeight="1" x14ac:dyDescent="0.25">
      <c r="A117" s="43" t="s">
        <v>96</v>
      </c>
      <c r="B117" s="83">
        <v>31822.560000000001</v>
      </c>
      <c r="C117" s="83">
        <v>34493.300000000003</v>
      </c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0">
        <f t="shared" si="21"/>
        <v>66315.86</v>
      </c>
      <c r="P117" s="53"/>
      <c r="Q117" s="1"/>
      <c r="R117" s="1"/>
      <c r="S117" s="1"/>
      <c r="T117" s="1"/>
    </row>
    <row r="118" spans="1:24" ht="15.75" customHeight="1" x14ac:dyDescent="0.25">
      <c r="A118" s="43" t="s">
        <v>97</v>
      </c>
      <c r="B118" s="83">
        <v>76420.399999999994</v>
      </c>
      <c r="C118" s="83">
        <v>76420.399999999994</v>
      </c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0">
        <f t="shared" si="21"/>
        <v>152840.79999999999</v>
      </c>
      <c r="P118" s="53"/>
      <c r="Q118" s="1"/>
      <c r="R118" s="1"/>
      <c r="S118" s="1"/>
      <c r="T118" s="1"/>
    </row>
    <row r="119" spans="1:24" ht="15.75" customHeight="1" x14ac:dyDescent="0.25">
      <c r="A119" s="43" t="s">
        <v>98</v>
      </c>
      <c r="B119" s="83">
        <v>79656.67</v>
      </c>
      <c r="C119" s="83">
        <v>79656.67</v>
      </c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0">
        <f t="shared" si="21"/>
        <v>159313.34</v>
      </c>
      <c r="P119" s="53"/>
      <c r="Q119" s="1"/>
      <c r="R119" s="1"/>
      <c r="S119" s="1"/>
      <c r="T119" s="1"/>
    </row>
    <row r="120" spans="1:24" ht="15.75" customHeight="1" x14ac:dyDescent="0.25">
      <c r="A120" s="43" t="s">
        <v>99</v>
      </c>
      <c r="B120" s="83">
        <v>10487.66</v>
      </c>
      <c r="C120" s="83">
        <v>10487.66</v>
      </c>
      <c r="D120" s="83"/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0">
        <f t="shared" si="21"/>
        <v>20975.32</v>
      </c>
      <c r="P120" s="53"/>
      <c r="Q120" s="1"/>
      <c r="R120" s="1"/>
      <c r="S120" s="1"/>
      <c r="T120" s="1"/>
    </row>
    <row r="121" spans="1:24" ht="15.75" customHeight="1" x14ac:dyDescent="0.25">
      <c r="A121" s="43" t="s">
        <v>101</v>
      </c>
      <c r="B121" s="83">
        <v>3735.74</v>
      </c>
      <c r="C121" s="83">
        <v>3735.74</v>
      </c>
      <c r="D121" s="83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0">
        <f t="shared" si="21"/>
        <v>7471.48</v>
      </c>
      <c r="P121" s="53"/>
      <c r="Q121" s="1"/>
      <c r="R121" s="1"/>
      <c r="S121" s="1"/>
      <c r="T121" s="1"/>
    </row>
    <row r="122" spans="1:24" ht="15.75" customHeight="1" x14ac:dyDescent="0.25">
      <c r="A122" s="43" t="s">
        <v>102</v>
      </c>
      <c r="B122" s="101">
        <v>0</v>
      </c>
      <c r="C122" s="101">
        <v>0</v>
      </c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0">
        <f t="shared" si="21"/>
        <v>0</v>
      </c>
      <c r="P122" s="53"/>
      <c r="Q122" s="1"/>
      <c r="R122" s="1"/>
      <c r="S122" s="1"/>
      <c r="T122" s="1"/>
    </row>
    <row r="123" spans="1:24" ht="15.75" customHeight="1" x14ac:dyDescent="0.25">
      <c r="A123" s="43" t="s">
        <v>104</v>
      </c>
      <c r="B123" s="101">
        <v>0</v>
      </c>
      <c r="C123" s="101">
        <v>0</v>
      </c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0">
        <f t="shared" si="21"/>
        <v>0</v>
      </c>
      <c r="P123" s="53"/>
      <c r="Q123" s="1"/>
      <c r="R123" s="1"/>
      <c r="S123" s="1"/>
      <c r="T123" s="1"/>
    </row>
    <row r="124" spans="1:24" s="44" customFormat="1" ht="15.75" customHeight="1" x14ac:dyDescent="0.25">
      <c r="A124" s="36" t="s">
        <v>26</v>
      </c>
      <c r="B124" s="72">
        <f t="shared" ref="B124:N124" si="22">SUM(B115:B123)</f>
        <v>343273.04</v>
      </c>
      <c r="C124" s="72">
        <f t="shared" si="22"/>
        <v>345904.86</v>
      </c>
      <c r="D124" s="72">
        <f t="shared" si="22"/>
        <v>0</v>
      </c>
      <c r="E124" s="72">
        <f t="shared" si="22"/>
        <v>0</v>
      </c>
      <c r="F124" s="72">
        <f t="shared" si="22"/>
        <v>0</v>
      </c>
      <c r="G124" s="72">
        <f t="shared" si="22"/>
        <v>0</v>
      </c>
      <c r="H124" s="72">
        <f t="shared" si="22"/>
        <v>0</v>
      </c>
      <c r="I124" s="72">
        <f t="shared" si="22"/>
        <v>0</v>
      </c>
      <c r="J124" s="72">
        <f t="shared" si="22"/>
        <v>0</v>
      </c>
      <c r="K124" s="72">
        <f t="shared" si="22"/>
        <v>0</v>
      </c>
      <c r="L124" s="72">
        <f t="shared" si="22"/>
        <v>0</v>
      </c>
      <c r="M124" s="72">
        <f t="shared" si="22"/>
        <v>0</v>
      </c>
      <c r="N124" s="72">
        <f t="shared" si="22"/>
        <v>0</v>
      </c>
      <c r="O124" s="80">
        <f t="shared" si="21"/>
        <v>689177.89999999991</v>
      </c>
      <c r="P124" s="53"/>
      <c r="Q124" s="1"/>
      <c r="R124" s="1"/>
      <c r="S124" s="1"/>
      <c r="T124" s="1"/>
    </row>
    <row r="125" spans="1:24" ht="15.75" customHeight="1" x14ac:dyDescent="0.25">
      <c r="A125" s="42" t="s">
        <v>26</v>
      </c>
      <c r="B125" s="80">
        <f t="shared" ref="B125:N125" si="23">SUM(B113+B124)</f>
        <v>14057052.359999999</v>
      </c>
      <c r="C125" s="80">
        <f t="shared" si="23"/>
        <v>13940316.819999998</v>
      </c>
      <c r="D125" s="80">
        <f t="shared" si="23"/>
        <v>0</v>
      </c>
      <c r="E125" s="80">
        <f t="shared" si="23"/>
        <v>0</v>
      </c>
      <c r="F125" s="80">
        <f t="shared" si="23"/>
        <v>0</v>
      </c>
      <c r="G125" s="80">
        <f t="shared" si="23"/>
        <v>0</v>
      </c>
      <c r="H125" s="80">
        <f t="shared" si="23"/>
        <v>0</v>
      </c>
      <c r="I125" s="80">
        <f t="shared" si="23"/>
        <v>0</v>
      </c>
      <c r="J125" s="80">
        <f t="shared" si="23"/>
        <v>0</v>
      </c>
      <c r="K125" s="80">
        <f t="shared" si="23"/>
        <v>0</v>
      </c>
      <c r="L125" s="80">
        <f t="shared" si="23"/>
        <v>0</v>
      </c>
      <c r="M125" s="80">
        <f t="shared" si="23"/>
        <v>0</v>
      </c>
      <c r="N125" s="80">
        <f t="shared" si="23"/>
        <v>0</v>
      </c>
      <c r="O125" s="80">
        <f>SUM(B125:N125)</f>
        <v>27997369.18</v>
      </c>
      <c r="P125" s="53"/>
      <c r="Q125" s="1"/>
      <c r="R125" s="1"/>
      <c r="S125" s="1"/>
      <c r="T125" s="1"/>
    </row>
    <row r="126" spans="1:24" ht="15.75" customHeight="1" x14ac:dyDescent="0.25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40"/>
      <c r="N126" s="40"/>
      <c r="O126" s="33"/>
      <c r="P126" s="53"/>
      <c r="Q126" s="1"/>
      <c r="R126" s="1"/>
      <c r="S126" s="1"/>
      <c r="T126" s="1"/>
      <c r="U126" s="1"/>
      <c r="V126" s="1"/>
      <c r="W126" s="1"/>
      <c r="X126" s="1"/>
    </row>
    <row r="127" spans="1:24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6"/>
      <c r="N127" s="6"/>
      <c r="O127" s="1"/>
      <c r="P127" s="53"/>
      <c r="Q127" s="1"/>
      <c r="R127" s="1"/>
      <c r="S127" s="1"/>
      <c r="T127" s="1"/>
      <c r="U127" s="1"/>
      <c r="V127" s="1"/>
      <c r="W127" s="1"/>
      <c r="X127" s="1"/>
    </row>
    <row r="128" spans="1:24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6"/>
      <c r="N128" s="6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6"/>
      <c r="N129" s="6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6"/>
      <c r="N130" s="6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6"/>
      <c r="N131" s="6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6"/>
      <c r="N132" s="6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6"/>
      <c r="N133" s="6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6"/>
      <c r="N134" s="6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6"/>
      <c r="N135" s="6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6"/>
      <c r="N136" s="6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6"/>
      <c r="N137" s="6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6"/>
      <c r="N138" s="6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6"/>
      <c r="N139" s="6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6"/>
      <c r="N140" s="6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6"/>
      <c r="N141" s="6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6"/>
      <c r="N142" s="6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6"/>
      <c r="N143" s="6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6"/>
      <c r="N144" s="6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6"/>
      <c r="N145" s="6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6"/>
      <c r="N146" s="6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6"/>
      <c r="N147" s="6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6"/>
      <c r="N148" s="6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6"/>
      <c r="N149" s="6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6"/>
      <c r="N150" s="6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6"/>
      <c r="N151" s="6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6"/>
      <c r="N152" s="6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6"/>
      <c r="N153" s="6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6"/>
      <c r="N154" s="6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6"/>
      <c r="N155" s="6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6"/>
      <c r="N156" s="6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6"/>
      <c r="N157" s="6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6"/>
      <c r="N158" s="6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6"/>
      <c r="N159" s="6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6"/>
      <c r="N160" s="6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6"/>
      <c r="N161" s="6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6"/>
      <c r="N162" s="6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6"/>
      <c r="N163" s="6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6"/>
      <c r="N164" s="6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6"/>
      <c r="N165" s="6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6"/>
      <c r="N166" s="6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6"/>
      <c r="N167" s="6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6"/>
      <c r="N168" s="6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6"/>
      <c r="N169" s="6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6"/>
      <c r="N170" s="6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6"/>
      <c r="N171" s="6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6"/>
      <c r="N172" s="6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6"/>
      <c r="N173" s="6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6"/>
      <c r="N174" s="6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6"/>
      <c r="N175" s="6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6"/>
      <c r="N176" s="6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6"/>
      <c r="N177" s="6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6"/>
      <c r="N178" s="6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6"/>
      <c r="N179" s="6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6"/>
      <c r="N180" s="6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6"/>
      <c r="N181" s="6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6"/>
      <c r="N182" s="6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6"/>
      <c r="N183" s="6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6"/>
      <c r="N184" s="6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6"/>
      <c r="N185" s="6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6"/>
      <c r="N186" s="6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6"/>
      <c r="N187" s="6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6"/>
      <c r="N188" s="6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6"/>
      <c r="N189" s="6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6"/>
      <c r="N190" s="6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6"/>
      <c r="N191" s="6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6"/>
      <c r="N192" s="6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6"/>
      <c r="N193" s="6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6"/>
      <c r="N194" s="6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6"/>
      <c r="N195" s="6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6"/>
      <c r="N196" s="6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6"/>
      <c r="N197" s="6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6"/>
      <c r="N198" s="6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6"/>
      <c r="N199" s="6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6"/>
      <c r="N200" s="6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6"/>
      <c r="N201" s="6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6"/>
      <c r="N202" s="6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6"/>
      <c r="N203" s="6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6"/>
      <c r="N204" s="6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6"/>
      <c r="N205" s="6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6"/>
      <c r="N206" s="6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6"/>
      <c r="N207" s="6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6"/>
      <c r="N208" s="6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6"/>
      <c r="N209" s="6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6"/>
      <c r="N210" s="6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6"/>
      <c r="N211" s="6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6"/>
      <c r="N212" s="6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6"/>
      <c r="N213" s="6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6"/>
      <c r="N214" s="6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6"/>
      <c r="N215" s="6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6"/>
      <c r="N216" s="6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6"/>
      <c r="N217" s="6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6"/>
      <c r="N218" s="6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6"/>
      <c r="N219" s="6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6"/>
      <c r="N220" s="6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6"/>
      <c r="N221" s="6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6"/>
      <c r="N222" s="6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6"/>
      <c r="N223" s="6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6"/>
      <c r="N224" s="6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6"/>
      <c r="N225" s="6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6"/>
      <c r="N226" s="6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6"/>
      <c r="N227" s="6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6"/>
      <c r="N228" s="6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6"/>
      <c r="N229" s="6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6"/>
      <c r="N230" s="6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6"/>
      <c r="N231" s="6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6"/>
      <c r="N232" s="6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6"/>
      <c r="N233" s="6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6"/>
      <c r="N234" s="6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6"/>
      <c r="N235" s="6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6"/>
      <c r="N236" s="6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6"/>
      <c r="N237" s="6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6"/>
      <c r="N238" s="6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6"/>
      <c r="N239" s="6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6"/>
      <c r="N240" s="6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6"/>
      <c r="N241" s="6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6"/>
      <c r="N242" s="6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6"/>
      <c r="N243" s="6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6"/>
      <c r="N244" s="6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6"/>
      <c r="N245" s="6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6"/>
      <c r="N246" s="6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6"/>
      <c r="N247" s="6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6"/>
      <c r="N248" s="6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6"/>
      <c r="N249" s="6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6"/>
      <c r="N250" s="6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6"/>
      <c r="N251" s="6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6"/>
      <c r="N252" s="6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6"/>
      <c r="N253" s="6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6"/>
      <c r="N254" s="6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6"/>
      <c r="N255" s="6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6"/>
      <c r="N256" s="6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6"/>
      <c r="N257" s="6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6"/>
      <c r="N258" s="6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6"/>
      <c r="N259" s="6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6"/>
      <c r="N260" s="6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6"/>
      <c r="N261" s="6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6"/>
      <c r="N262" s="6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6"/>
      <c r="N263" s="6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6"/>
      <c r="N264" s="6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6"/>
      <c r="N265" s="6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6"/>
      <c r="N266" s="6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6"/>
      <c r="N267" s="6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6"/>
      <c r="N268" s="6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6"/>
      <c r="N269" s="6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6"/>
      <c r="N270" s="6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6"/>
      <c r="N271" s="6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6"/>
      <c r="N272" s="6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6"/>
      <c r="N273" s="6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6"/>
      <c r="N274" s="6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6"/>
      <c r="N275" s="6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6"/>
      <c r="N276" s="6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6"/>
      <c r="N277" s="6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6"/>
      <c r="N278" s="6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6"/>
      <c r="N279" s="6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6"/>
      <c r="N280" s="6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6"/>
      <c r="N281" s="6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6"/>
      <c r="N282" s="6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6"/>
      <c r="N283" s="6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6"/>
      <c r="N284" s="6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6"/>
      <c r="N285" s="6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6"/>
      <c r="N286" s="6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6"/>
      <c r="N287" s="6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6"/>
      <c r="N288" s="6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6"/>
      <c r="N289" s="6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6"/>
      <c r="N290" s="6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6"/>
      <c r="N291" s="6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6"/>
      <c r="N292" s="6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6"/>
      <c r="N293" s="6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6"/>
      <c r="N294" s="6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6"/>
      <c r="N295" s="6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6"/>
      <c r="N296" s="6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6"/>
      <c r="N297" s="6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6"/>
      <c r="N298" s="6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6"/>
      <c r="N299" s="6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6"/>
      <c r="N300" s="6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6"/>
      <c r="N301" s="6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6"/>
      <c r="N302" s="6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6"/>
      <c r="N303" s="6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6"/>
      <c r="N304" s="6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6"/>
      <c r="N305" s="6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6"/>
      <c r="N306" s="6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6"/>
      <c r="N307" s="6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6"/>
      <c r="N308" s="6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6"/>
      <c r="N309" s="6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6"/>
      <c r="N310" s="6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6"/>
      <c r="N311" s="6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6"/>
      <c r="N312" s="6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6"/>
      <c r="N313" s="6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6"/>
      <c r="N314" s="6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6"/>
      <c r="N315" s="6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6"/>
      <c r="N316" s="6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6"/>
      <c r="N317" s="6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6"/>
      <c r="N318" s="6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6"/>
      <c r="N319" s="6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6"/>
      <c r="N320" s="6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6"/>
      <c r="N321" s="6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6"/>
      <c r="N322" s="6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6"/>
      <c r="N323" s="6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6"/>
      <c r="N324" s="6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6"/>
      <c r="N325" s="6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6"/>
      <c r="N326" s="6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6"/>
      <c r="N327" s="6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6"/>
      <c r="N328" s="6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6"/>
      <c r="N329" s="6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6"/>
      <c r="N330" s="6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6"/>
      <c r="N331" s="6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6"/>
      <c r="N332" s="6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6"/>
      <c r="N333" s="6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6"/>
      <c r="N334" s="6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6"/>
      <c r="N335" s="6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6"/>
      <c r="N336" s="6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6"/>
      <c r="N337" s="6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6"/>
      <c r="N338" s="6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6"/>
      <c r="N339" s="6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6"/>
      <c r="N340" s="6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6"/>
      <c r="N341" s="6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6"/>
      <c r="N342" s="6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6"/>
      <c r="N343" s="6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6"/>
      <c r="N344" s="6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6"/>
      <c r="N345" s="6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6"/>
      <c r="N346" s="6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6"/>
      <c r="N347" s="6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6"/>
      <c r="N348" s="6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6"/>
      <c r="N349" s="6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6"/>
      <c r="N350" s="6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6"/>
      <c r="N351" s="6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6"/>
      <c r="N352" s="6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6"/>
      <c r="N353" s="6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6"/>
      <c r="N354" s="6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6"/>
      <c r="N355" s="6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6"/>
      <c r="N356" s="6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6"/>
      <c r="N357" s="6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6"/>
      <c r="N358" s="6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6"/>
      <c r="N359" s="6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6"/>
      <c r="N360" s="6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6"/>
      <c r="N361" s="6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6"/>
      <c r="N362" s="6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6"/>
      <c r="N363" s="6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6"/>
      <c r="N364" s="6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6"/>
      <c r="N365" s="6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6"/>
      <c r="N366" s="6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6"/>
      <c r="N367" s="6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6"/>
      <c r="N368" s="6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6"/>
      <c r="N369" s="6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6"/>
      <c r="N370" s="6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6"/>
      <c r="N371" s="6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6"/>
      <c r="N372" s="6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6"/>
      <c r="N373" s="6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6"/>
      <c r="N374" s="6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6"/>
      <c r="N375" s="6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6"/>
      <c r="N376" s="6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6"/>
      <c r="N377" s="6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6"/>
      <c r="N378" s="6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6"/>
      <c r="N379" s="6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6"/>
      <c r="N380" s="6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6"/>
      <c r="N381" s="6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6"/>
      <c r="N382" s="6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6"/>
      <c r="N383" s="6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6"/>
      <c r="N384" s="6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6"/>
      <c r="N385" s="6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6"/>
      <c r="N386" s="6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6"/>
      <c r="N387" s="6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6"/>
      <c r="N388" s="6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6"/>
      <c r="N389" s="6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6"/>
      <c r="N390" s="6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6"/>
      <c r="N391" s="6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6"/>
      <c r="N392" s="6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6"/>
      <c r="N393" s="6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6"/>
      <c r="N394" s="6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6"/>
      <c r="N395" s="6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6"/>
      <c r="N396" s="6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6"/>
      <c r="N397" s="6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6"/>
      <c r="N398" s="6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6"/>
      <c r="N399" s="6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6"/>
      <c r="N400" s="6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6"/>
      <c r="N401" s="6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6"/>
      <c r="N402" s="6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6"/>
      <c r="N403" s="6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6"/>
      <c r="N404" s="6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6"/>
      <c r="N405" s="6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6"/>
      <c r="N406" s="6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6"/>
      <c r="N407" s="6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6"/>
      <c r="N408" s="6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6"/>
      <c r="N409" s="6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6"/>
      <c r="N410" s="6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6"/>
      <c r="N411" s="6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6"/>
      <c r="N412" s="6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6"/>
      <c r="N413" s="6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6"/>
      <c r="N414" s="6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6"/>
      <c r="N415" s="6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6"/>
      <c r="N416" s="6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6"/>
      <c r="N417" s="6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6"/>
      <c r="N418" s="6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6"/>
      <c r="N419" s="6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6"/>
      <c r="N420" s="6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6"/>
      <c r="N421" s="6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6"/>
      <c r="N422" s="6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6"/>
      <c r="N423" s="6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6"/>
      <c r="N424" s="6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6"/>
      <c r="N425" s="6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6"/>
      <c r="N426" s="6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6"/>
      <c r="N427" s="6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6"/>
      <c r="N428" s="6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6"/>
      <c r="N429" s="6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6"/>
      <c r="N430" s="6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6"/>
      <c r="N431" s="6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6"/>
      <c r="N432" s="6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6"/>
      <c r="N433" s="6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6"/>
      <c r="N434" s="6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6"/>
      <c r="N435" s="6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6"/>
      <c r="N436" s="6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6"/>
      <c r="N437" s="6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6"/>
      <c r="N438" s="6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6"/>
      <c r="N439" s="6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6"/>
      <c r="N440" s="6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6"/>
      <c r="N441" s="6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6"/>
      <c r="N442" s="6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6"/>
      <c r="N443" s="6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6"/>
      <c r="N444" s="6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6"/>
      <c r="N445" s="6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6"/>
      <c r="N446" s="6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6"/>
      <c r="N447" s="6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6"/>
      <c r="N448" s="6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6"/>
      <c r="N449" s="6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6"/>
      <c r="N450" s="6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6"/>
      <c r="N451" s="6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6"/>
      <c r="N452" s="6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6"/>
      <c r="N453" s="6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6"/>
      <c r="N454" s="6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6"/>
      <c r="N455" s="6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6"/>
      <c r="N456" s="6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6"/>
      <c r="N457" s="6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6"/>
      <c r="N458" s="6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6"/>
      <c r="N459" s="6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6"/>
      <c r="N460" s="6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6"/>
      <c r="N461" s="6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6"/>
      <c r="N462" s="6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6"/>
      <c r="N463" s="6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6"/>
      <c r="N464" s="6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6"/>
      <c r="N465" s="6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6"/>
      <c r="N466" s="6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6"/>
      <c r="N467" s="6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6"/>
      <c r="N468" s="6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6"/>
      <c r="N469" s="6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6"/>
      <c r="N470" s="6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6"/>
      <c r="N471" s="6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6"/>
      <c r="N472" s="6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6"/>
      <c r="N473" s="6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6"/>
      <c r="N474" s="6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6"/>
      <c r="N475" s="6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6"/>
      <c r="N476" s="6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6"/>
      <c r="N477" s="6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6"/>
      <c r="N478" s="6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6"/>
      <c r="N479" s="6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6"/>
      <c r="N480" s="6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6"/>
      <c r="N481" s="6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6"/>
      <c r="N482" s="6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6"/>
      <c r="N483" s="6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6"/>
      <c r="N484" s="6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6"/>
      <c r="N485" s="6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6"/>
      <c r="N486" s="6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6"/>
      <c r="N487" s="6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6"/>
      <c r="N488" s="6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6"/>
      <c r="N489" s="6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6"/>
      <c r="N490" s="6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6"/>
      <c r="N491" s="6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6"/>
      <c r="N492" s="6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6"/>
      <c r="N493" s="6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6"/>
      <c r="N494" s="6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6"/>
      <c r="N495" s="6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6"/>
      <c r="N496" s="6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6"/>
      <c r="N497" s="6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6"/>
      <c r="N498" s="6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6"/>
      <c r="N499" s="6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6"/>
      <c r="N500" s="6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6"/>
      <c r="N501" s="6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6"/>
      <c r="N502" s="6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6"/>
      <c r="N503" s="6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6"/>
      <c r="N504" s="6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6"/>
      <c r="N505" s="6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6"/>
      <c r="N506" s="6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6"/>
      <c r="N507" s="6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6"/>
      <c r="N508" s="6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6"/>
      <c r="N509" s="6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6"/>
      <c r="N510" s="6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6"/>
      <c r="N511" s="6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6"/>
      <c r="N512" s="6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6"/>
      <c r="N513" s="6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6"/>
      <c r="N514" s="6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6"/>
      <c r="N515" s="6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6"/>
      <c r="N516" s="6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6"/>
      <c r="N517" s="6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6"/>
      <c r="N518" s="6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6"/>
      <c r="N519" s="6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6"/>
      <c r="N520" s="6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6"/>
      <c r="N521" s="6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6"/>
      <c r="N522" s="6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6"/>
      <c r="N523" s="6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6"/>
      <c r="N524" s="6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6"/>
      <c r="N525" s="6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6"/>
      <c r="N526" s="6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6"/>
      <c r="N527" s="6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6"/>
      <c r="N528" s="6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6"/>
      <c r="N529" s="6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6"/>
      <c r="N530" s="6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6"/>
      <c r="N531" s="6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6"/>
      <c r="N532" s="6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6"/>
      <c r="N533" s="6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6"/>
      <c r="N534" s="6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6"/>
      <c r="N535" s="6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6"/>
      <c r="N536" s="6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6"/>
      <c r="N537" s="6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6"/>
      <c r="N538" s="6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6"/>
      <c r="N539" s="6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6"/>
      <c r="N540" s="6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6"/>
      <c r="N541" s="6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6"/>
      <c r="N542" s="6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6"/>
      <c r="N543" s="6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6"/>
      <c r="N544" s="6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6"/>
      <c r="N545" s="6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6"/>
      <c r="N546" s="6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6"/>
      <c r="N547" s="6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6"/>
      <c r="N548" s="6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6"/>
      <c r="N549" s="6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6"/>
      <c r="N550" s="6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6"/>
      <c r="N551" s="6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6"/>
      <c r="N552" s="6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6"/>
      <c r="N553" s="6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6"/>
      <c r="N554" s="6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6"/>
      <c r="N555" s="6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6"/>
      <c r="N556" s="6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6"/>
      <c r="N557" s="6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6"/>
      <c r="N558" s="6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6"/>
      <c r="N559" s="6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6"/>
      <c r="N560" s="6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6"/>
      <c r="N561" s="6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6"/>
      <c r="N562" s="6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6"/>
      <c r="N563" s="6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6"/>
      <c r="N564" s="6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6"/>
      <c r="N565" s="6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6"/>
      <c r="N566" s="6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6"/>
      <c r="N567" s="6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6"/>
      <c r="N568" s="6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6"/>
      <c r="N569" s="6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6"/>
      <c r="N570" s="6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6"/>
      <c r="N571" s="6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6"/>
      <c r="N572" s="6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6"/>
      <c r="N573" s="6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6"/>
      <c r="N574" s="6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6"/>
      <c r="N575" s="6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6"/>
      <c r="N576" s="6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6"/>
      <c r="N577" s="6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6"/>
      <c r="N578" s="6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6"/>
      <c r="N579" s="6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6"/>
      <c r="N580" s="6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6"/>
      <c r="N581" s="6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6"/>
      <c r="N582" s="6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6"/>
      <c r="N583" s="6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6"/>
      <c r="N584" s="6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6"/>
      <c r="N585" s="6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6"/>
      <c r="N586" s="6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6"/>
      <c r="N587" s="6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6"/>
      <c r="N588" s="6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6"/>
      <c r="N589" s="6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6"/>
      <c r="N590" s="6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6"/>
      <c r="N591" s="6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6"/>
      <c r="N592" s="6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6"/>
      <c r="N593" s="6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6"/>
      <c r="N594" s="6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6"/>
      <c r="N595" s="6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6"/>
      <c r="N596" s="6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6"/>
      <c r="N597" s="6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6"/>
      <c r="N598" s="6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6"/>
      <c r="N599" s="6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6"/>
      <c r="N600" s="6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6"/>
      <c r="N601" s="6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6"/>
      <c r="N602" s="6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6"/>
      <c r="N603" s="6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6"/>
      <c r="N604" s="6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6"/>
      <c r="N605" s="6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6"/>
      <c r="N606" s="6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6"/>
      <c r="N607" s="6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6"/>
      <c r="N608" s="6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6"/>
      <c r="N609" s="6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6"/>
      <c r="N610" s="6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6"/>
      <c r="N611" s="6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6"/>
      <c r="N612" s="6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6"/>
      <c r="N613" s="6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6"/>
      <c r="N614" s="6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6"/>
      <c r="N615" s="6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6"/>
      <c r="N616" s="6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6"/>
      <c r="N617" s="6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6"/>
      <c r="N618" s="6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6"/>
      <c r="N619" s="6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6"/>
      <c r="N620" s="6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6"/>
      <c r="N621" s="6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6"/>
      <c r="N622" s="6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6"/>
      <c r="N623" s="6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6"/>
      <c r="N624" s="6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6"/>
      <c r="N625" s="6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6"/>
      <c r="N626" s="6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6"/>
      <c r="N627" s="6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6"/>
      <c r="N628" s="6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6"/>
      <c r="N629" s="6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6"/>
      <c r="N630" s="6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6"/>
      <c r="N631" s="6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6"/>
      <c r="N632" s="6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6"/>
      <c r="N633" s="6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6"/>
      <c r="N634" s="6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6"/>
      <c r="N635" s="6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6"/>
      <c r="N636" s="6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6"/>
      <c r="N637" s="6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6"/>
      <c r="N638" s="6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6"/>
      <c r="N639" s="6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6"/>
      <c r="N640" s="6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6"/>
      <c r="N641" s="6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6"/>
      <c r="N642" s="6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6"/>
      <c r="N643" s="6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6"/>
      <c r="N644" s="6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6"/>
      <c r="N645" s="6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6"/>
      <c r="N646" s="6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6"/>
      <c r="N647" s="6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6"/>
      <c r="N648" s="6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6"/>
      <c r="N649" s="6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6"/>
      <c r="N650" s="6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6"/>
      <c r="N651" s="6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6"/>
      <c r="N652" s="6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6"/>
      <c r="N653" s="6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6"/>
      <c r="N654" s="6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6"/>
      <c r="N655" s="6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6"/>
      <c r="N656" s="6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6"/>
      <c r="N657" s="6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6"/>
      <c r="N658" s="6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6"/>
      <c r="N659" s="6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6"/>
      <c r="N660" s="6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6"/>
      <c r="N661" s="6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6"/>
      <c r="N662" s="6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6"/>
      <c r="N663" s="6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6"/>
      <c r="N664" s="6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6"/>
      <c r="N665" s="6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6"/>
      <c r="N666" s="6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6"/>
      <c r="N667" s="6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6"/>
      <c r="N668" s="6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6"/>
      <c r="N669" s="6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6"/>
      <c r="N670" s="6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6"/>
      <c r="N671" s="6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6"/>
      <c r="N672" s="6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6"/>
      <c r="N673" s="6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6"/>
      <c r="N674" s="6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6"/>
      <c r="N675" s="6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6"/>
      <c r="N676" s="6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6"/>
      <c r="N677" s="6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6"/>
      <c r="N678" s="6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6"/>
      <c r="N679" s="6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6"/>
      <c r="N680" s="6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6"/>
      <c r="N681" s="6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6"/>
      <c r="N682" s="6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6"/>
      <c r="N683" s="6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6"/>
      <c r="N684" s="6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6"/>
      <c r="N685" s="6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6"/>
      <c r="N686" s="6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6"/>
      <c r="N687" s="6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6"/>
      <c r="N688" s="6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6"/>
      <c r="N689" s="6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6"/>
      <c r="N690" s="6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6"/>
      <c r="N691" s="6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6"/>
      <c r="N692" s="6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6"/>
      <c r="N693" s="6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6"/>
      <c r="N694" s="6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6"/>
      <c r="N695" s="6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6"/>
      <c r="N696" s="6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6"/>
      <c r="N697" s="6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6"/>
      <c r="N698" s="6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6"/>
      <c r="N699" s="6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6"/>
      <c r="N700" s="6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6"/>
      <c r="N701" s="6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6"/>
      <c r="N702" s="6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6"/>
      <c r="N703" s="6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6"/>
      <c r="N704" s="6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6"/>
      <c r="N705" s="6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6"/>
      <c r="N706" s="6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6"/>
      <c r="N707" s="6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6"/>
      <c r="N708" s="6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6"/>
      <c r="N709" s="6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6"/>
      <c r="N710" s="6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6"/>
      <c r="N711" s="6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6"/>
      <c r="N712" s="6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6"/>
      <c r="N713" s="6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6"/>
      <c r="N714" s="6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6"/>
      <c r="N715" s="6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6"/>
      <c r="N716" s="6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6"/>
      <c r="N717" s="6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6"/>
      <c r="N718" s="6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6"/>
      <c r="N719" s="6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6"/>
      <c r="N720" s="6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6"/>
      <c r="N721" s="6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6"/>
      <c r="N722" s="6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6"/>
      <c r="N723" s="6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6"/>
      <c r="N724" s="6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6"/>
      <c r="N725" s="6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6"/>
      <c r="N726" s="6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6"/>
      <c r="N727" s="6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6"/>
      <c r="N728" s="6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6"/>
      <c r="N729" s="6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6"/>
      <c r="N730" s="6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6"/>
      <c r="N731" s="6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6"/>
      <c r="N732" s="6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6"/>
      <c r="N733" s="6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6"/>
      <c r="N734" s="6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6"/>
      <c r="N735" s="6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6"/>
      <c r="N736" s="6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6"/>
      <c r="N737" s="6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6"/>
      <c r="N738" s="6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6"/>
      <c r="N739" s="6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6"/>
      <c r="N740" s="6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6"/>
      <c r="N741" s="6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6"/>
      <c r="N742" s="6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6"/>
      <c r="N743" s="6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6"/>
      <c r="N744" s="6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6"/>
      <c r="N745" s="6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6"/>
      <c r="N746" s="6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6"/>
      <c r="N747" s="6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6"/>
      <c r="N748" s="6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6"/>
      <c r="N749" s="6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6"/>
      <c r="N750" s="6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6"/>
      <c r="N751" s="6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6"/>
      <c r="N752" s="6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6"/>
      <c r="N753" s="6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6"/>
      <c r="N754" s="6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6"/>
      <c r="N755" s="6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6"/>
      <c r="N756" s="6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6"/>
      <c r="N757" s="6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6"/>
      <c r="N758" s="6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6"/>
      <c r="N759" s="6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6"/>
      <c r="N760" s="6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6"/>
      <c r="N761" s="6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6"/>
      <c r="N762" s="6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6"/>
      <c r="N763" s="6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6"/>
      <c r="N764" s="6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6"/>
      <c r="N765" s="6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6"/>
      <c r="N766" s="6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6"/>
      <c r="N767" s="6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6"/>
      <c r="N768" s="6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6"/>
      <c r="N769" s="6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6"/>
      <c r="N770" s="6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6"/>
      <c r="N771" s="6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6"/>
      <c r="N772" s="6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6"/>
      <c r="N773" s="6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6"/>
      <c r="N774" s="6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6"/>
      <c r="N775" s="6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6"/>
      <c r="N776" s="6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6"/>
      <c r="N777" s="6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6"/>
      <c r="N778" s="6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6"/>
      <c r="N779" s="6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6"/>
      <c r="N780" s="6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6"/>
      <c r="N781" s="6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6"/>
      <c r="N782" s="6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6"/>
      <c r="N783" s="6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6"/>
      <c r="N784" s="6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6"/>
      <c r="N785" s="6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6"/>
      <c r="N786" s="6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6"/>
      <c r="N787" s="6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6"/>
      <c r="N788" s="6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6"/>
      <c r="N789" s="6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6"/>
      <c r="N790" s="6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6"/>
      <c r="N791" s="6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6"/>
      <c r="N792" s="6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6"/>
      <c r="N793" s="6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6"/>
      <c r="N794" s="6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6"/>
      <c r="N795" s="6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6"/>
      <c r="N796" s="6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6"/>
      <c r="N797" s="6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6"/>
      <c r="N798" s="6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6"/>
      <c r="N799" s="6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6"/>
      <c r="N800" s="6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6"/>
      <c r="N801" s="6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6"/>
      <c r="N802" s="6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6"/>
      <c r="N803" s="6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6"/>
      <c r="N804" s="6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6"/>
      <c r="N805" s="6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6"/>
      <c r="N806" s="6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6"/>
      <c r="N807" s="6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6"/>
      <c r="N808" s="6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6"/>
      <c r="N809" s="6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6"/>
      <c r="N810" s="6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6"/>
      <c r="N811" s="6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6"/>
      <c r="N812" s="6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6"/>
      <c r="N813" s="6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6"/>
      <c r="N814" s="6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6"/>
      <c r="N815" s="6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6"/>
      <c r="N816" s="6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6"/>
      <c r="N817" s="6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6"/>
      <c r="N818" s="6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6"/>
      <c r="N819" s="6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6"/>
      <c r="N820" s="6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6"/>
      <c r="N821" s="6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6"/>
      <c r="N822" s="6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6"/>
      <c r="N823" s="6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6"/>
      <c r="N824" s="6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6"/>
      <c r="N825" s="6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6"/>
      <c r="N826" s="6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6"/>
      <c r="N827" s="6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6"/>
      <c r="N828" s="6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6"/>
      <c r="N829" s="6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6"/>
      <c r="N830" s="6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6"/>
      <c r="N831" s="6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6"/>
      <c r="N832" s="6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6"/>
      <c r="N833" s="6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6"/>
      <c r="N834" s="6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6"/>
      <c r="N835" s="6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6"/>
      <c r="N836" s="6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6"/>
      <c r="N837" s="6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6"/>
      <c r="N838" s="6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6"/>
      <c r="N839" s="6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6"/>
      <c r="N840" s="6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6"/>
      <c r="N841" s="6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6"/>
      <c r="N842" s="6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6"/>
      <c r="N843" s="6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6"/>
      <c r="N844" s="6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6"/>
      <c r="N845" s="6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6"/>
      <c r="N846" s="6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6"/>
      <c r="N847" s="6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6"/>
      <c r="N848" s="6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6"/>
      <c r="N849" s="6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6"/>
      <c r="N850" s="6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6"/>
      <c r="N851" s="6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6"/>
      <c r="N852" s="6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6"/>
      <c r="N853" s="6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6"/>
      <c r="N854" s="6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6"/>
      <c r="N855" s="6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6"/>
      <c r="N856" s="6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6"/>
      <c r="N857" s="6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6"/>
      <c r="N858" s="6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6"/>
      <c r="N859" s="6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6"/>
      <c r="N860" s="6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6"/>
      <c r="N861" s="6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6"/>
      <c r="N862" s="6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6"/>
      <c r="N863" s="6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6"/>
      <c r="N864" s="6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6"/>
      <c r="N865" s="6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6"/>
      <c r="N866" s="6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6"/>
      <c r="N867" s="6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6"/>
      <c r="N868" s="6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6"/>
      <c r="N869" s="6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6"/>
      <c r="N870" s="6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6"/>
      <c r="N871" s="6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6"/>
      <c r="N872" s="6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6"/>
      <c r="N873" s="6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6"/>
      <c r="N874" s="6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6"/>
      <c r="N875" s="6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6"/>
      <c r="N876" s="6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6"/>
      <c r="N877" s="6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6"/>
      <c r="N878" s="6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6"/>
      <c r="N879" s="6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6"/>
      <c r="N880" s="6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6"/>
      <c r="N881" s="6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6"/>
      <c r="N882" s="6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6"/>
      <c r="N883" s="6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6"/>
      <c r="N884" s="6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6"/>
      <c r="N885" s="6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6"/>
      <c r="N886" s="6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6"/>
      <c r="N887" s="6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6"/>
      <c r="N888" s="6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6"/>
      <c r="N889" s="6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6"/>
      <c r="N890" s="6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6"/>
      <c r="N891" s="6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6"/>
      <c r="N892" s="6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6"/>
      <c r="N893" s="6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6"/>
      <c r="N894" s="6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6"/>
      <c r="N895" s="6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6"/>
      <c r="N896" s="6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6"/>
      <c r="N897" s="6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6"/>
      <c r="N898" s="6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6"/>
      <c r="N899" s="6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6"/>
      <c r="N900" s="6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6"/>
      <c r="N901" s="6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6"/>
      <c r="N902" s="6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6"/>
      <c r="N903" s="6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6"/>
      <c r="N904" s="6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6"/>
      <c r="N905" s="6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6"/>
      <c r="N906" s="6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6"/>
      <c r="N907" s="6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6"/>
      <c r="N908" s="6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6"/>
      <c r="N909" s="6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6"/>
      <c r="N910" s="6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6"/>
      <c r="N911" s="6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6"/>
      <c r="N912" s="6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6"/>
      <c r="N913" s="6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6"/>
      <c r="N914" s="6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6"/>
      <c r="N915" s="6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6"/>
      <c r="N916" s="6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6"/>
      <c r="N917" s="6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6"/>
      <c r="N918" s="6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6"/>
      <c r="N919" s="6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6"/>
      <c r="N920" s="6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6"/>
      <c r="N921" s="6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6"/>
      <c r="N922" s="6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6"/>
      <c r="N923" s="6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6"/>
      <c r="N924" s="6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6"/>
      <c r="N925" s="6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6"/>
      <c r="N926" s="6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6"/>
      <c r="N927" s="6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6"/>
      <c r="N928" s="6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6"/>
      <c r="N929" s="6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6"/>
      <c r="N930" s="6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6"/>
      <c r="N931" s="6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6"/>
      <c r="N932" s="6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6"/>
      <c r="N933" s="6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6"/>
      <c r="N934" s="6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6"/>
      <c r="N935" s="6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6"/>
      <c r="N936" s="6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6"/>
      <c r="N937" s="6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6"/>
      <c r="N938" s="6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6"/>
      <c r="N939" s="6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6"/>
      <c r="N940" s="6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6"/>
      <c r="N941" s="6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6"/>
      <c r="N942" s="6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6"/>
      <c r="N943" s="6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6"/>
      <c r="N944" s="6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6"/>
      <c r="N945" s="6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6"/>
      <c r="N946" s="6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6"/>
      <c r="N947" s="6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6"/>
      <c r="N948" s="6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6"/>
      <c r="N949" s="6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6"/>
      <c r="N950" s="6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6"/>
      <c r="N951" s="6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6"/>
      <c r="N952" s="6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6"/>
      <c r="N953" s="6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6"/>
      <c r="N954" s="6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6"/>
      <c r="N955" s="6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6"/>
      <c r="N956" s="6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6"/>
      <c r="N957" s="6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6"/>
      <c r="N958" s="6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6"/>
      <c r="N959" s="6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6"/>
      <c r="N960" s="6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6"/>
      <c r="N961" s="6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6"/>
      <c r="N962" s="6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6"/>
      <c r="N963" s="6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6"/>
      <c r="N964" s="6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6"/>
      <c r="N965" s="6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6"/>
      <c r="N966" s="6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6"/>
      <c r="N967" s="6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6"/>
      <c r="N968" s="6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6"/>
      <c r="N969" s="6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6"/>
      <c r="N970" s="6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6"/>
      <c r="N971" s="6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6"/>
      <c r="N972" s="6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6"/>
      <c r="N973" s="6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6"/>
      <c r="N974" s="6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6"/>
      <c r="N975" s="6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6"/>
      <c r="N976" s="6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6"/>
      <c r="N977" s="6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6"/>
      <c r="N978" s="6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6"/>
      <c r="N979" s="6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6"/>
      <c r="N980" s="6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6"/>
      <c r="N981" s="6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6"/>
      <c r="N982" s="6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6"/>
      <c r="N983" s="6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6"/>
      <c r="N984" s="6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6"/>
      <c r="N985" s="6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6"/>
      <c r="N986" s="6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6"/>
      <c r="N987" s="6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6"/>
      <c r="N988" s="6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6"/>
      <c r="N989" s="6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6"/>
      <c r="N990" s="6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6"/>
      <c r="N991" s="6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6"/>
      <c r="N992" s="6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6"/>
      <c r="N993" s="6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6"/>
      <c r="N994" s="6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6"/>
      <c r="N995" s="6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6"/>
      <c r="N996" s="6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6"/>
      <c r="N997" s="6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6"/>
      <c r="N998" s="6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6"/>
      <c r="N999" s="6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spans="1:24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6"/>
      <c r="N1000" s="6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  <row r="1001" spans="1:24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6"/>
      <c r="N1001" s="6"/>
      <c r="O1001" s="1"/>
      <c r="P1001" s="1"/>
      <c r="Q1001" s="1"/>
      <c r="R1001" s="1"/>
      <c r="S1001" s="1"/>
      <c r="T1001" s="1"/>
      <c r="U1001" s="1"/>
      <c r="V1001" s="1"/>
      <c r="W1001" s="1"/>
      <c r="X1001" s="1"/>
    </row>
    <row r="1002" spans="1:24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6"/>
      <c r="N1002" s="6"/>
      <c r="O1002" s="1"/>
      <c r="P1002" s="1"/>
      <c r="Q1002" s="1"/>
      <c r="R1002" s="1"/>
      <c r="S1002" s="1"/>
      <c r="T1002" s="1"/>
      <c r="U1002" s="1"/>
      <c r="V1002" s="1"/>
      <c r="W1002" s="1"/>
      <c r="X1002" s="1"/>
    </row>
    <row r="1003" spans="1:24" ht="15.7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6"/>
      <c r="N1003" s="6"/>
      <c r="O1003" s="1"/>
      <c r="P1003" s="1"/>
      <c r="Q1003" s="1"/>
      <c r="R1003" s="1"/>
      <c r="S1003" s="1"/>
      <c r="T1003" s="1"/>
      <c r="U1003" s="1"/>
      <c r="V1003" s="1"/>
      <c r="W1003" s="1"/>
      <c r="X1003" s="1"/>
    </row>
    <row r="1004" spans="1:24" ht="15.75" customHeight="1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6"/>
      <c r="N1004" s="6"/>
      <c r="O1004" s="1"/>
      <c r="P1004" s="1"/>
      <c r="Q1004" s="1"/>
      <c r="R1004" s="1"/>
      <c r="S1004" s="1"/>
      <c r="T1004" s="1"/>
      <c r="U1004" s="1"/>
      <c r="V1004" s="1"/>
      <c r="W1004" s="1"/>
      <c r="X1004" s="1"/>
    </row>
    <row r="1005" spans="1:24" ht="15.75" customHeight="1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6"/>
      <c r="N1005" s="6"/>
      <c r="O1005" s="1"/>
      <c r="P1005" s="1"/>
      <c r="Q1005" s="1"/>
      <c r="R1005" s="1"/>
      <c r="S1005" s="1"/>
      <c r="T1005" s="1"/>
      <c r="U1005" s="1"/>
      <c r="V1005" s="1"/>
      <c r="W1005" s="1"/>
      <c r="X1005" s="1"/>
    </row>
    <row r="1006" spans="1:24" ht="15.75" customHeight="1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6"/>
      <c r="N1006" s="6"/>
      <c r="O1006" s="1"/>
      <c r="P1006" s="1"/>
      <c r="Q1006" s="1"/>
      <c r="R1006" s="1"/>
      <c r="S1006" s="1"/>
      <c r="T1006" s="1"/>
      <c r="U1006" s="1"/>
      <c r="V1006" s="1"/>
      <c r="W1006" s="1"/>
      <c r="X1006" s="1"/>
    </row>
    <row r="1007" spans="1:24" ht="15.75" customHeight="1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6"/>
      <c r="N1007" s="6"/>
      <c r="O1007" s="1"/>
      <c r="P1007" s="1"/>
      <c r="Q1007" s="1"/>
      <c r="R1007" s="1"/>
      <c r="S1007" s="1"/>
      <c r="T1007" s="1"/>
      <c r="U1007" s="1"/>
      <c r="V1007" s="1"/>
      <c r="W1007" s="1"/>
      <c r="X1007" s="1"/>
    </row>
    <row r="1008" spans="1:24" ht="15.75" customHeight="1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6"/>
      <c r="N1008" s="6"/>
      <c r="O1008" s="1"/>
      <c r="P1008" s="1"/>
      <c r="Q1008" s="1"/>
      <c r="R1008" s="1"/>
      <c r="S1008" s="1"/>
      <c r="T1008" s="1"/>
      <c r="U1008" s="1"/>
      <c r="V1008" s="1"/>
      <c r="W1008" s="1"/>
      <c r="X1008" s="1"/>
    </row>
    <row r="1009" spans="1:24" ht="15.75" customHeight="1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6"/>
      <c r="N1009" s="6"/>
      <c r="O1009" s="1"/>
      <c r="P1009" s="1"/>
      <c r="Q1009" s="1"/>
      <c r="R1009" s="1"/>
      <c r="S1009" s="1"/>
      <c r="T1009" s="1"/>
      <c r="U1009" s="1"/>
      <c r="V1009" s="1"/>
      <c r="W1009" s="1"/>
      <c r="X1009" s="1"/>
    </row>
    <row r="1010" spans="1:24" ht="15.75" customHeight="1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6"/>
      <c r="N1010" s="6"/>
      <c r="O1010" s="1"/>
      <c r="P1010" s="1"/>
      <c r="Q1010" s="1"/>
      <c r="R1010" s="1"/>
      <c r="S1010" s="1"/>
      <c r="T1010" s="1"/>
      <c r="U1010" s="1"/>
      <c r="V1010" s="1"/>
      <c r="W1010" s="1"/>
      <c r="X1010" s="1"/>
    </row>
    <row r="1011" spans="1:24" ht="15.75" customHeight="1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6"/>
      <c r="N1011" s="6"/>
      <c r="O1011" s="1"/>
      <c r="P1011" s="1"/>
      <c r="Q1011" s="1"/>
      <c r="R1011" s="1"/>
      <c r="S1011" s="1"/>
      <c r="T1011" s="1"/>
      <c r="U1011" s="1"/>
      <c r="V1011" s="1"/>
      <c r="W1011" s="1"/>
      <c r="X1011" s="1"/>
    </row>
    <row r="1012" spans="1:24" ht="15.75" customHeight="1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6"/>
      <c r="N1012" s="6"/>
      <c r="O1012" s="1"/>
      <c r="P1012" s="1"/>
      <c r="Q1012" s="1"/>
      <c r="R1012" s="1"/>
      <c r="S1012" s="1"/>
      <c r="T1012" s="1"/>
      <c r="U1012" s="1"/>
      <c r="V1012" s="1"/>
      <c r="W1012" s="1"/>
      <c r="X1012" s="1"/>
    </row>
    <row r="1013" spans="1:24" ht="15.75" customHeight="1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6"/>
      <c r="N1013" s="6"/>
      <c r="O1013" s="1"/>
      <c r="P1013" s="1"/>
      <c r="Q1013" s="1"/>
      <c r="R1013" s="1"/>
      <c r="S1013" s="1"/>
      <c r="T1013" s="1"/>
      <c r="U1013" s="1"/>
      <c r="V1013" s="1"/>
      <c r="W1013" s="1"/>
      <c r="X1013" s="1"/>
    </row>
    <row r="1014" spans="1:24" ht="15.75" customHeight="1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6"/>
      <c r="N1014" s="6"/>
      <c r="O1014" s="1"/>
      <c r="P1014" s="1"/>
      <c r="Q1014" s="1"/>
      <c r="R1014" s="1"/>
      <c r="S1014" s="1"/>
      <c r="T1014" s="1"/>
      <c r="U1014" s="1"/>
      <c r="V1014" s="1"/>
      <c r="W1014" s="1"/>
      <c r="X1014" s="1"/>
    </row>
    <row r="1015" spans="1:24" ht="15.75" customHeight="1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6"/>
      <c r="N1015" s="6"/>
      <c r="O1015" s="1"/>
      <c r="P1015" s="1"/>
      <c r="Q1015" s="1"/>
      <c r="R1015" s="1"/>
      <c r="S1015" s="1"/>
      <c r="T1015" s="1"/>
      <c r="U1015" s="1"/>
      <c r="V1015" s="1"/>
      <c r="W1015" s="1"/>
      <c r="X1015" s="1"/>
    </row>
    <row r="1016" spans="1:24" ht="15.75" customHeight="1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6"/>
      <c r="N1016" s="6"/>
      <c r="O1016" s="1"/>
      <c r="P1016" s="1"/>
      <c r="Q1016" s="1"/>
      <c r="R1016" s="1"/>
      <c r="S1016" s="1"/>
      <c r="T1016" s="1"/>
      <c r="U1016" s="1"/>
      <c r="V1016" s="1"/>
      <c r="W1016" s="1"/>
      <c r="X1016" s="1"/>
    </row>
    <row r="1017" spans="1:24" ht="15.75" customHeight="1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6"/>
      <c r="N1017" s="6"/>
      <c r="O1017" s="1"/>
      <c r="P1017" s="1"/>
      <c r="Q1017" s="1"/>
      <c r="R1017" s="1"/>
      <c r="S1017" s="1"/>
      <c r="T1017" s="1"/>
      <c r="U1017" s="1"/>
      <c r="V1017" s="1"/>
      <c r="W1017" s="1"/>
      <c r="X1017" s="1"/>
    </row>
    <row r="1018" spans="1:24" ht="15.75" customHeight="1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6"/>
      <c r="N1018" s="6"/>
      <c r="O1018" s="1"/>
      <c r="P1018" s="1"/>
      <c r="Q1018" s="1"/>
      <c r="R1018" s="1"/>
      <c r="S1018" s="1"/>
      <c r="T1018" s="1"/>
      <c r="U1018" s="1"/>
      <c r="V1018" s="1"/>
      <c r="W1018" s="1"/>
      <c r="X1018" s="1"/>
    </row>
    <row r="1019" spans="1:24" ht="15.75" customHeight="1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6"/>
      <c r="N1019" s="6"/>
      <c r="O1019" s="1"/>
      <c r="P1019" s="1"/>
      <c r="Q1019" s="1"/>
      <c r="R1019" s="1"/>
      <c r="S1019" s="1"/>
      <c r="T1019" s="1"/>
      <c r="U1019" s="1"/>
      <c r="V1019" s="1"/>
      <c r="W1019" s="1"/>
      <c r="X1019" s="1"/>
    </row>
    <row r="1020" spans="1:24" ht="15.75" customHeight="1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6"/>
      <c r="N1020" s="6"/>
      <c r="O1020" s="1"/>
      <c r="P1020" s="1"/>
      <c r="Q1020" s="1"/>
      <c r="R1020" s="1"/>
      <c r="S1020" s="1"/>
      <c r="T1020" s="1"/>
      <c r="U1020" s="1"/>
      <c r="V1020" s="1"/>
      <c r="W1020" s="1"/>
      <c r="X1020" s="1"/>
    </row>
    <row r="1021" spans="1:24" ht="15.75" customHeight="1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6"/>
      <c r="N1021" s="6"/>
      <c r="O1021" s="1"/>
      <c r="P1021" s="1"/>
      <c r="Q1021" s="1"/>
      <c r="R1021" s="1"/>
      <c r="S1021" s="1"/>
      <c r="T1021" s="1"/>
      <c r="U1021" s="1"/>
      <c r="V1021" s="1"/>
      <c r="W1021" s="1"/>
      <c r="X1021" s="1"/>
    </row>
    <row r="1022" spans="1:24" ht="15.75" customHeight="1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6"/>
      <c r="N1022" s="6"/>
      <c r="O1022" s="1"/>
      <c r="P1022" s="1"/>
      <c r="Q1022" s="1"/>
      <c r="R1022" s="1"/>
      <c r="S1022" s="1"/>
      <c r="T1022" s="1"/>
      <c r="U1022" s="1"/>
      <c r="V1022" s="1"/>
      <c r="W1022" s="1"/>
      <c r="X1022" s="1"/>
    </row>
  </sheetData>
  <mergeCells count="25">
    <mergeCell ref="A103:O103"/>
    <mergeCell ref="A114:O114"/>
    <mergeCell ref="A68:B68"/>
    <mergeCell ref="A72:P72"/>
    <mergeCell ref="B9:P9"/>
    <mergeCell ref="A19:B19"/>
    <mergeCell ref="A23:B23"/>
    <mergeCell ref="A28:B28"/>
    <mergeCell ref="A33:B33"/>
    <mergeCell ref="C10:P10"/>
    <mergeCell ref="A10:B10"/>
    <mergeCell ref="A69:B69"/>
    <mergeCell ref="A62:B62"/>
    <mergeCell ref="B73:O73"/>
    <mergeCell ref="A71:O71"/>
    <mergeCell ref="A75:O75"/>
    <mergeCell ref="A86:O86"/>
    <mergeCell ref="A99:O99"/>
    <mergeCell ref="B101:O101"/>
    <mergeCell ref="A100:O100"/>
    <mergeCell ref="A5:P6"/>
    <mergeCell ref="A8:P8"/>
    <mergeCell ref="A39:B39"/>
    <mergeCell ref="A41:B41"/>
    <mergeCell ref="A49:B49"/>
  </mergeCells>
  <pageMargins left="0.7" right="0.7" top="0.75" bottom="0.75" header="0" footer="0"/>
  <pageSetup scale="55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topLeftCell="K1" workbookViewId="0">
      <selection activeCell="C16" sqref="C16"/>
    </sheetView>
  </sheetViews>
  <sheetFormatPr baseColWidth="10" defaultColWidth="12.625" defaultRowHeight="15" customHeight="1" x14ac:dyDescent="0.2"/>
  <cols>
    <col min="1" max="1" width="12" bestFit="1" customWidth="1"/>
    <col min="2" max="4" width="14.125" bestFit="1" customWidth="1"/>
    <col min="5" max="5" width="15" bestFit="1" customWidth="1"/>
    <col min="6" max="6" width="17" bestFit="1" customWidth="1"/>
    <col min="7" max="14" width="14.125" bestFit="1" customWidth="1"/>
    <col min="15" max="19" width="9.375" customWidth="1"/>
  </cols>
  <sheetData>
    <row r="1" spans="1:1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6"/>
      <c r="N4" s="6"/>
      <c r="O4" s="1"/>
      <c r="P4" s="1"/>
      <c r="Q4" s="1"/>
      <c r="R4" s="1"/>
      <c r="S4" s="1"/>
    </row>
    <row r="5" spans="1:19" ht="15" customHeight="1" x14ac:dyDescent="0.25">
      <c r="A5" s="173" t="s">
        <v>144</v>
      </c>
      <c r="B5" s="174"/>
      <c r="C5" s="174"/>
      <c r="D5" s="174"/>
      <c r="E5" s="174"/>
      <c r="F5" s="174"/>
      <c r="G5" s="174"/>
      <c r="H5" s="174"/>
      <c r="I5" s="174"/>
      <c r="J5" s="174"/>
      <c r="K5" s="174"/>
      <c r="L5" s="174"/>
      <c r="M5" s="174"/>
      <c r="N5" s="174"/>
      <c r="O5" s="1"/>
      <c r="P5" s="1"/>
      <c r="Q5" s="1"/>
      <c r="R5" s="1"/>
      <c r="S5" s="1"/>
    </row>
    <row r="6" spans="1:19" ht="34.5" customHeight="1" x14ac:dyDescent="0.25">
      <c r="A6" s="175"/>
      <c r="B6" s="176"/>
      <c r="C6" s="176"/>
      <c r="D6" s="176"/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"/>
      <c r="P6" s="1"/>
      <c r="Q6" s="1"/>
      <c r="R6" s="1"/>
      <c r="S6" s="1"/>
    </row>
    <row r="7" spans="1:19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111" t="s">
        <v>145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"/>
      <c r="P8" s="1"/>
      <c r="Q8" s="1"/>
      <c r="R8" s="1"/>
      <c r="S8" s="1"/>
    </row>
    <row r="9" spans="1:19" x14ac:dyDescent="0.25">
      <c r="A9" s="182"/>
      <c r="B9" s="183"/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55"/>
      <c r="P9" s="55"/>
      <c r="Q9" s="55"/>
      <c r="R9" s="55"/>
      <c r="S9" s="55"/>
    </row>
    <row r="10" spans="1:19" x14ac:dyDescent="0.25">
      <c r="A10" s="144" t="s">
        <v>40</v>
      </c>
      <c r="B10" s="180">
        <v>2024</v>
      </c>
      <c r="C10" s="181"/>
      <c r="D10" s="181"/>
      <c r="E10" s="181"/>
      <c r="F10" s="181"/>
      <c r="G10" s="181"/>
      <c r="H10" s="181"/>
      <c r="I10" s="181"/>
      <c r="J10" s="181"/>
      <c r="K10" s="181"/>
      <c r="L10" s="181"/>
      <c r="M10" s="181"/>
      <c r="N10" s="181"/>
      <c r="O10" s="55"/>
      <c r="P10" s="55"/>
      <c r="Q10" s="55"/>
      <c r="R10" s="55"/>
      <c r="S10" s="55"/>
    </row>
    <row r="11" spans="1:19" ht="14.25" customHeight="1" x14ac:dyDescent="0.25">
      <c r="A11" s="131"/>
      <c r="B11" s="177" t="s">
        <v>9</v>
      </c>
      <c r="C11" s="177" t="s">
        <v>10</v>
      </c>
      <c r="D11" s="177" t="s">
        <v>11</v>
      </c>
      <c r="E11" s="177" t="s">
        <v>12</v>
      </c>
      <c r="F11" s="177" t="s">
        <v>13</v>
      </c>
      <c r="G11" s="177" t="s">
        <v>14</v>
      </c>
      <c r="H11" s="177" t="s">
        <v>15</v>
      </c>
      <c r="I11" s="177" t="s">
        <v>16</v>
      </c>
      <c r="J11" s="177" t="s">
        <v>17</v>
      </c>
      <c r="K11" s="177" t="s">
        <v>18</v>
      </c>
      <c r="L11" s="177" t="s">
        <v>19</v>
      </c>
      <c r="M11" s="177" t="s">
        <v>20</v>
      </c>
      <c r="N11" s="177" t="s">
        <v>6</v>
      </c>
      <c r="O11" s="55"/>
      <c r="P11" s="55"/>
      <c r="Q11" s="55"/>
      <c r="R11" s="55"/>
      <c r="S11" s="55"/>
    </row>
    <row r="12" spans="1:19" x14ac:dyDescent="0.25">
      <c r="A12" s="15" t="s">
        <v>146</v>
      </c>
      <c r="B12" s="178"/>
      <c r="C12" s="179"/>
      <c r="D12" s="179"/>
      <c r="E12" s="179"/>
      <c r="F12" s="179"/>
      <c r="G12" s="179"/>
      <c r="H12" s="179"/>
      <c r="I12" s="179"/>
      <c r="J12" s="179"/>
      <c r="K12" s="179"/>
      <c r="L12" s="179"/>
      <c r="M12" s="179"/>
      <c r="N12" s="179"/>
      <c r="O12" s="55"/>
      <c r="P12" s="55"/>
      <c r="Q12" s="55"/>
      <c r="R12" s="55"/>
      <c r="S12" s="55"/>
    </row>
    <row r="13" spans="1:19" x14ac:dyDescent="0.25">
      <c r="A13" s="31" t="s">
        <v>147</v>
      </c>
      <c r="B13" s="61">
        <v>25921308.129999999</v>
      </c>
      <c r="C13" s="61">
        <v>25980593.59</v>
      </c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55"/>
      <c r="P13" s="55"/>
      <c r="Q13" s="55"/>
      <c r="R13" s="55"/>
      <c r="S13" s="55"/>
    </row>
    <row r="14" spans="1:19" x14ac:dyDescent="0.25">
      <c r="A14" s="31" t="s">
        <v>148</v>
      </c>
      <c r="B14" s="61">
        <v>0</v>
      </c>
      <c r="C14" s="61">
        <v>0</v>
      </c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55"/>
      <c r="P14" s="55"/>
      <c r="Q14" s="55"/>
      <c r="R14" s="55"/>
      <c r="S14" s="55"/>
    </row>
    <row r="15" spans="1:19" x14ac:dyDescent="0.25">
      <c r="A15" s="31" t="s">
        <v>149</v>
      </c>
      <c r="B15" s="61">
        <v>0</v>
      </c>
      <c r="C15" s="61">
        <v>0</v>
      </c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55"/>
      <c r="P15" s="55"/>
      <c r="Q15" s="55"/>
      <c r="R15" s="55"/>
      <c r="S15" s="55"/>
    </row>
    <row r="16" spans="1:19" x14ac:dyDescent="0.25">
      <c r="A16" s="16" t="s">
        <v>26</v>
      </c>
      <c r="B16" s="67">
        <f>SUM(B13:B15)</f>
        <v>25921308.129999999</v>
      </c>
      <c r="C16" s="67">
        <f t="shared" ref="C16:N16" si="0">SUM(C13:C15)</f>
        <v>25980593.59</v>
      </c>
      <c r="D16" s="67">
        <f t="shared" si="0"/>
        <v>0</v>
      </c>
      <c r="E16" s="67">
        <f t="shared" si="0"/>
        <v>0</v>
      </c>
      <c r="F16" s="67">
        <f t="shared" si="0"/>
        <v>0</v>
      </c>
      <c r="G16" s="67">
        <f t="shared" si="0"/>
        <v>0</v>
      </c>
      <c r="H16" s="67">
        <f t="shared" si="0"/>
        <v>0</v>
      </c>
      <c r="I16" s="67">
        <f t="shared" si="0"/>
        <v>0</v>
      </c>
      <c r="J16" s="67">
        <f t="shared" si="0"/>
        <v>0</v>
      </c>
      <c r="K16" s="67">
        <f t="shared" si="0"/>
        <v>0</v>
      </c>
      <c r="L16" s="67">
        <f t="shared" si="0"/>
        <v>0</v>
      </c>
      <c r="M16" s="67">
        <f t="shared" si="0"/>
        <v>0</v>
      </c>
      <c r="N16" s="67">
        <f t="shared" si="0"/>
        <v>0</v>
      </c>
      <c r="O16" s="55"/>
      <c r="P16" s="55"/>
      <c r="Q16" s="55"/>
      <c r="R16" s="55"/>
      <c r="S16" s="55"/>
    </row>
    <row r="17" spans="1:19" ht="15" customHeight="1" x14ac:dyDescent="0.25">
      <c r="A17" s="56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5"/>
      <c r="P17" s="55"/>
      <c r="Q17" s="55"/>
      <c r="R17" s="55"/>
      <c r="S17" s="55"/>
    </row>
    <row r="18" spans="1:19" x14ac:dyDescent="0.25">
      <c r="A18" s="56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5"/>
      <c r="P18" s="55"/>
      <c r="Q18" s="55"/>
      <c r="R18" s="55"/>
      <c r="S18" s="55"/>
    </row>
    <row r="19" spans="1:19" ht="15" customHeight="1" x14ac:dyDescent="0.25">
      <c r="A19" s="56"/>
      <c r="B19" s="56" t="s">
        <v>185</v>
      </c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5"/>
      <c r="P19" s="55"/>
      <c r="Q19" s="55"/>
      <c r="R19" s="55"/>
      <c r="S19" s="55"/>
    </row>
    <row r="20" spans="1:19" ht="15" customHeight="1" x14ac:dyDescent="0.25">
      <c r="A20" s="56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5"/>
      <c r="P20" s="55"/>
      <c r="Q20" s="55"/>
      <c r="R20" s="55"/>
      <c r="S20" s="55"/>
    </row>
    <row r="21" spans="1:19" ht="15.75" customHeight="1" x14ac:dyDescent="0.25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5"/>
      <c r="P21" s="55"/>
      <c r="Q21" s="55"/>
      <c r="R21" s="55"/>
      <c r="S21" s="55"/>
    </row>
    <row r="22" spans="1:19" ht="15.75" customHeight="1" x14ac:dyDescent="0.25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5"/>
      <c r="P22" s="55"/>
      <c r="Q22" s="55"/>
      <c r="R22" s="55"/>
      <c r="S22" s="55"/>
    </row>
    <row r="23" spans="1:19" ht="15.75" customHeight="1" x14ac:dyDescent="0.25">
      <c r="A23" s="56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5"/>
      <c r="P23" s="55"/>
      <c r="Q23" s="55"/>
      <c r="R23" s="55"/>
      <c r="S23" s="55"/>
    </row>
    <row r="24" spans="1:19" ht="15.75" customHeight="1" x14ac:dyDescent="0.2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5"/>
      <c r="P24" s="55"/>
      <c r="Q24" s="55"/>
      <c r="R24" s="55"/>
      <c r="S24" s="55"/>
    </row>
    <row r="25" spans="1:19" ht="15.75" customHeight="1" x14ac:dyDescent="0.25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5"/>
      <c r="P25" s="55"/>
      <c r="Q25" s="55"/>
      <c r="R25" s="55"/>
      <c r="S25" s="55"/>
    </row>
    <row r="26" spans="1:19" ht="15.75" customHeight="1" x14ac:dyDescent="0.25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5"/>
      <c r="P26" s="55"/>
      <c r="Q26" s="55"/>
      <c r="R26" s="55"/>
      <c r="S26" s="55"/>
    </row>
    <row r="27" spans="1:19" ht="15.75" customHeight="1" x14ac:dyDescent="0.25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5"/>
      <c r="P27" s="55"/>
      <c r="Q27" s="55"/>
      <c r="R27" s="55"/>
      <c r="S27" s="55"/>
    </row>
    <row r="28" spans="1:19" ht="15.75" customHeight="1" x14ac:dyDescent="0.25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5"/>
      <c r="P28" s="55"/>
      <c r="Q28" s="55"/>
      <c r="R28" s="55"/>
      <c r="S28" s="55"/>
    </row>
    <row r="29" spans="1:19" ht="15.75" customHeight="1" x14ac:dyDescent="0.25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5"/>
      <c r="P29" s="55"/>
      <c r="Q29" s="55"/>
      <c r="R29" s="55"/>
      <c r="S29" s="55"/>
    </row>
    <row r="30" spans="1:19" ht="15.75" customHeight="1" x14ac:dyDescent="0.25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5"/>
      <c r="P30" s="55"/>
      <c r="Q30" s="55"/>
      <c r="R30" s="55"/>
      <c r="S30" s="55"/>
    </row>
    <row r="31" spans="1:19" ht="15.75" customHeight="1" x14ac:dyDescent="0.25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5"/>
      <c r="P31" s="55"/>
      <c r="Q31" s="55"/>
      <c r="R31" s="55"/>
      <c r="S31" s="55"/>
    </row>
    <row r="32" spans="1:19" ht="15.75" customHeight="1" x14ac:dyDescent="0.25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5"/>
      <c r="P32" s="55"/>
      <c r="Q32" s="55"/>
      <c r="R32" s="55"/>
      <c r="S32" s="55"/>
    </row>
    <row r="33" spans="1:19" ht="15.75" customHeight="1" x14ac:dyDescent="0.2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5"/>
      <c r="P33" s="55"/>
      <c r="Q33" s="55"/>
      <c r="R33" s="55"/>
      <c r="S33" s="55"/>
    </row>
    <row r="34" spans="1:19" ht="15.75" customHeight="1" x14ac:dyDescent="0.25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5"/>
      <c r="P34" s="55"/>
      <c r="Q34" s="55"/>
      <c r="R34" s="55"/>
      <c r="S34" s="55"/>
    </row>
    <row r="35" spans="1:19" ht="15.75" customHeight="1" x14ac:dyDescent="0.25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5"/>
      <c r="P35" s="55"/>
      <c r="Q35" s="55"/>
      <c r="R35" s="55"/>
      <c r="S35" s="55"/>
    </row>
    <row r="36" spans="1:19" ht="15.75" customHeight="1" x14ac:dyDescent="0.25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5"/>
      <c r="P36" s="55"/>
      <c r="Q36" s="55"/>
      <c r="R36" s="55"/>
      <c r="S36" s="55"/>
    </row>
    <row r="37" spans="1:19" ht="15.75" customHeight="1" x14ac:dyDescent="0.25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5"/>
      <c r="P37" s="55"/>
      <c r="Q37" s="55"/>
      <c r="R37" s="55"/>
      <c r="S37" s="55"/>
    </row>
    <row r="38" spans="1:19" ht="15.75" customHeight="1" x14ac:dyDescent="0.25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5"/>
      <c r="P38" s="55"/>
      <c r="Q38" s="55"/>
      <c r="R38" s="55"/>
      <c r="S38" s="55"/>
    </row>
    <row r="39" spans="1:19" ht="15.75" customHeight="1" x14ac:dyDescent="0.25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5"/>
      <c r="P39" s="55"/>
      <c r="Q39" s="55"/>
      <c r="R39" s="55"/>
      <c r="S39" s="55"/>
    </row>
    <row r="40" spans="1:19" ht="15.75" customHeight="1" x14ac:dyDescent="0.25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5"/>
      <c r="P40" s="55"/>
      <c r="Q40" s="55"/>
      <c r="R40" s="55"/>
      <c r="S40" s="55"/>
    </row>
    <row r="41" spans="1:19" ht="15.75" customHeight="1" x14ac:dyDescent="0.2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5"/>
      <c r="P41" s="55"/>
      <c r="Q41" s="55"/>
      <c r="R41" s="55"/>
      <c r="S41" s="55"/>
    </row>
    <row r="42" spans="1:19" ht="15.75" customHeight="1" x14ac:dyDescent="0.25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5"/>
      <c r="P42" s="55"/>
      <c r="Q42" s="55"/>
      <c r="R42" s="55"/>
      <c r="S42" s="55"/>
    </row>
    <row r="43" spans="1:19" ht="15.75" customHeight="1" x14ac:dyDescent="0.25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5"/>
      <c r="P43" s="55"/>
      <c r="Q43" s="55"/>
      <c r="R43" s="55"/>
      <c r="S43" s="55"/>
    </row>
    <row r="44" spans="1:19" ht="15.75" customHeight="1" x14ac:dyDescent="0.25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5"/>
      <c r="P44" s="55"/>
      <c r="Q44" s="55"/>
      <c r="R44" s="55"/>
      <c r="S44" s="55"/>
    </row>
    <row r="45" spans="1:19" ht="15.75" customHeight="1" x14ac:dyDescent="0.2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5"/>
      <c r="P45" s="55"/>
      <c r="Q45" s="55"/>
      <c r="R45" s="55"/>
      <c r="S45" s="55"/>
    </row>
    <row r="46" spans="1:19" ht="15.75" customHeight="1" x14ac:dyDescent="0.25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5"/>
      <c r="P46" s="55"/>
      <c r="Q46" s="55"/>
      <c r="R46" s="55"/>
      <c r="S46" s="55"/>
    </row>
    <row r="47" spans="1:19" ht="15.75" customHeight="1" x14ac:dyDescent="0.2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5"/>
      <c r="P47" s="55"/>
      <c r="Q47" s="55"/>
      <c r="R47" s="55"/>
      <c r="S47" s="55"/>
    </row>
    <row r="48" spans="1:19" ht="15.75" customHeight="1" x14ac:dyDescent="0.25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5"/>
      <c r="P48" s="55"/>
      <c r="Q48" s="55"/>
      <c r="R48" s="55"/>
      <c r="S48" s="55"/>
    </row>
    <row r="49" spans="1:19" ht="15.75" customHeight="1" x14ac:dyDescent="0.25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5"/>
      <c r="P49" s="55"/>
      <c r="Q49" s="55"/>
      <c r="R49" s="55"/>
      <c r="S49" s="55"/>
    </row>
    <row r="50" spans="1:19" ht="15.75" customHeight="1" x14ac:dyDescent="0.25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5"/>
      <c r="P50" s="55"/>
      <c r="Q50" s="55"/>
      <c r="R50" s="55"/>
      <c r="S50" s="55"/>
    </row>
    <row r="51" spans="1:19" ht="15.75" customHeight="1" x14ac:dyDescent="0.25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5"/>
      <c r="P51" s="55"/>
      <c r="Q51" s="55"/>
      <c r="R51" s="55"/>
      <c r="S51" s="55"/>
    </row>
    <row r="52" spans="1:19" ht="15.75" customHeight="1" x14ac:dyDescent="0.2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5"/>
      <c r="P52" s="55"/>
      <c r="Q52" s="55"/>
      <c r="R52" s="55"/>
      <c r="S52" s="55"/>
    </row>
    <row r="53" spans="1:19" ht="15.75" customHeight="1" x14ac:dyDescent="0.25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5"/>
      <c r="P53" s="55"/>
      <c r="Q53" s="55"/>
      <c r="R53" s="55"/>
      <c r="S53" s="55"/>
    </row>
    <row r="54" spans="1:19" ht="15.75" customHeight="1" x14ac:dyDescent="0.25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5"/>
      <c r="P54" s="55"/>
      <c r="Q54" s="55"/>
      <c r="R54" s="55"/>
      <c r="S54" s="55"/>
    </row>
    <row r="55" spans="1:19" ht="15.75" customHeight="1" x14ac:dyDescent="0.2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5"/>
      <c r="P55" s="55"/>
      <c r="Q55" s="55"/>
      <c r="R55" s="55"/>
      <c r="S55" s="55"/>
    </row>
    <row r="56" spans="1:19" ht="15.75" customHeight="1" x14ac:dyDescent="0.25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5"/>
      <c r="P56" s="55"/>
      <c r="Q56" s="55"/>
      <c r="R56" s="55"/>
      <c r="S56" s="55"/>
    </row>
    <row r="57" spans="1:19" ht="15.75" customHeight="1" x14ac:dyDescent="0.25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5"/>
      <c r="P57" s="55"/>
      <c r="Q57" s="55"/>
      <c r="R57" s="55"/>
      <c r="S57" s="55"/>
    </row>
    <row r="58" spans="1:19" ht="15.75" customHeight="1" x14ac:dyDescent="0.25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5"/>
      <c r="P58" s="55"/>
      <c r="Q58" s="55"/>
      <c r="R58" s="55"/>
      <c r="S58" s="55"/>
    </row>
    <row r="59" spans="1:19" ht="15.75" customHeight="1" x14ac:dyDescent="0.2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5"/>
      <c r="P59" s="55"/>
      <c r="Q59" s="55"/>
      <c r="R59" s="55"/>
      <c r="S59" s="55"/>
    </row>
    <row r="60" spans="1:19" ht="15.75" customHeight="1" x14ac:dyDescent="0.25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5"/>
      <c r="P60" s="55"/>
      <c r="Q60" s="55"/>
      <c r="R60" s="55"/>
      <c r="S60" s="55"/>
    </row>
    <row r="61" spans="1:19" ht="15.75" customHeight="1" x14ac:dyDescent="0.2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5"/>
      <c r="P61" s="55"/>
      <c r="Q61" s="55"/>
      <c r="R61" s="55"/>
      <c r="S61" s="55"/>
    </row>
    <row r="62" spans="1:19" ht="15.75" customHeight="1" x14ac:dyDescent="0.25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5"/>
      <c r="P62" s="55"/>
      <c r="Q62" s="55"/>
      <c r="R62" s="55"/>
      <c r="S62" s="55"/>
    </row>
    <row r="63" spans="1:19" ht="15.75" customHeight="1" x14ac:dyDescent="0.2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5"/>
      <c r="P63" s="55"/>
      <c r="Q63" s="55"/>
      <c r="R63" s="55"/>
      <c r="S63" s="55"/>
    </row>
    <row r="64" spans="1:19" ht="15.75" customHeight="1" x14ac:dyDescent="0.2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5"/>
      <c r="P64" s="55"/>
      <c r="Q64" s="55"/>
      <c r="R64" s="55"/>
      <c r="S64" s="55"/>
    </row>
    <row r="65" spans="1:19" ht="15.75" customHeight="1" x14ac:dyDescent="0.2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5"/>
      <c r="P65" s="55"/>
      <c r="Q65" s="55"/>
      <c r="R65" s="55"/>
      <c r="S65" s="55"/>
    </row>
    <row r="66" spans="1:19" ht="15.75" customHeight="1" x14ac:dyDescent="0.2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5"/>
      <c r="P66" s="55"/>
      <c r="Q66" s="55"/>
      <c r="R66" s="55"/>
      <c r="S66" s="55"/>
    </row>
    <row r="67" spans="1:19" ht="15.75" customHeight="1" x14ac:dyDescent="0.2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5"/>
      <c r="P67" s="55"/>
      <c r="Q67" s="55"/>
      <c r="R67" s="55"/>
      <c r="S67" s="55"/>
    </row>
    <row r="68" spans="1:19" ht="15.75" customHeight="1" x14ac:dyDescent="0.2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5"/>
      <c r="P68" s="55"/>
      <c r="Q68" s="55"/>
      <c r="R68" s="55"/>
      <c r="S68" s="55"/>
    </row>
    <row r="69" spans="1:19" ht="15.75" customHeight="1" x14ac:dyDescent="0.2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5"/>
      <c r="P69" s="55"/>
      <c r="Q69" s="55"/>
      <c r="R69" s="55"/>
      <c r="S69" s="55"/>
    </row>
    <row r="70" spans="1:19" ht="15.75" customHeight="1" x14ac:dyDescent="0.2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5"/>
      <c r="P70" s="55"/>
      <c r="Q70" s="55"/>
      <c r="R70" s="55"/>
      <c r="S70" s="55"/>
    </row>
    <row r="71" spans="1:19" ht="15.75" customHeight="1" x14ac:dyDescent="0.2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5"/>
      <c r="P71" s="55"/>
      <c r="Q71" s="55"/>
      <c r="R71" s="55"/>
      <c r="S71" s="55"/>
    </row>
    <row r="72" spans="1:19" ht="15.75" customHeight="1" x14ac:dyDescent="0.2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5"/>
      <c r="P72" s="55"/>
      <c r="Q72" s="55"/>
      <c r="R72" s="55"/>
      <c r="S72" s="55"/>
    </row>
    <row r="73" spans="1:19" ht="15.75" customHeight="1" x14ac:dyDescent="0.2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5"/>
      <c r="P73" s="55"/>
      <c r="Q73" s="55"/>
      <c r="R73" s="55"/>
      <c r="S73" s="55"/>
    </row>
    <row r="74" spans="1:19" ht="15.75" customHeight="1" x14ac:dyDescent="0.2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5"/>
      <c r="P74" s="55"/>
      <c r="Q74" s="55"/>
      <c r="R74" s="55"/>
      <c r="S74" s="55"/>
    </row>
    <row r="75" spans="1:19" ht="15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5"/>
      <c r="P75" s="55"/>
      <c r="Q75" s="55"/>
      <c r="R75" s="55"/>
      <c r="S75" s="55"/>
    </row>
    <row r="76" spans="1:19" ht="15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5"/>
      <c r="P76" s="55"/>
      <c r="Q76" s="55"/>
      <c r="R76" s="55"/>
      <c r="S76" s="55"/>
    </row>
    <row r="77" spans="1:19" ht="15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5"/>
      <c r="P77" s="55"/>
      <c r="Q77" s="55"/>
      <c r="R77" s="55"/>
      <c r="S77" s="55"/>
    </row>
    <row r="78" spans="1:19" ht="15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5"/>
      <c r="P78" s="55"/>
      <c r="Q78" s="55"/>
      <c r="R78" s="55"/>
      <c r="S78" s="55"/>
    </row>
    <row r="79" spans="1:19" ht="15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5"/>
      <c r="P79" s="55"/>
      <c r="Q79" s="55"/>
      <c r="R79" s="55"/>
      <c r="S79" s="55"/>
    </row>
    <row r="80" spans="1:19" ht="15.75" customHeight="1" x14ac:dyDescent="0.2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5"/>
      <c r="P80" s="55"/>
      <c r="Q80" s="55"/>
      <c r="R80" s="55"/>
      <c r="S80" s="55"/>
    </row>
    <row r="81" spans="1:19" ht="15.75" customHeight="1" x14ac:dyDescent="0.2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5"/>
      <c r="P81" s="55"/>
      <c r="Q81" s="55"/>
      <c r="R81" s="55"/>
      <c r="S81" s="55"/>
    </row>
    <row r="82" spans="1:19" ht="15.75" customHeight="1" x14ac:dyDescent="0.2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5"/>
      <c r="P82" s="55"/>
      <c r="Q82" s="55"/>
      <c r="R82" s="55"/>
      <c r="S82" s="55"/>
    </row>
    <row r="83" spans="1:19" ht="15.75" customHeight="1" x14ac:dyDescent="0.2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5"/>
      <c r="P83" s="55"/>
      <c r="Q83" s="55"/>
      <c r="R83" s="55"/>
      <c r="S83" s="55"/>
    </row>
    <row r="84" spans="1:19" ht="15.75" customHeight="1" x14ac:dyDescent="0.2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5"/>
      <c r="P84" s="55"/>
      <c r="Q84" s="55"/>
      <c r="R84" s="55"/>
      <c r="S84" s="55"/>
    </row>
    <row r="85" spans="1:19" ht="15.75" customHeight="1" x14ac:dyDescent="0.2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5"/>
      <c r="P85" s="55"/>
      <c r="Q85" s="55"/>
      <c r="R85" s="55"/>
      <c r="S85" s="55"/>
    </row>
    <row r="86" spans="1:19" ht="15.75" customHeight="1" x14ac:dyDescent="0.2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5"/>
      <c r="P86" s="55"/>
      <c r="Q86" s="55"/>
      <c r="R86" s="55"/>
      <c r="S86" s="55"/>
    </row>
    <row r="87" spans="1:19" ht="15.75" customHeight="1" x14ac:dyDescent="0.2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5"/>
      <c r="P87" s="55"/>
      <c r="Q87" s="55"/>
      <c r="R87" s="55"/>
      <c r="S87" s="55"/>
    </row>
    <row r="88" spans="1:19" ht="15.75" customHeight="1" x14ac:dyDescent="0.2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5"/>
      <c r="P88" s="55"/>
      <c r="Q88" s="55"/>
      <c r="R88" s="55"/>
      <c r="S88" s="55"/>
    </row>
    <row r="89" spans="1:19" ht="15.75" customHeight="1" x14ac:dyDescent="0.2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5"/>
      <c r="P89" s="55"/>
      <c r="Q89" s="55"/>
      <c r="R89" s="55"/>
      <c r="S89" s="55"/>
    </row>
    <row r="90" spans="1:19" ht="15.75" customHeight="1" x14ac:dyDescent="0.2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5"/>
      <c r="P90" s="55"/>
      <c r="Q90" s="55"/>
      <c r="R90" s="55"/>
      <c r="S90" s="55"/>
    </row>
    <row r="91" spans="1:19" ht="15.75" customHeight="1" x14ac:dyDescent="0.2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5"/>
      <c r="P91" s="55"/>
      <c r="Q91" s="55"/>
      <c r="R91" s="55"/>
      <c r="S91" s="55"/>
    </row>
    <row r="92" spans="1:19" ht="15.75" customHeight="1" x14ac:dyDescent="0.2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5"/>
      <c r="P92" s="55"/>
      <c r="Q92" s="55"/>
      <c r="R92" s="55"/>
      <c r="S92" s="55"/>
    </row>
    <row r="93" spans="1:19" ht="15.75" customHeight="1" x14ac:dyDescent="0.2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5"/>
      <c r="P93" s="55"/>
      <c r="Q93" s="55"/>
      <c r="R93" s="55"/>
      <c r="S93" s="55"/>
    </row>
    <row r="94" spans="1:19" ht="15.75" customHeight="1" x14ac:dyDescent="0.2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5"/>
      <c r="P94" s="55"/>
      <c r="Q94" s="55"/>
      <c r="R94" s="55"/>
      <c r="S94" s="55"/>
    </row>
    <row r="95" spans="1:19" ht="15.75" customHeight="1" x14ac:dyDescent="0.2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5"/>
      <c r="P95" s="55"/>
      <c r="Q95" s="55"/>
      <c r="R95" s="55"/>
      <c r="S95" s="55"/>
    </row>
    <row r="96" spans="1:19" ht="15.75" customHeight="1" x14ac:dyDescent="0.2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5"/>
      <c r="P96" s="55"/>
      <c r="Q96" s="55"/>
      <c r="R96" s="55"/>
      <c r="S96" s="55"/>
    </row>
    <row r="97" spans="1:19" ht="15.75" customHeight="1" x14ac:dyDescent="0.2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5"/>
      <c r="P97" s="55"/>
      <c r="Q97" s="55"/>
      <c r="R97" s="55"/>
      <c r="S97" s="55"/>
    </row>
    <row r="98" spans="1:19" ht="15.75" customHeight="1" x14ac:dyDescent="0.2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5"/>
      <c r="P98" s="55"/>
      <c r="Q98" s="55"/>
      <c r="R98" s="55"/>
      <c r="S98" s="55"/>
    </row>
    <row r="99" spans="1:19" ht="15.75" customHeight="1" x14ac:dyDescent="0.2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5"/>
      <c r="P99" s="55"/>
      <c r="Q99" s="55"/>
      <c r="R99" s="55"/>
      <c r="S99" s="55"/>
    </row>
    <row r="100" spans="1:19" ht="15.75" customHeight="1" x14ac:dyDescent="0.2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5"/>
      <c r="P100" s="55"/>
      <c r="Q100" s="55"/>
      <c r="R100" s="55"/>
      <c r="S100" s="55"/>
    </row>
    <row r="101" spans="1:19" ht="15.75" customHeight="1" x14ac:dyDescent="0.2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5"/>
      <c r="P101" s="55"/>
      <c r="Q101" s="55"/>
      <c r="R101" s="55"/>
      <c r="S101" s="55"/>
    </row>
    <row r="102" spans="1:19" ht="15.75" customHeight="1" x14ac:dyDescent="0.2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5"/>
      <c r="P102" s="55"/>
      <c r="Q102" s="55"/>
      <c r="R102" s="55"/>
      <c r="S102" s="55"/>
    </row>
    <row r="103" spans="1:19" ht="15.75" customHeight="1" x14ac:dyDescent="0.2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5"/>
      <c r="P103" s="55"/>
      <c r="Q103" s="55"/>
      <c r="R103" s="55"/>
      <c r="S103" s="55"/>
    </row>
    <row r="104" spans="1:19" ht="15.75" customHeight="1" x14ac:dyDescent="0.2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5"/>
      <c r="P104" s="55"/>
      <c r="Q104" s="55"/>
      <c r="R104" s="55"/>
      <c r="S104" s="55"/>
    </row>
    <row r="105" spans="1:19" ht="15.75" customHeight="1" x14ac:dyDescent="0.2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5"/>
      <c r="P105" s="55"/>
      <c r="Q105" s="55"/>
      <c r="R105" s="55"/>
      <c r="S105" s="55"/>
    </row>
    <row r="106" spans="1:19" ht="15.75" customHeight="1" x14ac:dyDescent="0.2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5"/>
      <c r="P106" s="55"/>
      <c r="Q106" s="55"/>
      <c r="R106" s="55"/>
      <c r="S106" s="55"/>
    </row>
    <row r="107" spans="1:19" ht="15.75" customHeight="1" x14ac:dyDescent="0.2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5"/>
      <c r="P107" s="55"/>
      <c r="Q107" s="55"/>
      <c r="R107" s="55"/>
      <c r="S107" s="55"/>
    </row>
    <row r="108" spans="1:19" ht="15.75" customHeight="1" x14ac:dyDescent="0.2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5"/>
      <c r="P108" s="55"/>
      <c r="Q108" s="55"/>
      <c r="R108" s="55"/>
      <c r="S108" s="55"/>
    </row>
    <row r="109" spans="1:19" ht="15.75" customHeight="1" x14ac:dyDescent="0.2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5"/>
      <c r="P109" s="55"/>
      <c r="Q109" s="55"/>
      <c r="R109" s="55"/>
      <c r="S109" s="55"/>
    </row>
    <row r="110" spans="1:19" ht="15.75" customHeight="1" x14ac:dyDescent="0.2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5"/>
      <c r="P110" s="55"/>
      <c r="Q110" s="55"/>
      <c r="R110" s="55"/>
      <c r="S110" s="55"/>
    </row>
    <row r="111" spans="1:19" ht="15.75" customHeight="1" x14ac:dyDescent="0.25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5"/>
      <c r="P111" s="55"/>
      <c r="Q111" s="55"/>
      <c r="R111" s="55"/>
      <c r="S111" s="55"/>
    </row>
    <row r="112" spans="1:19" ht="15.75" customHeight="1" x14ac:dyDescent="0.25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5"/>
      <c r="P112" s="55"/>
      <c r="Q112" s="55"/>
      <c r="R112" s="55"/>
      <c r="S112" s="55"/>
    </row>
    <row r="113" spans="1:19" ht="15.75" customHeight="1" x14ac:dyDescent="0.25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5"/>
      <c r="P113" s="55"/>
      <c r="Q113" s="55"/>
      <c r="R113" s="55"/>
      <c r="S113" s="55"/>
    </row>
    <row r="114" spans="1:19" ht="15.75" customHeight="1" x14ac:dyDescent="0.25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5"/>
      <c r="P114" s="55"/>
      <c r="Q114" s="55"/>
      <c r="R114" s="55"/>
      <c r="S114" s="55"/>
    </row>
    <row r="115" spans="1:19" ht="15.75" customHeight="1" x14ac:dyDescent="0.2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5"/>
      <c r="P115" s="55"/>
      <c r="Q115" s="55"/>
      <c r="R115" s="55"/>
      <c r="S115" s="55"/>
    </row>
    <row r="116" spans="1:19" ht="15.75" customHeight="1" x14ac:dyDescent="0.25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5"/>
      <c r="P116" s="55"/>
      <c r="Q116" s="55"/>
      <c r="R116" s="55"/>
      <c r="S116" s="55"/>
    </row>
    <row r="117" spans="1:19" ht="15.75" customHeight="1" x14ac:dyDescent="0.25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5"/>
      <c r="P117" s="55"/>
      <c r="Q117" s="55"/>
      <c r="R117" s="55"/>
      <c r="S117" s="55"/>
    </row>
    <row r="118" spans="1:19" ht="15.75" customHeight="1" x14ac:dyDescent="0.25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5"/>
      <c r="P118" s="55"/>
      <c r="Q118" s="55"/>
      <c r="R118" s="55"/>
      <c r="S118" s="55"/>
    </row>
    <row r="119" spans="1:19" ht="15.75" customHeight="1" x14ac:dyDescent="0.25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5"/>
      <c r="P119" s="55"/>
      <c r="Q119" s="55"/>
      <c r="R119" s="55"/>
      <c r="S119" s="55"/>
    </row>
    <row r="120" spans="1:19" ht="15.75" customHeight="1" x14ac:dyDescent="0.25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5"/>
      <c r="P120" s="55"/>
      <c r="Q120" s="55"/>
      <c r="R120" s="55"/>
      <c r="S120" s="55"/>
    </row>
    <row r="121" spans="1:19" ht="15.75" customHeight="1" x14ac:dyDescent="0.25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5"/>
      <c r="P121" s="55"/>
      <c r="Q121" s="55"/>
      <c r="R121" s="55"/>
      <c r="S121" s="55"/>
    </row>
    <row r="122" spans="1:19" ht="15.75" customHeight="1" x14ac:dyDescent="0.25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5"/>
      <c r="P122" s="55"/>
      <c r="Q122" s="55"/>
      <c r="R122" s="55"/>
      <c r="S122" s="55"/>
    </row>
    <row r="123" spans="1:19" ht="15.75" customHeight="1" x14ac:dyDescent="0.2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5"/>
      <c r="P123" s="55"/>
      <c r="Q123" s="55"/>
      <c r="R123" s="55"/>
      <c r="S123" s="55"/>
    </row>
    <row r="124" spans="1:19" ht="15.75" customHeight="1" x14ac:dyDescent="0.2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5"/>
      <c r="P124" s="55"/>
      <c r="Q124" s="55"/>
      <c r="R124" s="55"/>
      <c r="S124" s="55"/>
    </row>
    <row r="125" spans="1:19" ht="15.75" customHeight="1" x14ac:dyDescent="0.2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5"/>
      <c r="P125" s="55"/>
      <c r="Q125" s="55"/>
      <c r="R125" s="55"/>
      <c r="S125" s="55"/>
    </row>
    <row r="126" spans="1:19" ht="15.75" customHeight="1" x14ac:dyDescent="0.2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5"/>
      <c r="P126" s="55"/>
      <c r="Q126" s="55"/>
      <c r="R126" s="55"/>
      <c r="S126" s="55"/>
    </row>
    <row r="127" spans="1:19" ht="15.75" customHeight="1" x14ac:dyDescent="0.2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5"/>
      <c r="P127" s="55"/>
      <c r="Q127" s="55"/>
      <c r="R127" s="55"/>
      <c r="S127" s="55"/>
    </row>
    <row r="128" spans="1:19" ht="15.75" customHeight="1" x14ac:dyDescent="0.2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5"/>
      <c r="P128" s="55"/>
      <c r="Q128" s="55"/>
      <c r="R128" s="55"/>
      <c r="S128" s="55"/>
    </row>
    <row r="129" spans="1:19" ht="15.75" customHeight="1" x14ac:dyDescent="0.25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5"/>
      <c r="P129" s="55"/>
      <c r="Q129" s="55"/>
      <c r="R129" s="55"/>
      <c r="S129" s="55"/>
    </row>
    <row r="130" spans="1:19" ht="15.75" customHeight="1" x14ac:dyDescent="0.25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5"/>
      <c r="P130" s="55"/>
      <c r="Q130" s="55"/>
      <c r="R130" s="55"/>
      <c r="S130" s="55"/>
    </row>
    <row r="131" spans="1:19" ht="15.75" customHeight="1" x14ac:dyDescent="0.25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5"/>
      <c r="P131" s="55"/>
      <c r="Q131" s="55"/>
      <c r="R131" s="55"/>
      <c r="S131" s="55"/>
    </row>
    <row r="132" spans="1:19" ht="15.75" customHeight="1" x14ac:dyDescent="0.25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5"/>
      <c r="P132" s="55"/>
      <c r="Q132" s="55"/>
      <c r="R132" s="55"/>
      <c r="S132" s="55"/>
    </row>
    <row r="133" spans="1:19" ht="15.75" customHeight="1" x14ac:dyDescent="0.25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5"/>
      <c r="P133" s="55"/>
      <c r="Q133" s="55"/>
      <c r="R133" s="55"/>
      <c r="S133" s="55"/>
    </row>
    <row r="134" spans="1:19" ht="15.75" customHeight="1" x14ac:dyDescent="0.25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5"/>
      <c r="P134" s="55"/>
      <c r="Q134" s="55"/>
      <c r="R134" s="55"/>
      <c r="S134" s="55"/>
    </row>
    <row r="135" spans="1:19" ht="15.75" customHeight="1" x14ac:dyDescent="0.2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5"/>
      <c r="P135" s="55"/>
      <c r="Q135" s="55"/>
      <c r="R135" s="55"/>
      <c r="S135" s="55"/>
    </row>
    <row r="136" spans="1:19" ht="15.75" customHeight="1" x14ac:dyDescent="0.25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5"/>
      <c r="P136" s="55"/>
      <c r="Q136" s="55"/>
      <c r="R136" s="55"/>
      <c r="S136" s="55"/>
    </row>
    <row r="137" spans="1:19" ht="15.75" customHeight="1" x14ac:dyDescent="0.25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5"/>
      <c r="P137" s="55"/>
      <c r="Q137" s="55"/>
      <c r="R137" s="55"/>
      <c r="S137" s="55"/>
    </row>
    <row r="138" spans="1:19" ht="15.75" customHeight="1" x14ac:dyDescent="0.25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5"/>
      <c r="P138" s="55"/>
      <c r="Q138" s="55"/>
      <c r="R138" s="55"/>
      <c r="S138" s="55"/>
    </row>
    <row r="139" spans="1:19" ht="15.75" customHeight="1" x14ac:dyDescent="0.25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5"/>
      <c r="P139" s="55"/>
      <c r="Q139" s="55"/>
      <c r="R139" s="55"/>
      <c r="S139" s="55"/>
    </row>
    <row r="140" spans="1:19" ht="15.75" customHeight="1" x14ac:dyDescent="0.25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5"/>
      <c r="P140" s="55"/>
      <c r="Q140" s="55"/>
      <c r="R140" s="55"/>
      <c r="S140" s="55"/>
    </row>
    <row r="141" spans="1:19" ht="15.75" customHeight="1" x14ac:dyDescent="0.25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5"/>
      <c r="P141" s="55"/>
      <c r="Q141" s="55"/>
      <c r="R141" s="55"/>
      <c r="S141" s="55"/>
    </row>
    <row r="142" spans="1:19" ht="15.75" customHeight="1" x14ac:dyDescent="0.25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5"/>
      <c r="P142" s="55"/>
      <c r="Q142" s="55"/>
      <c r="R142" s="55"/>
      <c r="S142" s="55"/>
    </row>
    <row r="143" spans="1:19" ht="15.75" customHeight="1" x14ac:dyDescent="0.25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5"/>
      <c r="P143" s="55"/>
      <c r="Q143" s="55"/>
      <c r="R143" s="55"/>
      <c r="S143" s="55"/>
    </row>
    <row r="144" spans="1:19" ht="15.75" customHeight="1" x14ac:dyDescent="0.25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5"/>
      <c r="P144" s="55"/>
      <c r="Q144" s="55"/>
      <c r="R144" s="55"/>
      <c r="S144" s="55"/>
    </row>
    <row r="145" spans="1:19" ht="15.75" customHeight="1" x14ac:dyDescent="0.2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5"/>
      <c r="P145" s="55"/>
      <c r="Q145" s="55"/>
      <c r="R145" s="55"/>
      <c r="S145" s="55"/>
    </row>
    <row r="146" spans="1:19" ht="15.75" customHeight="1" x14ac:dyDescent="0.25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5"/>
      <c r="P146" s="55"/>
      <c r="Q146" s="55"/>
      <c r="R146" s="55"/>
      <c r="S146" s="55"/>
    </row>
    <row r="147" spans="1:19" ht="15.75" customHeight="1" x14ac:dyDescent="0.25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5"/>
      <c r="P147" s="55"/>
      <c r="Q147" s="55"/>
      <c r="R147" s="55"/>
      <c r="S147" s="55"/>
    </row>
    <row r="148" spans="1:19" ht="15.75" customHeight="1" x14ac:dyDescent="0.25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5"/>
      <c r="P148" s="55"/>
      <c r="Q148" s="55"/>
      <c r="R148" s="55"/>
      <c r="S148" s="55"/>
    </row>
    <row r="149" spans="1:19" ht="15.75" customHeight="1" x14ac:dyDescent="0.25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5"/>
      <c r="P149" s="55"/>
      <c r="Q149" s="55"/>
      <c r="R149" s="55"/>
      <c r="S149" s="55"/>
    </row>
    <row r="150" spans="1:19" ht="15.75" customHeight="1" x14ac:dyDescent="0.25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5"/>
      <c r="P150" s="55"/>
      <c r="Q150" s="55"/>
      <c r="R150" s="55"/>
      <c r="S150" s="55"/>
    </row>
    <row r="151" spans="1:19" ht="15.75" customHeight="1" x14ac:dyDescent="0.25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5"/>
      <c r="P151" s="55"/>
      <c r="Q151" s="55"/>
      <c r="R151" s="55"/>
      <c r="S151" s="55"/>
    </row>
    <row r="152" spans="1:19" ht="15.75" customHeight="1" x14ac:dyDescent="0.25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5"/>
      <c r="P152" s="55"/>
      <c r="Q152" s="55"/>
      <c r="R152" s="55"/>
      <c r="S152" s="55"/>
    </row>
    <row r="153" spans="1:19" ht="15.75" customHeight="1" x14ac:dyDescent="0.25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5"/>
      <c r="P153" s="55"/>
      <c r="Q153" s="55"/>
      <c r="R153" s="55"/>
      <c r="S153" s="55"/>
    </row>
    <row r="154" spans="1:19" ht="15.75" customHeight="1" x14ac:dyDescent="0.25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5"/>
      <c r="P154" s="55"/>
      <c r="Q154" s="55"/>
      <c r="R154" s="55"/>
      <c r="S154" s="55"/>
    </row>
    <row r="155" spans="1:19" ht="15.75" customHeight="1" x14ac:dyDescent="0.2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5"/>
      <c r="P155" s="55"/>
      <c r="Q155" s="55"/>
      <c r="R155" s="55"/>
      <c r="S155" s="55"/>
    </row>
    <row r="156" spans="1:19" ht="15.75" customHeight="1" x14ac:dyDescent="0.25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5"/>
      <c r="P156" s="55"/>
      <c r="Q156" s="55"/>
      <c r="R156" s="55"/>
      <c r="S156" s="55"/>
    </row>
    <row r="157" spans="1:19" ht="15.75" customHeight="1" x14ac:dyDescent="0.25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5"/>
      <c r="P157" s="55"/>
      <c r="Q157" s="55"/>
      <c r="R157" s="55"/>
      <c r="S157" s="55"/>
    </row>
    <row r="158" spans="1:19" ht="15.75" customHeight="1" x14ac:dyDescent="0.25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5"/>
      <c r="P158" s="55"/>
      <c r="Q158" s="55"/>
      <c r="R158" s="55"/>
      <c r="S158" s="55"/>
    </row>
    <row r="159" spans="1:19" ht="15.75" customHeight="1" x14ac:dyDescent="0.25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5"/>
      <c r="P159" s="55"/>
      <c r="Q159" s="55"/>
      <c r="R159" s="55"/>
      <c r="S159" s="55"/>
    </row>
    <row r="160" spans="1:19" ht="15.75" customHeight="1" x14ac:dyDescent="0.25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5"/>
      <c r="P160" s="55"/>
      <c r="Q160" s="55"/>
      <c r="R160" s="55"/>
      <c r="S160" s="55"/>
    </row>
    <row r="161" spans="1:19" ht="15.75" customHeight="1" x14ac:dyDescent="0.25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5"/>
      <c r="P161" s="55"/>
      <c r="Q161" s="55"/>
      <c r="R161" s="55"/>
      <c r="S161" s="55"/>
    </row>
    <row r="162" spans="1:19" ht="15.75" customHeight="1" x14ac:dyDescent="0.25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5"/>
      <c r="P162" s="55"/>
      <c r="Q162" s="55"/>
      <c r="R162" s="55"/>
      <c r="S162" s="55"/>
    </row>
    <row r="163" spans="1:19" ht="15.75" customHeight="1" x14ac:dyDescent="0.25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5"/>
      <c r="P163" s="55"/>
      <c r="Q163" s="55"/>
      <c r="R163" s="55"/>
      <c r="S163" s="55"/>
    </row>
    <row r="164" spans="1:19" ht="15.75" customHeight="1" x14ac:dyDescent="0.25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5"/>
      <c r="P164" s="55"/>
      <c r="Q164" s="55"/>
      <c r="R164" s="55"/>
      <c r="S164" s="55"/>
    </row>
    <row r="165" spans="1:19" ht="15.75" customHeight="1" x14ac:dyDescent="0.2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5"/>
      <c r="P165" s="55"/>
      <c r="Q165" s="55"/>
      <c r="R165" s="55"/>
      <c r="S165" s="55"/>
    </row>
    <row r="166" spans="1:19" ht="15.75" customHeight="1" x14ac:dyDescent="0.25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5"/>
      <c r="P166" s="55"/>
      <c r="Q166" s="55"/>
      <c r="R166" s="55"/>
      <c r="S166" s="55"/>
    </row>
    <row r="167" spans="1:19" ht="15.75" customHeight="1" x14ac:dyDescent="0.25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5"/>
      <c r="P167" s="55"/>
      <c r="Q167" s="55"/>
      <c r="R167" s="55"/>
      <c r="S167" s="55"/>
    </row>
    <row r="168" spans="1:19" ht="15.75" customHeight="1" x14ac:dyDescent="0.25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5"/>
      <c r="P168" s="55"/>
      <c r="Q168" s="55"/>
      <c r="R168" s="55"/>
      <c r="S168" s="55"/>
    </row>
    <row r="169" spans="1:19" ht="15.75" customHeight="1" x14ac:dyDescent="0.25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5"/>
      <c r="P169" s="55"/>
      <c r="Q169" s="55"/>
      <c r="R169" s="55"/>
      <c r="S169" s="55"/>
    </row>
    <row r="170" spans="1:19" ht="15.75" customHeight="1" x14ac:dyDescent="0.25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5"/>
      <c r="P170" s="55"/>
      <c r="Q170" s="55"/>
      <c r="R170" s="55"/>
      <c r="S170" s="55"/>
    </row>
    <row r="171" spans="1:19" ht="15.75" customHeight="1" x14ac:dyDescent="0.25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5"/>
      <c r="P171" s="55"/>
      <c r="Q171" s="55"/>
      <c r="R171" s="55"/>
      <c r="S171" s="55"/>
    </row>
    <row r="172" spans="1:19" ht="15.75" customHeight="1" x14ac:dyDescent="0.25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5"/>
      <c r="P172" s="55"/>
      <c r="Q172" s="55"/>
      <c r="R172" s="55"/>
      <c r="S172" s="55"/>
    </row>
    <row r="173" spans="1:19" ht="15.75" customHeight="1" x14ac:dyDescent="0.25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5"/>
      <c r="P173" s="55"/>
      <c r="Q173" s="55"/>
      <c r="R173" s="55"/>
      <c r="S173" s="55"/>
    </row>
    <row r="174" spans="1:19" ht="15.75" customHeight="1" x14ac:dyDescent="0.25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5"/>
      <c r="P174" s="55"/>
      <c r="Q174" s="55"/>
      <c r="R174" s="55"/>
      <c r="S174" s="55"/>
    </row>
    <row r="175" spans="1:19" ht="15.75" customHeight="1" x14ac:dyDescent="0.2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5"/>
      <c r="P175" s="55"/>
      <c r="Q175" s="55"/>
      <c r="R175" s="55"/>
      <c r="S175" s="55"/>
    </row>
    <row r="176" spans="1:19" ht="15.75" customHeight="1" x14ac:dyDescent="0.25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5"/>
      <c r="P176" s="55"/>
      <c r="Q176" s="55"/>
      <c r="R176" s="55"/>
      <c r="S176" s="55"/>
    </row>
    <row r="177" spans="1:19" ht="15.75" customHeight="1" x14ac:dyDescent="0.25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5"/>
      <c r="P177" s="55"/>
      <c r="Q177" s="55"/>
      <c r="R177" s="55"/>
      <c r="S177" s="55"/>
    </row>
    <row r="178" spans="1:19" ht="15.75" customHeight="1" x14ac:dyDescent="0.25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5"/>
      <c r="P178" s="55"/>
      <c r="Q178" s="55"/>
      <c r="R178" s="55"/>
      <c r="S178" s="55"/>
    </row>
    <row r="179" spans="1:19" ht="15.75" customHeight="1" x14ac:dyDescent="0.25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5"/>
      <c r="P179" s="55"/>
      <c r="Q179" s="55"/>
      <c r="R179" s="55"/>
      <c r="S179" s="55"/>
    </row>
    <row r="180" spans="1:19" ht="15.75" customHeight="1" x14ac:dyDescent="0.25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5"/>
      <c r="P180" s="55"/>
      <c r="Q180" s="55"/>
      <c r="R180" s="55"/>
      <c r="S180" s="55"/>
    </row>
    <row r="181" spans="1:19" ht="15.75" customHeight="1" x14ac:dyDescent="0.25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5"/>
      <c r="P181" s="55"/>
      <c r="Q181" s="55"/>
      <c r="R181" s="55"/>
      <c r="S181" s="55"/>
    </row>
    <row r="182" spans="1:19" ht="15.75" customHeight="1" x14ac:dyDescent="0.25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5"/>
      <c r="P182" s="55"/>
      <c r="Q182" s="55"/>
      <c r="R182" s="55"/>
      <c r="S182" s="55"/>
    </row>
    <row r="183" spans="1:19" ht="15.75" customHeight="1" x14ac:dyDescent="0.25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5"/>
      <c r="P183" s="55"/>
      <c r="Q183" s="55"/>
      <c r="R183" s="55"/>
      <c r="S183" s="55"/>
    </row>
    <row r="184" spans="1:19" ht="15.75" customHeight="1" x14ac:dyDescent="0.25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5"/>
      <c r="P184" s="55"/>
      <c r="Q184" s="55"/>
      <c r="R184" s="55"/>
      <c r="S184" s="55"/>
    </row>
    <row r="185" spans="1:19" ht="15.75" customHeight="1" x14ac:dyDescent="0.2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5"/>
      <c r="P185" s="55"/>
      <c r="Q185" s="55"/>
      <c r="R185" s="55"/>
      <c r="S185" s="55"/>
    </row>
    <row r="186" spans="1:19" ht="15.75" customHeight="1" x14ac:dyDescent="0.25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5"/>
      <c r="P186" s="55"/>
      <c r="Q186" s="55"/>
      <c r="R186" s="55"/>
      <c r="S186" s="55"/>
    </row>
    <row r="187" spans="1:19" ht="15.75" customHeight="1" x14ac:dyDescent="0.25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5"/>
      <c r="P187" s="55"/>
      <c r="Q187" s="55"/>
      <c r="R187" s="55"/>
      <c r="S187" s="55"/>
    </row>
    <row r="188" spans="1:19" ht="15.75" customHeight="1" x14ac:dyDescent="0.25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5"/>
      <c r="P188" s="55"/>
      <c r="Q188" s="55"/>
      <c r="R188" s="55"/>
      <c r="S188" s="55"/>
    </row>
    <row r="189" spans="1:19" ht="15.75" customHeight="1" x14ac:dyDescent="0.25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5"/>
      <c r="P189" s="55"/>
      <c r="Q189" s="55"/>
      <c r="R189" s="55"/>
      <c r="S189" s="55"/>
    </row>
    <row r="190" spans="1:19" ht="15.75" customHeight="1" x14ac:dyDescent="0.25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5"/>
      <c r="P190" s="55"/>
      <c r="Q190" s="55"/>
      <c r="R190" s="55"/>
      <c r="S190" s="55"/>
    </row>
    <row r="191" spans="1:19" ht="15.75" customHeight="1" x14ac:dyDescent="0.25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5"/>
      <c r="P191" s="55"/>
      <c r="Q191" s="55"/>
      <c r="R191" s="55"/>
      <c r="S191" s="55"/>
    </row>
    <row r="192" spans="1:19" ht="15.75" customHeight="1" x14ac:dyDescent="0.25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5"/>
      <c r="P192" s="55"/>
      <c r="Q192" s="55"/>
      <c r="R192" s="55"/>
      <c r="S192" s="55"/>
    </row>
    <row r="193" spans="1:19" ht="15.75" customHeight="1" x14ac:dyDescent="0.25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5"/>
      <c r="P193" s="55"/>
      <c r="Q193" s="55"/>
      <c r="R193" s="55"/>
      <c r="S193" s="55"/>
    </row>
    <row r="194" spans="1:19" ht="15.75" customHeight="1" x14ac:dyDescent="0.25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5"/>
      <c r="P194" s="55"/>
      <c r="Q194" s="55"/>
      <c r="R194" s="55"/>
      <c r="S194" s="55"/>
    </row>
    <row r="195" spans="1:19" ht="15.75" customHeight="1" x14ac:dyDescent="0.2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5"/>
      <c r="P195" s="55"/>
      <c r="Q195" s="55"/>
      <c r="R195" s="55"/>
      <c r="S195" s="55"/>
    </row>
    <row r="196" spans="1:19" ht="15.75" customHeight="1" x14ac:dyDescent="0.25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5"/>
      <c r="P196" s="55"/>
      <c r="Q196" s="55"/>
      <c r="R196" s="55"/>
      <c r="S196" s="55"/>
    </row>
    <row r="197" spans="1:19" ht="15.75" customHeight="1" x14ac:dyDescent="0.25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5"/>
      <c r="P197" s="55"/>
      <c r="Q197" s="55"/>
      <c r="R197" s="55"/>
      <c r="S197" s="55"/>
    </row>
    <row r="198" spans="1:19" ht="15.75" customHeight="1" x14ac:dyDescent="0.25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5"/>
      <c r="P198" s="55"/>
      <c r="Q198" s="55"/>
      <c r="R198" s="55"/>
      <c r="S198" s="55"/>
    </row>
    <row r="199" spans="1:19" ht="15.75" customHeight="1" x14ac:dyDescent="0.25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5"/>
      <c r="P199" s="55"/>
      <c r="Q199" s="55"/>
      <c r="R199" s="55"/>
      <c r="S199" s="55"/>
    </row>
    <row r="200" spans="1:19" ht="15.75" customHeight="1" x14ac:dyDescent="0.25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5"/>
      <c r="P200" s="55"/>
      <c r="Q200" s="55"/>
      <c r="R200" s="55"/>
      <c r="S200" s="55"/>
    </row>
    <row r="201" spans="1:19" ht="15.75" customHeight="1" x14ac:dyDescent="0.25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5"/>
      <c r="P201" s="55"/>
      <c r="Q201" s="55"/>
      <c r="R201" s="55"/>
      <c r="S201" s="55"/>
    </row>
    <row r="202" spans="1:19" ht="15.75" customHeight="1" x14ac:dyDescent="0.25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5"/>
      <c r="P202" s="55"/>
      <c r="Q202" s="55"/>
      <c r="R202" s="55"/>
      <c r="S202" s="55"/>
    </row>
    <row r="203" spans="1:19" ht="15.75" customHeight="1" x14ac:dyDescent="0.25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5"/>
      <c r="P203" s="55"/>
      <c r="Q203" s="55"/>
      <c r="R203" s="55"/>
      <c r="S203" s="55"/>
    </row>
    <row r="204" spans="1:19" ht="15.75" customHeight="1" x14ac:dyDescent="0.25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5"/>
      <c r="P204" s="55"/>
      <c r="Q204" s="55"/>
      <c r="R204" s="55"/>
      <c r="S204" s="55"/>
    </row>
    <row r="205" spans="1:19" ht="15.75" customHeight="1" x14ac:dyDescent="0.25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5"/>
      <c r="P205" s="55"/>
      <c r="Q205" s="55"/>
      <c r="R205" s="55"/>
      <c r="S205" s="55"/>
    </row>
    <row r="206" spans="1:19" ht="15.75" customHeight="1" x14ac:dyDescent="0.25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5"/>
      <c r="P206" s="55"/>
      <c r="Q206" s="55"/>
      <c r="R206" s="55"/>
      <c r="S206" s="55"/>
    </row>
    <row r="207" spans="1:19" ht="15.75" customHeight="1" x14ac:dyDescent="0.25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5"/>
      <c r="P207" s="55"/>
      <c r="Q207" s="55"/>
      <c r="R207" s="55"/>
      <c r="S207" s="55"/>
    </row>
    <row r="208" spans="1:19" ht="15.75" customHeight="1" x14ac:dyDescent="0.25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5"/>
      <c r="P208" s="55"/>
      <c r="Q208" s="55"/>
      <c r="R208" s="55"/>
      <c r="S208" s="55"/>
    </row>
    <row r="209" spans="1:19" ht="15.75" customHeight="1" x14ac:dyDescent="0.25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5"/>
      <c r="P209" s="55"/>
      <c r="Q209" s="55"/>
      <c r="R209" s="55"/>
      <c r="S209" s="55"/>
    </row>
    <row r="210" spans="1:19" ht="15.75" customHeight="1" x14ac:dyDescent="0.25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5"/>
      <c r="P210" s="55"/>
      <c r="Q210" s="55"/>
      <c r="R210" s="55"/>
      <c r="S210" s="55"/>
    </row>
    <row r="211" spans="1:19" ht="15.75" customHeight="1" x14ac:dyDescent="0.25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5"/>
      <c r="P211" s="55"/>
      <c r="Q211" s="55"/>
      <c r="R211" s="55"/>
      <c r="S211" s="55"/>
    </row>
    <row r="212" spans="1:19" ht="15.75" customHeight="1" x14ac:dyDescent="0.25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5"/>
      <c r="P212" s="55"/>
      <c r="Q212" s="55"/>
      <c r="R212" s="55"/>
      <c r="S212" s="55"/>
    </row>
    <row r="213" spans="1:19" ht="15.75" customHeight="1" x14ac:dyDescent="0.25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5"/>
      <c r="P213" s="55"/>
      <c r="Q213" s="55"/>
      <c r="R213" s="55"/>
      <c r="S213" s="55"/>
    </row>
    <row r="214" spans="1:19" ht="15.75" customHeight="1" x14ac:dyDescent="0.25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5"/>
      <c r="P214" s="55"/>
      <c r="Q214" s="55"/>
      <c r="R214" s="55"/>
      <c r="S214" s="55"/>
    </row>
    <row r="215" spans="1:19" ht="15.75" customHeight="1" x14ac:dyDescent="0.25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5"/>
      <c r="P215" s="55"/>
      <c r="Q215" s="55"/>
      <c r="R215" s="55"/>
      <c r="S215" s="55"/>
    </row>
    <row r="216" spans="1:19" ht="15.75" customHeight="1" x14ac:dyDescent="0.25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5"/>
      <c r="P216" s="55"/>
      <c r="Q216" s="55"/>
      <c r="R216" s="55"/>
      <c r="S216" s="55"/>
    </row>
    <row r="217" spans="1:19" ht="15.75" customHeight="1" x14ac:dyDescent="0.25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5"/>
      <c r="P217" s="55"/>
      <c r="Q217" s="55"/>
      <c r="R217" s="55"/>
      <c r="S217" s="55"/>
    </row>
    <row r="218" spans="1:19" ht="15.75" customHeight="1" x14ac:dyDescent="0.25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5"/>
      <c r="P218" s="55"/>
      <c r="Q218" s="55"/>
      <c r="R218" s="55"/>
      <c r="S218" s="55"/>
    </row>
    <row r="219" spans="1:19" ht="15.75" customHeight="1" x14ac:dyDescent="0.25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5"/>
      <c r="P219" s="55"/>
      <c r="Q219" s="55"/>
      <c r="R219" s="55"/>
      <c r="S219" s="55"/>
    </row>
    <row r="220" spans="1:19" ht="15.75" customHeight="1" x14ac:dyDescent="0.25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5"/>
      <c r="P220" s="55"/>
      <c r="Q220" s="55"/>
      <c r="R220" s="55"/>
      <c r="S220" s="55"/>
    </row>
    <row r="221" spans="1:19" ht="15.75" customHeight="1" x14ac:dyDescent="0.25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5"/>
      <c r="P221" s="55"/>
      <c r="Q221" s="55"/>
      <c r="R221" s="55"/>
      <c r="S221" s="55"/>
    </row>
    <row r="222" spans="1:19" ht="15.75" customHeight="1" x14ac:dyDescent="0.25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5"/>
      <c r="P222" s="55"/>
      <c r="Q222" s="55"/>
      <c r="R222" s="55"/>
      <c r="S222" s="55"/>
    </row>
    <row r="223" spans="1:19" ht="15.75" customHeight="1" x14ac:dyDescent="0.25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5"/>
      <c r="P223" s="55"/>
      <c r="Q223" s="55"/>
      <c r="R223" s="55"/>
      <c r="S223" s="55"/>
    </row>
    <row r="224" spans="1:19" ht="15.75" customHeight="1" x14ac:dyDescent="0.25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5"/>
      <c r="P224" s="55"/>
      <c r="Q224" s="55"/>
      <c r="R224" s="55"/>
      <c r="S224" s="55"/>
    </row>
    <row r="225" spans="1:19" ht="15.75" customHeight="1" x14ac:dyDescent="0.25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5"/>
      <c r="P225" s="55"/>
      <c r="Q225" s="55"/>
      <c r="R225" s="55"/>
      <c r="S225" s="55"/>
    </row>
    <row r="226" spans="1:19" ht="15.75" customHeight="1" x14ac:dyDescent="0.25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5"/>
      <c r="P226" s="55"/>
      <c r="Q226" s="55"/>
      <c r="R226" s="55"/>
      <c r="S226" s="55"/>
    </row>
    <row r="227" spans="1:19" ht="15.75" customHeight="1" x14ac:dyDescent="0.25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5"/>
      <c r="P227" s="55"/>
      <c r="Q227" s="55"/>
      <c r="R227" s="55"/>
      <c r="S227" s="55"/>
    </row>
    <row r="228" spans="1:19" ht="15.75" customHeight="1" x14ac:dyDescent="0.25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5"/>
      <c r="P228" s="55"/>
      <c r="Q228" s="55"/>
      <c r="R228" s="55"/>
      <c r="S228" s="55"/>
    </row>
    <row r="229" spans="1:19" ht="15.75" customHeight="1" x14ac:dyDescent="0.25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5"/>
      <c r="P229" s="55"/>
      <c r="Q229" s="55"/>
      <c r="R229" s="55"/>
      <c r="S229" s="55"/>
    </row>
    <row r="230" spans="1:19" ht="15.75" customHeight="1" x14ac:dyDescent="0.25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5"/>
      <c r="P230" s="55"/>
      <c r="Q230" s="55"/>
      <c r="R230" s="55"/>
      <c r="S230" s="55"/>
    </row>
    <row r="231" spans="1:19" ht="15.75" customHeight="1" x14ac:dyDescent="0.25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5"/>
      <c r="P231" s="55"/>
      <c r="Q231" s="55"/>
      <c r="R231" s="55"/>
      <c r="S231" s="55"/>
    </row>
    <row r="232" spans="1:19" ht="15.75" customHeight="1" x14ac:dyDescent="0.25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5"/>
      <c r="P232" s="55"/>
      <c r="Q232" s="55"/>
      <c r="R232" s="55"/>
      <c r="S232" s="55"/>
    </row>
    <row r="233" spans="1:19" ht="15.75" customHeight="1" x14ac:dyDescent="0.25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5"/>
      <c r="P233" s="55"/>
      <c r="Q233" s="55"/>
      <c r="R233" s="55"/>
      <c r="S233" s="55"/>
    </row>
    <row r="234" spans="1:19" ht="15.75" customHeight="1" x14ac:dyDescent="0.25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5"/>
      <c r="P234" s="55"/>
      <c r="Q234" s="55"/>
      <c r="R234" s="55"/>
      <c r="S234" s="55"/>
    </row>
    <row r="235" spans="1:19" ht="15.75" customHeight="1" x14ac:dyDescent="0.25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5"/>
      <c r="P235" s="55"/>
      <c r="Q235" s="55"/>
      <c r="R235" s="55"/>
      <c r="S235" s="55"/>
    </row>
    <row r="236" spans="1:19" ht="15.75" customHeight="1" x14ac:dyDescent="0.25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5"/>
      <c r="P236" s="55"/>
      <c r="Q236" s="55"/>
      <c r="R236" s="55"/>
      <c r="S236" s="55"/>
    </row>
    <row r="237" spans="1:19" ht="15.75" customHeight="1" x14ac:dyDescent="0.25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5"/>
      <c r="P237" s="55"/>
      <c r="Q237" s="55"/>
      <c r="R237" s="55"/>
      <c r="S237" s="55"/>
    </row>
    <row r="238" spans="1:19" ht="15.75" customHeight="1" x14ac:dyDescent="0.25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5"/>
      <c r="P238" s="55"/>
      <c r="Q238" s="55"/>
      <c r="R238" s="55"/>
      <c r="S238" s="55"/>
    </row>
    <row r="239" spans="1:19" ht="15.75" customHeight="1" x14ac:dyDescent="0.25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5"/>
      <c r="P239" s="55"/>
      <c r="Q239" s="55"/>
      <c r="R239" s="55"/>
      <c r="S239" s="55"/>
    </row>
    <row r="240" spans="1:19" ht="15.75" customHeight="1" x14ac:dyDescent="0.25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5"/>
      <c r="P240" s="55"/>
      <c r="Q240" s="55"/>
      <c r="R240" s="55"/>
      <c r="S240" s="55"/>
    </row>
    <row r="241" spans="1:19" ht="15.75" customHeight="1" x14ac:dyDescent="0.25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5"/>
      <c r="P241" s="55"/>
      <c r="Q241" s="55"/>
      <c r="R241" s="55"/>
      <c r="S241" s="55"/>
    </row>
    <row r="242" spans="1:19" ht="15.75" customHeight="1" x14ac:dyDescent="0.25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5"/>
      <c r="P242" s="55"/>
      <c r="Q242" s="55"/>
      <c r="R242" s="55"/>
      <c r="S242" s="55"/>
    </row>
    <row r="243" spans="1:19" ht="15.75" customHeight="1" x14ac:dyDescent="0.25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5"/>
      <c r="P243" s="55"/>
      <c r="Q243" s="55"/>
      <c r="R243" s="55"/>
      <c r="S243" s="55"/>
    </row>
    <row r="244" spans="1:19" ht="15.75" customHeight="1" x14ac:dyDescent="0.25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5"/>
      <c r="P244" s="55"/>
      <c r="Q244" s="55"/>
      <c r="R244" s="55"/>
      <c r="S244" s="55"/>
    </row>
    <row r="245" spans="1:19" ht="15.75" customHeight="1" x14ac:dyDescent="0.25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5"/>
      <c r="P245" s="55"/>
      <c r="Q245" s="55"/>
      <c r="R245" s="55"/>
      <c r="S245" s="55"/>
    </row>
    <row r="246" spans="1:19" ht="15.75" customHeight="1" x14ac:dyDescent="0.25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5"/>
      <c r="P246" s="55"/>
      <c r="Q246" s="55"/>
      <c r="R246" s="55"/>
      <c r="S246" s="55"/>
    </row>
    <row r="247" spans="1:19" ht="15.75" customHeight="1" x14ac:dyDescent="0.25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5"/>
      <c r="P247" s="55"/>
      <c r="Q247" s="55"/>
      <c r="R247" s="55"/>
      <c r="S247" s="55"/>
    </row>
    <row r="248" spans="1:19" ht="15.75" customHeight="1" x14ac:dyDescent="0.25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5"/>
      <c r="P248" s="55"/>
      <c r="Q248" s="55"/>
      <c r="R248" s="55"/>
      <c r="S248" s="55"/>
    </row>
    <row r="249" spans="1:19" ht="15.75" customHeight="1" x14ac:dyDescent="0.25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5"/>
      <c r="P249" s="55"/>
      <c r="Q249" s="55"/>
      <c r="R249" s="55"/>
      <c r="S249" s="55"/>
    </row>
    <row r="250" spans="1:19" ht="15.75" customHeight="1" x14ac:dyDescent="0.25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5"/>
      <c r="P250" s="55"/>
      <c r="Q250" s="55"/>
      <c r="R250" s="55"/>
      <c r="S250" s="55"/>
    </row>
    <row r="251" spans="1:19" ht="15.75" customHeight="1" x14ac:dyDescent="0.25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5"/>
      <c r="P251" s="55"/>
      <c r="Q251" s="55"/>
      <c r="R251" s="55"/>
      <c r="S251" s="55"/>
    </row>
    <row r="252" spans="1:19" ht="15.75" customHeight="1" x14ac:dyDescent="0.25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5"/>
      <c r="P252" s="55"/>
      <c r="Q252" s="55"/>
      <c r="R252" s="55"/>
      <c r="S252" s="55"/>
    </row>
    <row r="253" spans="1:19" ht="15.75" customHeight="1" x14ac:dyDescent="0.25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5"/>
      <c r="P253" s="55"/>
      <c r="Q253" s="55"/>
      <c r="R253" s="55"/>
      <c r="S253" s="55"/>
    </row>
    <row r="254" spans="1:19" ht="15.75" customHeight="1" x14ac:dyDescent="0.25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5"/>
      <c r="P254" s="55"/>
      <c r="Q254" s="55"/>
      <c r="R254" s="55"/>
      <c r="S254" s="55"/>
    </row>
    <row r="255" spans="1:19" ht="15.75" customHeight="1" x14ac:dyDescent="0.25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5"/>
      <c r="P255" s="55"/>
      <c r="Q255" s="55"/>
      <c r="R255" s="55"/>
      <c r="S255" s="55"/>
    </row>
    <row r="256" spans="1:19" ht="15.75" customHeight="1" x14ac:dyDescent="0.25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5"/>
      <c r="P256" s="55"/>
      <c r="Q256" s="55"/>
      <c r="R256" s="55"/>
      <c r="S256" s="55"/>
    </row>
    <row r="257" spans="1:19" ht="15.75" customHeight="1" x14ac:dyDescent="0.25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5"/>
      <c r="P257" s="55"/>
      <c r="Q257" s="55"/>
      <c r="R257" s="55"/>
      <c r="S257" s="55"/>
    </row>
    <row r="258" spans="1:19" ht="15.75" customHeight="1" x14ac:dyDescent="0.25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5"/>
      <c r="P258" s="55"/>
      <c r="Q258" s="55"/>
      <c r="R258" s="55"/>
      <c r="S258" s="55"/>
    </row>
    <row r="259" spans="1:19" ht="15.75" customHeight="1" x14ac:dyDescent="0.25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5"/>
      <c r="P259" s="55"/>
      <c r="Q259" s="55"/>
      <c r="R259" s="55"/>
      <c r="S259" s="55"/>
    </row>
    <row r="260" spans="1:19" ht="15.75" customHeight="1" x14ac:dyDescent="0.25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5"/>
      <c r="P260" s="55"/>
      <c r="Q260" s="55"/>
      <c r="R260" s="55"/>
      <c r="S260" s="55"/>
    </row>
    <row r="261" spans="1:19" ht="15.75" customHeight="1" x14ac:dyDescent="0.25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5"/>
      <c r="P261" s="55"/>
      <c r="Q261" s="55"/>
      <c r="R261" s="55"/>
      <c r="S261" s="55"/>
    </row>
    <row r="262" spans="1:19" ht="15.75" customHeight="1" x14ac:dyDescent="0.25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5"/>
      <c r="P262" s="55"/>
      <c r="Q262" s="55"/>
      <c r="R262" s="55"/>
      <c r="S262" s="55"/>
    </row>
    <row r="263" spans="1:19" ht="15.75" customHeight="1" x14ac:dyDescent="0.25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5"/>
      <c r="P263" s="55"/>
      <c r="Q263" s="55"/>
      <c r="R263" s="55"/>
      <c r="S263" s="55"/>
    </row>
    <row r="264" spans="1:19" ht="15.75" customHeight="1" x14ac:dyDescent="0.25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5"/>
      <c r="P264" s="55"/>
      <c r="Q264" s="55"/>
      <c r="R264" s="55"/>
      <c r="S264" s="55"/>
    </row>
    <row r="265" spans="1:19" ht="15.75" customHeight="1" x14ac:dyDescent="0.25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5"/>
      <c r="P265" s="55"/>
      <c r="Q265" s="55"/>
      <c r="R265" s="55"/>
      <c r="S265" s="55"/>
    </row>
    <row r="266" spans="1:19" ht="15.75" customHeight="1" x14ac:dyDescent="0.25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5"/>
      <c r="P266" s="55"/>
      <c r="Q266" s="55"/>
      <c r="R266" s="55"/>
      <c r="S266" s="55"/>
    </row>
    <row r="267" spans="1:19" ht="15.75" customHeight="1" x14ac:dyDescent="0.25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5"/>
      <c r="P267" s="55"/>
      <c r="Q267" s="55"/>
      <c r="R267" s="55"/>
      <c r="S267" s="55"/>
    </row>
    <row r="268" spans="1:19" ht="15.75" customHeight="1" x14ac:dyDescent="0.25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5"/>
      <c r="P268" s="55"/>
      <c r="Q268" s="55"/>
      <c r="R268" s="55"/>
      <c r="S268" s="55"/>
    </row>
    <row r="269" spans="1:19" ht="15.75" customHeight="1" x14ac:dyDescent="0.25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5"/>
      <c r="P269" s="55"/>
      <c r="Q269" s="55"/>
      <c r="R269" s="55"/>
      <c r="S269" s="55"/>
    </row>
    <row r="270" spans="1:19" ht="15.75" customHeight="1" x14ac:dyDescent="0.25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5"/>
      <c r="P270" s="55"/>
      <c r="Q270" s="55"/>
      <c r="R270" s="55"/>
      <c r="S270" s="55"/>
    </row>
    <row r="271" spans="1:19" ht="15.75" customHeight="1" x14ac:dyDescent="0.25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5"/>
      <c r="P271" s="55"/>
      <c r="Q271" s="55"/>
      <c r="R271" s="55"/>
      <c r="S271" s="55"/>
    </row>
    <row r="272" spans="1:19" ht="15.75" customHeight="1" x14ac:dyDescent="0.25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5"/>
      <c r="P272" s="55"/>
      <c r="Q272" s="55"/>
      <c r="R272" s="55"/>
      <c r="S272" s="55"/>
    </row>
    <row r="273" spans="1:19" ht="15.75" customHeight="1" x14ac:dyDescent="0.25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5"/>
      <c r="P273" s="55"/>
      <c r="Q273" s="55"/>
      <c r="R273" s="55"/>
      <c r="S273" s="55"/>
    </row>
    <row r="274" spans="1:19" ht="15.75" customHeight="1" x14ac:dyDescent="0.25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5"/>
      <c r="P274" s="55"/>
      <c r="Q274" s="55"/>
      <c r="R274" s="55"/>
      <c r="S274" s="55"/>
    </row>
    <row r="275" spans="1:19" ht="15.75" customHeight="1" x14ac:dyDescent="0.25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5"/>
      <c r="P275" s="55"/>
      <c r="Q275" s="55"/>
      <c r="R275" s="55"/>
      <c r="S275" s="55"/>
    </row>
    <row r="276" spans="1:19" ht="15.75" customHeight="1" x14ac:dyDescent="0.25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5"/>
      <c r="P276" s="55"/>
      <c r="Q276" s="55"/>
      <c r="R276" s="55"/>
      <c r="S276" s="55"/>
    </row>
    <row r="277" spans="1:19" ht="15.75" customHeight="1" x14ac:dyDescent="0.25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5"/>
      <c r="P277" s="55"/>
      <c r="Q277" s="55"/>
      <c r="R277" s="55"/>
      <c r="S277" s="55"/>
    </row>
    <row r="278" spans="1:19" ht="15.75" customHeight="1" x14ac:dyDescent="0.25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5"/>
      <c r="P278" s="55"/>
      <c r="Q278" s="55"/>
      <c r="R278" s="55"/>
      <c r="S278" s="55"/>
    </row>
    <row r="279" spans="1:19" ht="15.75" customHeight="1" x14ac:dyDescent="0.25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5"/>
      <c r="P279" s="55"/>
      <c r="Q279" s="55"/>
      <c r="R279" s="55"/>
      <c r="S279" s="55"/>
    </row>
    <row r="280" spans="1:19" ht="15.75" customHeight="1" x14ac:dyDescent="0.25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5"/>
      <c r="P280" s="55"/>
      <c r="Q280" s="55"/>
      <c r="R280" s="55"/>
      <c r="S280" s="55"/>
    </row>
    <row r="281" spans="1:19" ht="15.75" customHeight="1" x14ac:dyDescent="0.25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5"/>
      <c r="P281" s="55"/>
      <c r="Q281" s="55"/>
      <c r="R281" s="55"/>
      <c r="S281" s="55"/>
    </row>
    <row r="282" spans="1:19" ht="15.75" customHeight="1" x14ac:dyDescent="0.25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5"/>
      <c r="P282" s="55"/>
      <c r="Q282" s="55"/>
      <c r="R282" s="55"/>
      <c r="S282" s="55"/>
    </row>
    <row r="283" spans="1:19" ht="15.75" customHeight="1" x14ac:dyDescent="0.25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5"/>
      <c r="P283" s="55"/>
      <c r="Q283" s="55"/>
      <c r="R283" s="55"/>
      <c r="S283" s="55"/>
    </row>
    <row r="284" spans="1:19" ht="15.75" customHeight="1" x14ac:dyDescent="0.25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5"/>
      <c r="P284" s="55"/>
      <c r="Q284" s="55"/>
      <c r="R284" s="55"/>
      <c r="S284" s="55"/>
    </row>
    <row r="285" spans="1:19" ht="15.75" customHeight="1" x14ac:dyDescent="0.25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5"/>
      <c r="P285" s="55"/>
      <c r="Q285" s="55"/>
      <c r="R285" s="55"/>
      <c r="S285" s="55"/>
    </row>
    <row r="286" spans="1:19" ht="15.75" customHeight="1" x14ac:dyDescent="0.25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5"/>
      <c r="P286" s="55"/>
      <c r="Q286" s="55"/>
      <c r="R286" s="55"/>
      <c r="S286" s="55"/>
    </row>
    <row r="287" spans="1:19" ht="15.75" customHeight="1" x14ac:dyDescent="0.25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5"/>
      <c r="P287" s="55"/>
      <c r="Q287" s="55"/>
      <c r="R287" s="55"/>
      <c r="S287" s="55"/>
    </row>
    <row r="288" spans="1:19" ht="15.75" customHeight="1" x14ac:dyDescent="0.25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5"/>
      <c r="P288" s="55"/>
      <c r="Q288" s="55"/>
      <c r="R288" s="55"/>
      <c r="S288" s="55"/>
    </row>
    <row r="289" spans="1:19" ht="15.75" customHeight="1" x14ac:dyDescent="0.25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5"/>
      <c r="P289" s="55"/>
      <c r="Q289" s="55"/>
      <c r="R289" s="55"/>
      <c r="S289" s="55"/>
    </row>
    <row r="290" spans="1:19" ht="15.75" customHeight="1" x14ac:dyDescent="0.25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5"/>
      <c r="P290" s="55"/>
      <c r="Q290" s="55"/>
      <c r="R290" s="55"/>
      <c r="S290" s="55"/>
    </row>
    <row r="291" spans="1:19" ht="15.75" customHeight="1" x14ac:dyDescent="0.25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5"/>
      <c r="P291" s="55"/>
      <c r="Q291" s="55"/>
      <c r="R291" s="55"/>
      <c r="S291" s="55"/>
    </row>
    <row r="292" spans="1:19" ht="15.75" customHeight="1" x14ac:dyDescent="0.25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5"/>
      <c r="P292" s="55"/>
      <c r="Q292" s="55"/>
      <c r="R292" s="55"/>
      <c r="S292" s="55"/>
    </row>
    <row r="293" spans="1:19" ht="15.75" customHeight="1" x14ac:dyDescent="0.25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5"/>
      <c r="P293" s="55"/>
      <c r="Q293" s="55"/>
      <c r="R293" s="55"/>
      <c r="S293" s="55"/>
    </row>
    <row r="294" spans="1:19" ht="15.75" customHeight="1" x14ac:dyDescent="0.25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5"/>
      <c r="P294" s="55"/>
      <c r="Q294" s="55"/>
      <c r="R294" s="55"/>
      <c r="S294" s="55"/>
    </row>
    <row r="295" spans="1:19" ht="15.75" customHeight="1" x14ac:dyDescent="0.25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5"/>
      <c r="P295" s="55"/>
      <c r="Q295" s="55"/>
      <c r="R295" s="55"/>
      <c r="S295" s="55"/>
    </row>
    <row r="296" spans="1:19" ht="15.75" customHeight="1" x14ac:dyDescent="0.25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5"/>
      <c r="P296" s="55"/>
      <c r="Q296" s="55"/>
      <c r="R296" s="55"/>
      <c r="S296" s="55"/>
    </row>
    <row r="297" spans="1:19" ht="15.75" customHeight="1" x14ac:dyDescent="0.25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5"/>
      <c r="P297" s="55"/>
      <c r="Q297" s="55"/>
      <c r="R297" s="55"/>
      <c r="S297" s="55"/>
    </row>
    <row r="298" spans="1:19" ht="15.75" customHeight="1" x14ac:dyDescent="0.25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5"/>
      <c r="P298" s="55"/>
      <c r="Q298" s="55"/>
      <c r="R298" s="55"/>
      <c r="S298" s="55"/>
    </row>
    <row r="299" spans="1:19" ht="15.75" customHeight="1" x14ac:dyDescent="0.25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5"/>
      <c r="P299" s="55"/>
      <c r="Q299" s="55"/>
      <c r="R299" s="55"/>
      <c r="S299" s="55"/>
    </row>
    <row r="300" spans="1:19" ht="15.75" customHeight="1" x14ac:dyDescent="0.25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5"/>
      <c r="P300" s="55"/>
      <c r="Q300" s="55"/>
      <c r="R300" s="55"/>
      <c r="S300" s="55"/>
    </row>
    <row r="301" spans="1:19" ht="15.75" customHeight="1" x14ac:dyDescent="0.25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5"/>
      <c r="P301" s="55"/>
      <c r="Q301" s="55"/>
      <c r="R301" s="55"/>
      <c r="S301" s="55"/>
    </row>
    <row r="302" spans="1:19" ht="15.75" customHeight="1" x14ac:dyDescent="0.25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5"/>
      <c r="P302" s="55"/>
      <c r="Q302" s="55"/>
      <c r="R302" s="55"/>
      <c r="S302" s="55"/>
    </row>
    <row r="303" spans="1:19" ht="15.75" customHeight="1" x14ac:dyDescent="0.25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5"/>
      <c r="P303" s="55"/>
      <c r="Q303" s="55"/>
      <c r="R303" s="55"/>
      <c r="S303" s="55"/>
    </row>
    <row r="304" spans="1:19" ht="15.75" customHeight="1" x14ac:dyDescent="0.25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5"/>
      <c r="P304" s="55"/>
      <c r="Q304" s="55"/>
      <c r="R304" s="55"/>
      <c r="S304" s="55"/>
    </row>
    <row r="305" spans="1:19" ht="15.75" customHeight="1" x14ac:dyDescent="0.25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5"/>
      <c r="P305" s="55"/>
      <c r="Q305" s="55"/>
      <c r="R305" s="55"/>
      <c r="S305" s="55"/>
    </row>
    <row r="306" spans="1:19" ht="15.75" customHeight="1" x14ac:dyDescent="0.25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5"/>
      <c r="P306" s="55"/>
      <c r="Q306" s="55"/>
      <c r="R306" s="55"/>
      <c r="S306" s="55"/>
    </row>
    <row r="307" spans="1:19" ht="15.75" customHeight="1" x14ac:dyDescent="0.25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5"/>
      <c r="P307" s="55"/>
      <c r="Q307" s="55"/>
      <c r="R307" s="55"/>
      <c r="S307" s="55"/>
    </row>
    <row r="308" spans="1:19" ht="15.75" customHeight="1" x14ac:dyDescent="0.25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5"/>
      <c r="P308" s="55"/>
      <c r="Q308" s="55"/>
      <c r="R308" s="55"/>
      <c r="S308" s="55"/>
    </row>
    <row r="309" spans="1:19" ht="15.75" customHeight="1" x14ac:dyDescent="0.25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5"/>
      <c r="P309" s="55"/>
      <c r="Q309" s="55"/>
      <c r="R309" s="55"/>
      <c r="S309" s="55"/>
    </row>
    <row r="310" spans="1:19" ht="15.75" customHeight="1" x14ac:dyDescent="0.25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5"/>
      <c r="P310" s="55"/>
      <c r="Q310" s="55"/>
      <c r="R310" s="55"/>
      <c r="S310" s="55"/>
    </row>
    <row r="311" spans="1:19" ht="15.75" customHeight="1" x14ac:dyDescent="0.25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5"/>
      <c r="P311" s="55"/>
      <c r="Q311" s="55"/>
      <c r="R311" s="55"/>
      <c r="S311" s="55"/>
    </row>
    <row r="312" spans="1:19" ht="15.75" customHeight="1" x14ac:dyDescent="0.25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5"/>
      <c r="P312" s="55"/>
      <c r="Q312" s="55"/>
      <c r="R312" s="55"/>
      <c r="S312" s="55"/>
    </row>
    <row r="313" spans="1:19" ht="15.75" customHeight="1" x14ac:dyDescent="0.25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5"/>
      <c r="P313" s="55"/>
      <c r="Q313" s="55"/>
      <c r="R313" s="55"/>
      <c r="S313" s="55"/>
    </row>
    <row r="314" spans="1:19" ht="15.75" customHeight="1" x14ac:dyDescent="0.25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5"/>
      <c r="P314" s="55"/>
      <c r="Q314" s="55"/>
      <c r="R314" s="55"/>
      <c r="S314" s="55"/>
    </row>
    <row r="315" spans="1:19" ht="15.75" customHeight="1" x14ac:dyDescent="0.25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5"/>
      <c r="P315" s="55"/>
      <c r="Q315" s="55"/>
      <c r="R315" s="55"/>
      <c r="S315" s="55"/>
    </row>
    <row r="316" spans="1:19" ht="15.75" customHeight="1" x14ac:dyDescent="0.25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5"/>
      <c r="P316" s="55"/>
      <c r="Q316" s="55"/>
      <c r="R316" s="55"/>
      <c r="S316" s="55"/>
    </row>
    <row r="317" spans="1:19" ht="15.75" customHeight="1" x14ac:dyDescent="0.25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5"/>
      <c r="P317" s="55"/>
      <c r="Q317" s="55"/>
      <c r="R317" s="55"/>
      <c r="S317" s="55"/>
    </row>
    <row r="318" spans="1:19" ht="15.75" customHeight="1" x14ac:dyDescent="0.25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5"/>
      <c r="P318" s="55"/>
      <c r="Q318" s="55"/>
      <c r="R318" s="55"/>
      <c r="S318" s="55"/>
    </row>
    <row r="319" spans="1:19" ht="15.75" customHeight="1" x14ac:dyDescent="0.25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5"/>
      <c r="P319" s="55"/>
      <c r="Q319" s="55"/>
      <c r="R319" s="55"/>
      <c r="S319" s="55"/>
    </row>
    <row r="320" spans="1:19" ht="15.75" customHeight="1" x14ac:dyDescent="0.25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5"/>
      <c r="P320" s="55"/>
      <c r="Q320" s="55"/>
      <c r="R320" s="55"/>
      <c r="S320" s="55"/>
    </row>
    <row r="321" spans="1:19" ht="15.75" customHeight="1" x14ac:dyDescent="0.25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5"/>
      <c r="P321" s="55"/>
      <c r="Q321" s="55"/>
      <c r="R321" s="55"/>
      <c r="S321" s="55"/>
    </row>
    <row r="322" spans="1:19" ht="15.75" customHeight="1" x14ac:dyDescent="0.25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5"/>
      <c r="P322" s="55"/>
      <c r="Q322" s="55"/>
      <c r="R322" s="55"/>
      <c r="S322" s="55"/>
    </row>
    <row r="323" spans="1:19" ht="15.75" customHeight="1" x14ac:dyDescent="0.25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5"/>
      <c r="P323" s="55"/>
      <c r="Q323" s="55"/>
      <c r="R323" s="55"/>
      <c r="S323" s="55"/>
    </row>
    <row r="324" spans="1:19" ht="15.75" customHeight="1" x14ac:dyDescent="0.25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5"/>
      <c r="P324" s="55"/>
      <c r="Q324" s="55"/>
      <c r="R324" s="55"/>
      <c r="S324" s="55"/>
    </row>
    <row r="325" spans="1:19" ht="15.75" customHeight="1" x14ac:dyDescent="0.25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5"/>
      <c r="P325" s="55"/>
      <c r="Q325" s="55"/>
      <c r="R325" s="55"/>
      <c r="S325" s="55"/>
    </row>
    <row r="326" spans="1:19" ht="15.75" customHeight="1" x14ac:dyDescent="0.25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5"/>
      <c r="P326" s="55"/>
      <c r="Q326" s="55"/>
      <c r="R326" s="55"/>
      <c r="S326" s="55"/>
    </row>
    <row r="327" spans="1:19" ht="15.75" customHeight="1" x14ac:dyDescent="0.25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5"/>
      <c r="P327" s="55"/>
      <c r="Q327" s="55"/>
      <c r="R327" s="55"/>
      <c r="S327" s="55"/>
    </row>
    <row r="328" spans="1:19" ht="15.75" customHeight="1" x14ac:dyDescent="0.25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5"/>
      <c r="P328" s="55"/>
      <c r="Q328" s="55"/>
      <c r="R328" s="55"/>
      <c r="S328" s="55"/>
    </row>
    <row r="329" spans="1:19" ht="15.75" customHeight="1" x14ac:dyDescent="0.25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5"/>
      <c r="P329" s="55"/>
      <c r="Q329" s="55"/>
      <c r="R329" s="55"/>
      <c r="S329" s="55"/>
    </row>
    <row r="330" spans="1:19" ht="15.75" customHeight="1" x14ac:dyDescent="0.25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5"/>
      <c r="P330" s="55"/>
      <c r="Q330" s="55"/>
      <c r="R330" s="55"/>
      <c r="S330" s="55"/>
    </row>
    <row r="331" spans="1:19" ht="15.75" customHeight="1" x14ac:dyDescent="0.25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5"/>
      <c r="P331" s="55"/>
      <c r="Q331" s="55"/>
      <c r="R331" s="55"/>
      <c r="S331" s="55"/>
    </row>
    <row r="332" spans="1:19" ht="15.75" customHeight="1" x14ac:dyDescent="0.25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5"/>
      <c r="P332" s="55"/>
      <c r="Q332" s="55"/>
      <c r="R332" s="55"/>
      <c r="S332" s="55"/>
    </row>
    <row r="333" spans="1:19" ht="15.75" customHeight="1" x14ac:dyDescent="0.25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5"/>
      <c r="P333" s="55"/>
      <c r="Q333" s="55"/>
      <c r="R333" s="55"/>
      <c r="S333" s="55"/>
    </row>
    <row r="334" spans="1:19" ht="15.75" customHeight="1" x14ac:dyDescent="0.25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5"/>
      <c r="P334" s="55"/>
      <c r="Q334" s="55"/>
      <c r="R334" s="55"/>
      <c r="S334" s="55"/>
    </row>
    <row r="335" spans="1:19" ht="15.75" customHeight="1" x14ac:dyDescent="0.25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5"/>
      <c r="P335" s="55"/>
      <c r="Q335" s="55"/>
      <c r="R335" s="55"/>
      <c r="S335" s="55"/>
    </row>
    <row r="336" spans="1:19" ht="15.75" customHeight="1" x14ac:dyDescent="0.25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5"/>
      <c r="P336" s="55"/>
      <c r="Q336" s="55"/>
      <c r="R336" s="55"/>
      <c r="S336" s="55"/>
    </row>
    <row r="337" spans="1:19" ht="15.75" customHeight="1" x14ac:dyDescent="0.25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5"/>
      <c r="P337" s="55"/>
      <c r="Q337" s="55"/>
      <c r="R337" s="55"/>
      <c r="S337" s="55"/>
    </row>
    <row r="338" spans="1:19" ht="15.75" customHeight="1" x14ac:dyDescent="0.25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5"/>
      <c r="P338" s="55"/>
      <c r="Q338" s="55"/>
      <c r="R338" s="55"/>
      <c r="S338" s="55"/>
    </row>
    <row r="339" spans="1:19" ht="15.75" customHeight="1" x14ac:dyDescent="0.25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5"/>
      <c r="P339" s="55"/>
      <c r="Q339" s="55"/>
      <c r="R339" s="55"/>
      <c r="S339" s="55"/>
    </row>
    <row r="340" spans="1:19" ht="15.75" customHeight="1" x14ac:dyDescent="0.25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5"/>
      <c r="P340" s="55"/>
      <c r="Q340" s="55"/>
      <c r="R340" s="55"/>
      <c r="S340" s="55"/>
    </row>
    <row r="341" spans="1:19" ht="15.75" customHeight="1" x14ac:dyDescent="0.25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5"/>
      <c r="P341" s="55"/>
      <c r="Q341" s="55"/>
      <c r="R341" s="55"/>
      <c r="S341" s="55"/>
    </row>
    <row r="342" spans="1:19" ht="15.75" customHeight="1" x14ac:dyDescent="0.25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5"/>
      <c r="P342" s="55"/>
      <c r="Q342" s="55"/>
      <c r="R342" s="55"/>
      <c r="S342" s="55"/>
    </row>
    <row r="343" spans="1:19" ht="15.75" customHeight="1" x14ac:dyDescent="0.25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5"/>
      <c r="P343" s="55"/>
      <c r="Q343" s="55"/>
      <c r="R343" s="55"/>
      <c r="S343" s="55"/>
    </row>
    <row r="344" spans="1:19" ht="15.75" customHeight="1" x14ac:dyDescent="0.25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5"/>
      <c r="P344" s="55"/>
      <c r="Q344" s="55"/>
      <c r="R344" s="55"/>
      <c r="S344" s="55"/>
    </row>
    <row r="345" spans="1:19" ht="15.75" customHeight="1" x14ac:dyDescent="0.25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5"/>
      <c r="P345" s="55"/>
      <c r="Q345" s="55"/>
      <c r="R345" s="55"/>
      <c r="S345" s="55"/>
    </row>
    <row r="346" spans="1:19" ht="15.75" customHeight="1" x14ac:dyDescent="0.25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5"/>
      <c r="P346" s="55"/>
      <c r="Q346" s="55"/>
      <c r="R346" s="55"/>
      <c r="S346" s="55"/>
    </row>
    <row r="347" spans="1:19" ht="15.75" customHeight="1" x14ac:dyDescent="0.25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5"/>
      <c r="P347" s="55"/>
      <c r="Q347" s="55"/>
      <c r="R347" s="55"/>
      <c r="S347" s="55"/>
    </row>
    <row r="348" spans="1:19" ht="15.75" customHeight="1" x14ac:dyDescent="0.25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5"/>
      <c r="P348" s="55"/>
      <c r="Q348" s="55"/>
      <c r="R348" s="55"/>
      <c r="S348" s="55"/>
    </row>
    <row r="349" spans="1:19" ht="15.75" customHeight="1" x14ac:dyDescent="0.25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5"/>
      <c r="P349" s="55"/>
      <c r="Q349" s="55"/>
      <c r="R349" s="55"/>
      <c r="S349" s="55"/>
    </row>
    <row r="350" spans="1:19" ht="15.75" customHeight="1" x14ac:dyDescent="0.25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5"/>
      <c r="P350" s="55"/>
      <c r="Q350" s="55"/>
      <c r="R350" s="55"/>
      <c r="S350" s="55"/>
    </row>
    <row r="351" spans="1:19" ht="15.75" customHeight="1" x14ac:dyDescent="0.25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5"/>
      <c r="P351" s="55"/>
      <c r="Q351" s="55"/>
      <c r="R351" s="55"/>
      <c r="S351" s="55"/>
    </row>
    <row r="352" spans="1:19" ht="15.75" customHeight="1" x14ac:dyDescent="0.25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5"/>
      <c r="P352" s="55"/>
      <c r="Q352" s="55"/>
      <c r="R352" s="55"/>
      <c r="S352" s="55"/>
    </row>
    <row r="353" spans="1:19" ht="15.75" customHeight="1" x14ac:dyDescent="0.25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5"/>
      <c r="P353" s="55"/>
      <c r="Q353" s="55"/>
      <c r="R353" s="55"/>
      <c r="S353" s="55"/>
    </row>
    <row r="354" spans="1:19" ht="15.75" customHeight="1" x14ac:dyDescent="0.25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5"/>
      <c r="P354" s="55"/>
      <c r="Q354" s="55"/>
      <c r="R354" s="55"/>
      <c r="S354" s="55"/>
    </row>
    <row r="355" spans="1:19" ht="15.75" customHeight="1" x14ac:dyDescent="0.25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5"/>
      <c r="P355" s="55"/>
      <c r="Q355" s="55"/>
      <c r="R355" s="55"/>
      <c r="S355" s="55"/>
    </row>
    <row r="356" spans="1:19" ht="15.75" customHeight="1" x14ac:dyDescent="0.25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5"/>
      <c r="P356" s="55"/>
      <c r="Q356" s="55"/>
      <c r="R356" s="55"/>
      <c r="S356" s="55"/>
    </row>
    <row r="357" spans="1:19" ht="15.75" customHeight="1" x14ac:dyDescent="0.25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5"/>
      <c r="P357" s="55"/>
      <c r="Q357" s="55"/>
      <c r="R357" s="55"/>
      <c r="S357" s="55"/>
    </row>
    <row r="358" spans="1:19" ht="15.75" customHeight="1" x14ac:dyDescent="0.25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5"/>
      <c r="P358" s="55"/>
      <c r="Q358" s="55"/>
      <c r="R358" s="55"/>
      <c r="S358" s="55"/>
    </row>
    <row r="359" spans="1:19" ht="15.75" customHeight="1" x14ac:dyDescent="0.25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5"/>
      <c r="P359" s="55"/>
      <c r="Q359" s="55"/>
      <c r="R359" s="55"/>
      <c r="S359" s="55"/>
    </row>
    <row r="360" spans="1:19" ht="15.75" customHeight="1" x14ac:dyDescent="0.25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5"/>
      <c r="P360" s="55"/>
      <c r="Q360" s="55"/>
      <c r="R360" s="55"/>
      <c r="S360" s="55"/>
    </row>
    <row r="361" spans="1:19" ht="15.75" customHeight="1" x14ac:dyDescent="0.25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5"/>
      <c r="P361" s="55"/>
      <c r="Q361" s="55"/>
      <c r="R361" s="55"/>
      <c r="S361" s="55"/>
    </row>
    <row r="362" spans="1:19" ht="15.75" customHeight="1" x14ac:dyDescent="0.25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5"/>
      <c r="P362" s="55"/>
      <c r="Q362" s="55"/>
      <c r="R362" s="55"/>
      <c r="S362" s="55"/>
    </row>
    <row r="363" spans="1:19" ht="15.75" customHeight="1" x14ac:dyDescent="0.25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5"/>
      <c r="P363" s="55"/>
      <c r="Q363" s="55"/>
      <c r="R363" s="55"/>
      <c r="S363" s="55"/>
    </row>
    <row r="364" spans="1:19" ht="15.75" customHeight="1" x14ac:dyDescent="0.25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5"/>
      <c r="P364" s="55"/>
      <c r="Q364" s="55"/>
      <c r="R364" s="55"/>
      <c r="S364" s="55"/>
    </row>
    <row r="365" spans="1:19" ht="15.75" customHeight="1" x14ac:dyDescent="0.25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5"/>
      <c r="P365" s="55"/>
      <c r="Q365" s="55"/>
      <c r="R365" s="55"/>
      <c r="S365" s="55"/>
    </row>
    <row r="366" spans="1:19" ht="15.75" customHeight="1" x14ac:dyDescent="0.25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5"/>
      <c r="P366" s="55"/>
      <c r="Q366" s="55"/>
      <c r="R366" s="55"/>
      <c r="S366" s="55"/>
    </row>
    <row r="367" spans="1:19" ht="15.75" customHeight="1" x14ac:dyDescent="0.25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5"/>
      <c r="P367" s="55"/>
      <c r="Q367" s="55"/>
      <c r="R367" s="55"/>
      <c r="S367" s="55"/>
    </row>
    <row r="368" spans="1:19" ht="15.75" customHeight="1" x14ac:dyDescent="0.25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5"/>
      <c r="P368" s="55"/>
      <c r="Q368" s="55"/>
      <c r="R368" s="55"/>
      <c r="S368" s="55"/>
    </row>
    <row r="369" spans="1:19" ht="15.75" customHeight="1" x14ac:dyDescent="0.25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5"/>
      <c r="P369" s="55"/>
      <c r="Q369" s="55"/>
      <c r="R369" s="55"/>
      <c r="S369" s="55"/>
    </row>
    <row r="370" spans="1:19" ht="15.75" customHeight="1" x14ac:dyDescent="0.25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5"/>
      <c r="P370" s="55"/>
      <c r="Q370" s="55"/>
      <c r="R370" s="55"/>
      <c r="S370" s="55"/>
    </row>
    <row r="371" spans="1:19" ht="15.75" customHeight="1" x14ac:dyDescent="0.25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5"/>
      <c r="P371" s="55"/>
      <c r="Q371" s="55"/>
      <c r="R371" s="55"/>
      <c r="S371" s="55"/>
    </row>
    <row r="372" spans="1:19" ht="15.75" customHeight="1" x14ac:dyDescent="0.25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5"/>
      <c r="P372" s="55"/>
      <c r="Q372" s="55"/>
      <c r="R372" s="55"/>
      <c r="S372" s="55"/>
    </row>
    <row r="373" spans="1:19" ht="15.75" customHeight="1" x14ac:dyDescent="0.25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5"/>
      <c r="P373" s="55"/>
      <c r="Q373" s="55"/>
      <c r="R373" s="55"/>
      <c r="S373" s="55"/>
    </row>
    <row r="374" spans="1:19" ht="15.75" customHeight="1" x14ac:dyDescent="0.25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5"/>
      <c r="P374" s="55"/>
      <c r="Q374" s="55"/>
      <c r="R374" s="55"/>
      <c r="S374" s="55"/>
    </row>
    <row r="375" spans="1:19" ht="15.75" customHeight="1" x14ac:dyDescent="0.25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5"/>
      <c r="P375" s="55"/>
      <c r="Q375" s="55"/>
      <c r="R375" s="55"/>
      <c r="S375" s="55"/>
    </row>
    <row r="376" spans="1:19" ht="15.75" customHeight="1" x14ac:dyDescent="0.25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5"/>
      <c r="P376" s="55"/>
      <c r="Q376" s="55"/>
      <c r="R376" s="55"/>
      <c r="S376" s="55"/>
    </row>
    <row r="377" spans="1:19" ht="15.75" customHeight="1" x14ac:dyDescent="0.25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5"/>
      <c r="P377" s="55"/>
      <c r="Q377" s="55"/>
      <c r="R377" s="55"/>
      <c r="S377" s="55"/>
    </row>
    <row r="378" spans="1:19" ht="15.75" customHeight="1" x14ac:dyDescent="0.25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5"/>
      <c r="P378" s="55"/>
      <c r="Q378" s="55"/>
      <c r="R378" s="55"/>
      <c r="S378" s="55"/>
    </row>
    <row r="379" spans="1:19" ht="15.75" customHeight="1" x14ac:dyDescent="0.25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5"/>
      <c r="P379" s="55"/>
      <c r="Q379" s="55"/>
      <c r="R379" s="55"/>
      <c r="S379" s="55"/>
    </row>
    <row r="380" spans="1:19" ht="15.75" customHeight="1" x14ac:dyDescent="0.25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5"/>
      <c r="P380" s="55"/>
      <c r="Q380" s="55"/>
      <c r="R380" s="55"/>
      <c r="S380" s="55"/>
    </row>
    <row r="381" spans="1:19" ht="15.75" customHeight="1" x14ac:dyDescent="0.25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5"/>
      <c r="P381" s="55"/>
      <c r="Q381" s="55"/>
      <c r="R381" s="55"/>
      <c r="S381" s="55"/>
    </row>
    <row r="382" spans="1:19" ht="15.75" customHeight="1" x14ac:dyDescent="0.25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5"/>
      <c r="P382" s="55"/>
      <c r="Q382" s="55"/>
      <c r="R382" s="55"/>
      <c r="S382" s="55"/>
    </row>
    <row r="383" spans="1:19" ht="15.75" customHeight="1" x14ac:dyDescent="0.25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5"/>
      <c r="P383" s="55"/>
      <c r="Q383" s="55"/>
      <c r="R383" s="55"/>
      <c r="S383" s="55"/>
    </row>
    <row r="384" spans="1:19" ht="15.75" customHeight="1" x14ac:dyDescent="0.25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5"/>
      <c r="P384" s="55"/>
      <c r="Q384" s="55"/>
      <c r="R384" s="55"/>
      <c r="S384" s="55"/>
    </row>
    <row r="385" spans="1:19" ht="15.75" customHeight="1" x14ac:dyDescent="0.25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5"/>
      <c r="P385" s="55"/>
      <c r="Q385" s="55"/>
      <c r="R385" s="55"/>
      <c r="S385" s="55"/>
    </row>
    <row r="386" spans="1:19" ht="15.75" customHeight="1" x14ac:dyDescent="0.25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5"/>
      <c r="P386" s="55"/>
      <c r="Q386" s="55"/>
      <c r="R386" s="55"/>
      <c r="S386" s="55"/>
    </row>
    <row r="387" spans="1:19" ht="15.75" customHeight="1" x14ac:dyDescent="0.25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5"/>
      <c r="P387" s="55"/>
      <c r="Q387" s="55"/>
      <c r="R387" s="55"/>
      <c r="S387" s="55"/>
    </row>
    <row r="388" spans="1:19" ht="15.75" customHeight="1" x14ac:dyDescent="0.25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5"/>
      <c r="P388" s="55"/>
      <c r="Q388" s="55"/>
      <c r="R388" s="55"/>
      <c r="S388" s="55"/>
    </row>
    <row r="389" spans="1:19" ht="15.75" customHeight="1" x14ac:dyDescent="0.25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5"/>
      <c r="P389" s="55"/>
      <c r="Q389" s="55"/>
      <c r="R389" s="55"/>
      <c r="S389" s="55"/>
    </row>
    <row r="390" spans="1:19" ht="15.75" customHeight="1" x14ac:dyDescent="0.25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5"/>
      <c r="P390" s="55"/>
      <c r="Q390" s="55"/>
      <c r="R390" s="55"/>
      <c r="S390" s="55"/>
    </row>
    <row r="391" spans="1:19" ht="15.75" customHeight="1" x14ac:dyDescent="0.25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5"/>
      <c r="P391" s="55"/>
      <c r="Q391" s="55"/>
      <c r="R391" s="55"/>
      <c r="S391" s="55"/>
    </row>
    <row r="392" spans="1:19" ht="15.75" customHeight="1" x14ac:dyDescent="0.25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5"/>
      <c r="P392" s="55"/>
      <c r="Q392" s="55"/>
      <c r="R392" s="55"/>
      <c r="S392" s="55"/>
    </row>
    <row r="393" spans="1:19" ht="15.75" customHeight="1" x14ac:dyDescent="0.25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5"/>
      <c r="P393" s="55"/>
      <c r="Q393" s="55"/>
      <c r="R393" s="55"/>
      <c r="S393" s="55"/>
    </row>
    <row r="394" spans="1:19" ht="15.75" customHeight="1" x14ac:dyDescent="0.25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5"/>
      <c r="P394" s="55"/>
      <c r="Q394" s="55"/>
      <c r="R394" s="55"/>
      <c r="S394" s="55"/>
    </row>
    <row r="395" spans="1:19" ht="15.75" customHeight="1" x14ac:dyDescent="0.25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5"/>
      <c r="P395" s="55"/>
      <c r="Q395" s="55"/>
      <c r="R395" s="55"/>
      <c r="S395" s="55"/>
    </row>
    <row r="396" spans="1:19" ht="15.75" customHeight="1" x14ac:dyDescent="0.25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5"/>
      <c r="P396" s="55"/>
      <c r="Q396" s="55"/>
      <c r="R396" s="55"/>
      <c r="S396" s="55"/>
    </row>
    <row r="397" spans="1:19" ht="15.75" customHeight="1" x14ac:dyDescent="0.25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5"/>
      <c r="P397" s="55"/>
      <c r="Q397" s="55"/>
      <c r="R397" s="55"/>
      <c r="S397" s="55"/>
    </row>
    <row r="398" spans="1:19" ht="15.75" customHeight="1" x14ac:dyDescent="0.25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5"/>
      <c r="P398" s="55"/>
      <c r="Q398" s="55"/>
      <c r="R398" s="55"/>
      <c r="S398" s="55"/>
    </row>
    <row r="399" spans="1:19" ht="15.75" customHeight="1" x14ac:dyDescent="0.25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5"/>
      <c r="P399" s="55"/>
      <c r="Q399" s="55"/>
      <c r="R399" s="55"/>
      <c r="S399" s="55"/>
    </row>
    <row r="400" spans="1:19" ht="15.75" customHeight="1" x14ac:dyDescent="0.25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5"/>
      <c r="P400" s="55"/>
      <c r="Q400" s="55"/>
      <c r="R400" s="55"/>
      <c r="S400" s="55"/>
    </row>
    <row r="401" spans="1:19" ht="15.75" customHeight="1" x14ac:dyDescent="0.25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5"/>
      <c r="P401" s="55"/>
      <c r="Q401" s="55"/>
      <c r="R401" s="55"/>
      <c r="S401" s="55"/>
    </row>
    <row r="402" spans="1:19" ht="15.75" customHeight="1" x14ac:dyDescent="0.25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5"/>
      <c r="P402" s="55"/>
      <c r="Q402" s="55"/>
      <c r="R402" s="55"/>
      <c r="S402" s="55"/>
    </row>
    <row r="403" spans="1:19" ht="15.75" customHeight="1" x14ac:dyDescent="0.25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5"/>
      <c r="P403" s="55"/>
      <c r="Q403" s="55"/>
      <c r="R403" s="55"/>
      <c r="S403" s="55"/>
    </row>
    <row r="404" spans="1:19" ht="15.75" customHeight="1" x14ac:dyDescent="0.25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5"/>
      <c r="P404" s="55"/>
      <c r="Q404" s="55"/>
      <c r="R404" s="55"/>
      <c r="S404" s="55"/>
    </row>
    <row r="405" spans="1:19" ht="15.75" customHeight="1" x14ac:dyDescent="0.25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5"/>
      <c r="P405" s="55"/>
      <c r="Q405" s="55"/>
      <c r="R405" s="55"/>
      <c r="S405" s="55"/>
    </row>
    <row r="406" spans="1:19" ht="15.75" customHeight="1" x14ac:dyDescent="0.25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5"/>
      <c r="P406" s="55"/>
      <c r="Q406" s="55"/>
      <c r="R406" s="55"/>
      <c r="S406" s="55"/>
    </row>
    <row r="407" spans="1:19" ht="15.75" customHeight="1" x14ac:dyDescent="0.25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5"/>
      <c r="P407" s="55"/>
      <c r="Q407" s="55"/>
      <c r="R407" s="55"/>
      <c r="S407" s="55"/>
    </row>
    <row r="408" spans="1:19" ht="15.75" customHeight="1" x14ac:dyDescent="0.25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5"/>
      <c r="P408" s="55"/>
      <c r="Q408" s="55"/>
      <c r="R408" s="55"/>
      <c r="S408" s="55"/>
    </row>
    <row r="409" spans="1:19" ht="15.75" customHeight="1" x14ac:dyDescent="0.25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5"/>
      <c r="P409" s="55"/>
      <c r="Q409" s="55"/>
      <c r="R409" s="55"/>
      <c r="S409" s="55"/>
    </row>
    <row r="410" spans="1:19" ht="15.75" customHeight="1" x14ac:dyDescent="0.25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5"/>
      <c r="P410" s="55"/>
      <c r="Q410" s="55"/>
      <c r="R410" s="55"/>
      <c r="S410" s="55"/>
    </row>
    <row r="411" spans="1:19" ht="15.75" customHeight="1" x14ac:dyDescent="0.25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5"/>
      <c r="P411" s="55"/>
      <c r="Q411" s="55"/>
      <c r="R411" s="55"/>
      <c r="S411" s="55"/>
    </row>
    <row r="412" spans="1:19" ht="15.75" customHeight="1" x14ac:dyDescent="0.25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5"/>
      <c r="P412" s="55"/>
      <c r="Q412" s="55"/>
      <c r="R412" s="55"/>
      <c r="S412" s="55"/>
    </row>
    <row r="413" spans="1:19" ht="15.75" customHeight="1" x14ac:dyDescent="0.25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5"/>
      <c r="P413" s="55"/>
      <c r="Q413" s="55"/>
      <c r="R413" s="55"/>
      <c r="S413" s="55"/>
    </row>
    <row r="414" spans="1:19" ht="15.75" customHeight="1" x14ac:dyDescent="0.25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5"/>
      <c r="P414" s="55"/>
      <c r="Q414" s="55"/>
      <c r="R414" s="55"/>
      <c r="S414" s="55"/>
    </row>
    <row r="415" spans="1:19" ht="15.75" customHeight="1" x14ac:dyDescent="0.25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5"/>
      <c r="P415" s="55"/>
      <c r="Q415" s="55"/>
      <c r="R415" s="55"/>
      <c r="S415" s="55"/>
    </row>
    <row r="416" spans="1:19" ht="15.75" customHeight="1" x14ac:dyDescent="0.25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5"/>
      <c r="P416" s="55"/>
      <c r="Q416" s="55"/>
      <c r="R416" s="55"/>
      <c r="S416" s="55"/>
    </row>
    <row r="417" spans="1:19" ht="15.75" customHeight="1" x14ac:dyDescent="0.25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5"/>
      <c r="P417" s="55"/>
      <c r="Q417" s="55"/>
      <c r="R417" s="55"/>
      <c r="S417" s="55"/>
    </row>
    <row r="418" spans="1:19" ht="15.75" customHeight="1" x14ac:dyDescent="0.25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5"/>
      <c r="P418" s="55"/>
      <c r="Q418" s="55"/>
      <c r="R418" s="55"/>
      <c r="S418" s="55"/>
    </row>
    <row r="419" spans="1:19" ht="15.75" customHeight="1" x14ac:dyDescent="0.25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5"/>
      <c r="P419" s="55"/>
      <c r="Q419" s="55"/>
      <c r="R419" s="55"/>
      <c r="S419" s="55"/>
    </row>
    <row r="420" spans="1:19" ht="15.75" customHeight="1" x14ac:dyDescent="0.25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5"/>
      <c r="P420" s="55"/>
      <c r="Q420" s="55"/>
      <c r="R420" s="55"/>
      <c r="S420" s="55"/>
    </row>
    <row r="421" spans="1:19" ht="15.75" customHeight="1" x14ac:dyDescent="0.25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5"/>
      <c r="P421" s="55"/>
      <c r="Q421" s="55"/>
      <c r="R421" s="55"/>
      <c r="S421" s="55"/>
    </row>
    <row r="422" spans="1:19" ht="15.75" customHeight="1" x14ac:dyDescent="0.25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5"/>
      <c r="P422" s="55"/>
      <c r="Q422" s="55"/>
      <c r="R422" s="55"/>
      <c r="S422" s="55"/>
    </row>
    <row r="423" spans="1:19" ht="15.75" customHeight="1" x14ac:dyDescent="0.25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5"/>
      <c r="P423" s="55"/>
      <c r="Q423" s="55"/>
      <c r="R423" s="55"/>
      <c r="S423" s="55"/>
    </row>
    <row r="424" spans="1:19" ht="15.75" customHeight="1" x14ac:dyDescent="0.25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5"/>
      <c r="P424" s="55"/>
      <c r="Q424" s="55"/>
      <c r="R424" s="55"/>
      <c r="S424" s="55"/>
    </row>
    <row r="425" spans="1:19" ht="15.75" customHeight="1" x14ac:dyDescent="0.25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5"/>
      <c r="P425" s="55"/>
      <c r="Q425" s="55"/>
      <c r="R425" s="55"/>
      <c r="S425" s="55"/>
    </row>
    <row r="426" spans="1:19" ht="15.75" customHeight="1" x14ac:dyDescent="0.25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5"/>
      <c r="P426" s="55"/>
      <c r="Q426" s="55"/>
      <c r="R426" s="55"/>
      <c r="S426" s="55"/>
    </row>
    <row r="427" spans="1:19" ht="15.75" customHeight="1" x14ac:dyDescent="0.25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5"/>
      <c r="P427" s="55"/>
      <c r="Q427" s="55"/>
      <c r="R427" s="55"/>
      <c r="S427" s="55"/>
    </row>
    <row r="428" spans="1:19" ht="15.75" customHeight="1" x14ac:dyDescent="0.25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5"/>
      <c r="P428" s="55"/>
      <c r="Q428" s="55"/>
      <c r="R428" s="55"/>
      <c r="S428" s="55"/>
    </row>
    <row r="429" spans="1:19" ht="15.75" customHeight="1" x14ac:dyDescent="0.25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5"/>
      <c r="P429" s="55"/>
      <c r="Q429" s="55"/>
      <c r="R429" s="55"/>
      <c r="S429" s="55"/>
    </row>
    <row r="430" spans="1:19" ht="15.75" customHeight="1" x14ac:dyDescent="0.25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5"/>
      <c r="P430" s="55"/>
      <c r="Q430" s="55"/>
      <c r="R430" s="55"/>
      <c r="S430" s="55"/>
    </row>
    <row r="431" spans="1:19" ht="15.75" customHeight="1" x14ac:dyDescent="0.25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5"/>
      <c r="P431" s="55"/>
      <c r="Q431" s="55"/>
      <c r="R431" s="55"/>
      <c r="S431" s="55"/>
    </row>
    <row r="432" spans="1:19" ht="15.75" customHeight="1" x14ac:dyDescent="0.25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5"/>
      <c r="P432" s="55"/>
      <c r="Q432" s="55"/>
      <c r="R432" s="55"/>
      <c r="S432" s="55"/>
    </row>
    <row r="433" spans="1:19" ht="15.75" customHeight="1" x14ac:dyDescent="0.25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5"/>
      <c r="P433" s="55"/>
      <c r="Q433" s="55"/>
      <c r="R433" s="55"/>
      <c r="S433" s="55"/>
    </row>
    <row r="434" spans="1:19" ht="15.75" customHeight="1" x14ac:dyDescent="0.25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5"/>
      <c r="P434" s="55"/>
      <c r="Q434" s="55"/>
      <c r="R434" s="55"/>
      <c r="S434" s="55"/>
    </row>
    <row r="435" spans="1:19" ht="15.75" customHeight="1" x14ac:dyDescent="0.25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5"/>
      <c r="P435" s="55"/>
      <c r="Q435" s="55"/>
      <c r="R435" s="55"/>
      <c r="S435" s="55"/>
    </row>
    <row r="436" spans="1:19" ht="15.75" customHeight="1" x14ac:dyDescent="0.25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5"/>
      <c r="P436" s="55"/>
      <c r="Q436" s="55"/>
      <c r="R436" s="55"/>
      <c r="S436" s="55"/>
    </row>
    <row r="437" spans="1:19" ht="15.75" customHeight="1" x14ac:dyDescent="0.25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5"/>
      <c r="P437" s="55"/>
      <c r="Q437" s="55"/>
      <c r="R437" s="55"/>
      <c r="S437" s="55"/>
    </row>
    <row r="438" spans="1:19" ht="15.75" customHeight="1" x14ac:dyDescent="0.25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5"/>
      <c r="P438" s="55"/>
      <c r="Q438" s="55"/>
      <c r="R438" s="55"/>
      <c r="S438" s="55"/>
    </row>
    <row r="439" spans="1:19" ht="15.75" customHeight="1" x14ac:dyDescent="0.25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5"/>
      <c r="P439" s="55"/>
      <c r="Q439" s="55"/>
      <c r="R439" s="55"/>
      <c r="S439" s="55"/>
    </row>
    <row r="440" spans="1:19" ht="15.75" customHeight="1" x14ac:dyDescent="0.25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5"/>
      <c r="P440" s="55"/>
      <c r="Q440" s="55"/>
      <c r="R440" s="55"/>
      <c r="S440" s="55"/>
    </row>
    <row r="441" spans="1:19" ht="15.75" customHeight="1" x14ac:dyDescent="0.25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5"/>
      <c r="P441" s="55"/>
      <c r="Q441" s="55"/>
      <c r="R441" s="55"/>
      <c r="S441" s="55"/>
    </row>
    <row r="442" spans="1:19" ht="15.75" customHeight="1" x14ac:dyDescent="0.25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5"/>
      <c r="P442" s="55"/>
      <c r="Q442" s="55"/>
      <c r="R442" s="55"/>
      <c r="S442" s="55"/>
    </row>
    <row r="443" spans="1:19" ht="15.75" customHeight="1" x14ac:dyDescent="0.25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5"/>
      <c r="P443" s="55"/>
      <c r="Q443" s="55"/>
      <c r="R443" s="55"/>
      <c r="S443" s="55"/>
    </row>
    <row r="444" spans="1:19" ht="15.75" customHeight="1" x14ac:dyDescent="0.25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5"/>
      <c r="P444" s="55"/>
      <c r="Q444" s="55"/>
      <c r="R444" s="55"/>
      <c r="S444" s="55"/>
    </row>
    <row r="445" spans="1:19" ht="15.75" customHeight="1" x14ac:dyDescent="0.25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5"/>
      <c r="P445" s="55"/>
      <c r="Q445" s="55"/>
      <c r="R445" s="55"/>
      <c r="S445" s="55"/>
    </row>
    <row r="446" spans="1:19" ht="15.75" customHeight="1" x14ac:dyDescent="0.25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5"/>
      <c r="P446" s="55"/>
      <c r="Q446" s="55"/>
      <c r="R446" s="55"/>
      <c r="S446" s="55"/>
    </row>
    <row r="447" spans="1:19" ht="15.75" customHeight="1" x14ac:dyDescent="0.25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5"/>
      <c r="P447" s="55"/>
      <c r="Q447" s="55"/>
      <c r="R447" s="55"/>
      <c r="S447" s="55"/>
    </row>
    <row r="448" spans="1:19" ht="15.75" customHeight="1" x14ac:dyDescent="0.25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5"/>
      <c r="P448" s="55"/>
      <c r="Q448" s="55"/>
      <c r="R448" s="55"/>
      <c r="S448" s="55"/>
    </row>
    <row r="449" spans="1:19" ht="15.75" customHeight="1" x14ac:dyDescent="0.25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5"/>
      <c r="P449" s="55"/>
      <c r="Q449" s="55"/>
      <c r="R449" s="55"/>
      <c r="S449" s="55"/>
    </row>
    <row r="450" spans="1:19" ht="15.75" customHeight="1" x14ac:dyDescent="0.25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5"/>
      <c r="P450" s="55"/>
      <c r="Q450" s="55"/>
      <c r="R450" s="55"/>
      <c r="S450" s="55"/>
    </row>
    <row r="451" spans="1:19" ht="15.75" customHeight="1" x14ac:dyDescent="0.25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5"/>
      <c r="P451" s="55"/>
      <c r="Q451" s="55"/>
      <c r="R451" s="55"/>
      <c r="S451" s="55"/>
    </row>
    <row r="452" spans="1:19" ht="15.75" customHeight="1" x14ac:dyDescent="0.25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5"/>
      <c r="P452" s="55"/>
      <c r="Q452" s="55"/>
      <c r="R452" s="55"/>
      <c r="S452" s="55"/>
    </row>
    <row r="453" spans="1:19" ht="15.75" customHeight="1" x14ac:dyDescent="0.25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5"/>
      <c r="P453" s="55"/>
      <c r="Q453" s="55"/>
      <c r="R453" s="55"/>
      <c r="S453" s="55"/>
    </row>
    <row r="454" spans="1:19" ht="15.75" customHeight="1" x14ac:dyDescent="0.25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5"/>
      <c r="P454" s="55"/>
      <c r="Q454" s="55"/>
      <c r="R454" s="55"/>
      <c r="S454" s="55"/>
    </row>
    <row r="455" spans="1:19" ht="15.75" customHeight="1" x14ac:dyDescent="0.25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5"/>
      <c r="P455" s="55"/>
      <c r="Q455" s="55"/>
      <c r="R455" s="55"/>
      <c r="S455" s="55"/>
    </row>
    <row r="456" spans="1:19" ht="15.75" customHeight="1" x14ac:dyDescent="0.25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5"/>
      <c r="P456" s="55"/>
      <c r="Q456" s="55"/>
      <c r="R456" s="55"/>
      <c r="S456" s="55"/>
    </row>
    <row r="457" spans="1:19" ht="15.75" customHeight="1" x14ac:dyDescent="0.25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5"/>
      <c r="P457" s="55"/>
      <c r="Q457" s="55"/>
      <c r="R457" s="55"/>
      <c r="S457" s="55"/>
    </row>
    <row r="458" spans="1:19" ht="15.75" customHeight="1" x14ac:dyDescent="0.25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5"/>
      <c r="P458" s="55"/>
      <c r="Q458" s="55"/>
      <c r="R458" s="55"/>
      <c r="S458" s="55"/>
    </row>
    <row r="459" spans="1:19" ht="15.75" customHeight="1" x14ac:dyDescent="0.25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5"/>
      <c r="P459" s="55"/>
      <c r="Q459" s="55"/>
      <c r="R459" s="55"/>
      <c r="S459" s="55"/>
    </row>
    <row r="460" spans="1:19" ht="15.75" customHeight="1" x14ac:dyDescent="0.25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5"/>
      <c r="P460" s="55"/>
      <c r="Q460" s="55"/>
      <c r="R460" s="55"/>
      <c r="S460" s="55"/>
    </row>
    <row r="461" spans="1:19" ht="15.75" customHeight="1" x14ac:dyDescent="0.25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5"/>
      <c r="P461" s="55"/>
      <c r="Q461" s="55"/>
      <c r="R461" s="55"/>
      <c r="S461" s="55"/>
    </row>
    <row r="462" spans="1:19" ht="15.75" customHeight="1" x14ac:dyDescent="0.25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5"/>
      <c r="P462" s="55"/>
      <c r="Q462" s="55"/>
      <c r="R462" s="55"/>
      <c r="S462" s="55"/>
    </row>
    <row r="463" spans="1:19" ht="15.75" customHeight="1" x14ac:dyDescent="0.25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5"/>
      <c r="P463" s="55"/>
      <c r="Q463" s="55"/>
      <c r="R463" s="55"/>
      <c r="S463" s="55"/>
    </row>
    <row r="464" spans="1:19" ht="15.75" customHeight="1" x14ac:dyDescent="0.25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5"/>
      <c r="P464" s="55"/>
      <c r="Q464" s="55"/>
      <c r="R464" s="55"/>
      <c r="S464" s="55"/>
    </row>
    <row r="465" spans="1:19" ht="15.75" customHeight="1" x14ac:dyDescent="0.25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5"/>
      <c r="P465" s="55"/>
      <c r="Q465" s="55"/>
      <c r="R465" s="55"/>
      <c r="S465" s="55"/>
    </row>
    <row r="466" spans="1:19" ht="15.75" customHeight="1" x14ac:dyDescent="0.25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5"/>
      <c r="P466" s="55"/>
      <c r="Q466" s="55"/>
      <c r="R466" s="55"/>
      <c r="S466" s="55"/>
    </row>
    <row r="467" spans="1:19" ht="15.75" customHeight="1" x14ac:dyDescent="0.25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5"/>
      <c r="P467" s="55"/>
      <c r="Q467" s="55"/>
      <c r="R467" s="55"/>
      <c r="S467" s="55"/>
    </row>
    <row r="468" spans="1:19" ht="15.75" customHeight="1" x14ac:dyDescent="0.25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5"/>
      <c r="P468" s="55"/>
      <c r="Q468" s="55"/>
      <c r="R468" s="55"/>
      <c r="S468" s="55"/>
    </row>
    <row r="469" spans="1:19" ht="15.75" customHeight="1" x14ac:dyDescent="0.25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5"/>
      <c r="P469" s="55"/>
      <c r="Q469" s="55"/>
      <c r="R469" s="55"/>
      <c r="S469" s="55"/>
    </row>
    <row r="470" spans="1:19" ht="15.75" customHeight="1" x14ac:dyDescent="0.25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5"/>
      <c r="P470" s="55"/>
      <c r="Q470" s="55"/>
      <c r="R470" s="55"/>
      <c r="S470" s="55"/>
    </row>
    <row r="471" spans="1:19" ht="15.75" customHeight="1" x14ac:dyDescent="0.25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5"/>
      <c r="P471" s="55"/>
      <c r="Q471" s="55"/>
      <c r="R471" s="55"/>
      <c r="S471" s="55"/>
    </row>
    <row r="472" spans="1:19" ht="15.75" customHeight="1" x14ac:dyDescent="0.25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5"/>
      <c r="P472" s="55"/>
      <c r="Q472" s="55"/>
      <c r="R472" s="55"/>
      <c r="S472" s="55"/>
    </row>
    <row r="473" spans="1:19" ht="15.75" customHeight="1" x14ac:dyDescent="0.25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5"/>
      <c r="P473" s="55"/>
      <c r="Q473" s="55"/>
      <c r="R473" s="55"/>
      <c r="S473" s="55"/>
    </row>
    <row r="474" spans="1:19" ht="15.75" customHeight="1" x14ac:dyDescent="0.25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5"/>
      <c r="P474" s="55"/>
      <c r="Q474" s="55"/>
      <c r="R474" s="55"/>
      <c r="S474" s="55"/>
    </row>
    <row r="475" spans="1:19" ht="15.75" customHeight="1" x14ac:dyDescent="0.25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5"/>
      <c r="P475" s="55"/>
      <c r="Q475" s="55"/>
      <c r="R475" s="55"/>
      <c r="S475" s="55"/>
    </row>
    <row r="476" spans="1:19" ht="15.75" customHeight="1" x14ac:dyDescent="0.25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5"/>
      <c r="P476" s="55"/>
      <c r="Q476" s="55"/>
      <c r="R476" s="55"/>
      <c r="S476" s="55"/>
    </row>
    <row r="477" spans="1:19" ht="15.75" customHeight="1" x14ac:dyDescent="0.25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5"/>
      <c r="P477" s="55"/>
      <c r="Q477" s="55"/>
      <c r="R477" s="55"/>
      <c r="S477" s="55"/>
    </row>
    <row r="478" spans="1:19" ht="15.75" customHeight="1" x14ac:dyDescent="0.25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5"/>
      <c r="P478" s="55"/>
      <c r="Q478" s="55"/>
      <c r="R478" s="55"/>
      <c r="S478" s="55"/>
    </row>
    <row r="479" spans="1:19" ht="15.75" customHeight="1" x14ac:dyDescent="0.25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5"/>
      <c r="P479" s="55"/>
      <c r="Q479" s="55"/>
      <c r="R479" s="55"/>
      <c r="S479" s="55"/>
    </row>
    <row r="480" spans="1:19" ht="15.75" customHeight="1" x14ac:dyDescent="0.25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5"/>
      <c r="P480" s="55"/>
      <c r="Q480" s="55"/>
      <c r="R480" s="55"/>
      <c r="S480" s="55"/>
    </row>
    <row r="481" spans="1:19" ht="15.75" customHeight="1" x14ac:dyDescent="0.25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5"/>
      <c r="P481" s="55"/>
      <c r="Q481" s="55"/>
      <c r="R481" s="55"/>
      <c r="S481" s="55"/>
    </row>
    <row r="482" spans="1:19" ht="15.75" customHeight="1" x14ac:dyDescent="0.25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5"/>
      <c r="P482" s="55"/>
      <c r="Q482" s="55"/>
      <c r="R482" s="55"/>
      <c r="S482" s="55"/>
    </row>
    <row r="483" spans="1:19" ht="15.75" customHeight="1" x14ac:dyDescent="0.25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5"/>
      <c r="P483" s="55"/>
      <c r="Q483" s="55"/>
      <c r="R483" s="55"/>
      <c r="S483" s="55"/>
    </row>
    <row r="484" spans="1:19" ht="15.75" customHeight="1" x14ac:dyDescent="0.25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5"/>
      <c r="P484" s="55"/>
      <c r="Q484" s="55"/>
      <c r="R484" s="55"/>
      <c r="S484" s="55"/>
    </row>
    <row r="485" spans="1:19" ht="15.75" customHeight="1" x14ac:dyDescent="0.25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5"/>
      <c r="P485" s="55"/>
      <c r="Q485" s="55"/>
      <c r="R485" s="55"/>
      <c r="S485" s="55"/>
    </row>
    <row r="486" spans="1:19" ht="15.75" customHeight="1" x14ac:dyDescent="0.25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5"/>
      <c r="P486" s="55"/>
      <c r="Q486" s="55"/>
      <c r="R486" s="55"/>
      <c r="S486" s="55"/>
    </row>
    <row r="487" spans="1:19" ht="15.75" customHeight="1" x14ac:dyDescent="0.25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5"/>
      <c r="P487" s="55"/>
      <c r="Q487" s="55"/>
      <c r="R487" s="55"/>
      <c r="S487" s="55"/>
    </row>
    <row r="488" spans="1:19" ht="15.75" customHeight="1" x14ac:dyDescent="0.25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5"/>
      <c r="P488" s="55"/>
      <c r="Q488" s="55"/>
      <c r="R488" s="55"/>
      <c r="S488" s="55"/>
    </row>
    <row r="489" spans="1:19" ht="15.75" customHeight="1" x14ac:dyDescent="0.25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5"/>
      <c r="P489" s="55"/>
      <c r="Q489" s="55"/>
      <c r="R489" s="55"/>
      <c r="S489" s="55"/>
    </row>
    <row r="490" spans="1:19" ht="15.75" customHeight="1" x14ac:dyDescent="0.25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5"/>
      <c r="P490" s="55"/>
      <c r="Q490" s="55"/>
      <c r="R490" s="55"/>
      <c r="S490" s="55"/>
    </row>
    <row r="491" spans="1:19" ht="15.75" customHeight="1" x14ac:dyDescent="0.25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5"/>
      <c r="P491" s="55"/>
      <c r="Q491" s="55"/>
      <c r="R491" s="55"/>
      <c r="S491" s="55"/>
    </row>
    <row r="492" spans="1:19" ht="15.75" customHeight="1" x14ac:dyDescent="0.25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5"/>
      <c r="P492" s="55"/>
      <c r="Q492" s="55"/>
      <c r="R492" s="55"/>
      <c r="S492" s="55"/>
    </row>
    <row r="493" spans="1:19" ht="15.75" customHeight="1" x14ac:dyDescent="0.25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5"/>
      <c r="P493" s="55"/>
      <c r="Q493" s="55"/>
      <c r="R493" s="55"/>
      <c r="S493" s="55"/>
    </row>
    <row r="494" spans="1:19" ht="15.75" customHeight="1" x14ac:dyDescent="0.25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5"/>
      <c r="P494" s="55"/>
      <c r="Q494" s="55"/>
      <c r="R494" s="55"/>
      <c r="S494" s="55"/>
    </row>
    <row r="495" spans="1:19" ht="15.75" customHeight="1" x14ac:dyDescent="0.25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5"/>
      <c r="P495" s="55"/>
      <c r="Q495" s="55"/>
      <c r="R495" s="55"/>
      <c r="S495" s="55"/>
    </row>
    <row r="496" spans="1:19" ht="15.75" customHeight="1" x14ac:dyDescent="0.25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5"/>
      <c r="P496" s="55"/>
      <c r="Q496" s="55"/>
      <c r="R496" s="55"/>
      <c r="S496" s="55"/>
    </row>
    <row r="497" spans="1:19" ht="15.75" customHeight="1" x14ac:dyDescent="0.25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5"/>
      <c r="P497" s="55"/>
      <c r="Q497" s="55"/>
      <c r="R497" s="55"/>
      <c r="S497" s="55"/>
    </row>
    <row r="498" spans="1:19" ht="15.75" customHeight="1" x14ac:dyDescent="0.25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5"/>
      <c r="P498" s="55"/>
      <c r="Q498" s="55"/>
      <c r="R498" s="55"/>
      <c r="S498" s="55"/>
    </row>
    <row r="499" spans="1:19" ht="15.75" customHeight="1" x14ac:dyDescent="0.25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5"/>
      <c r="P499" s="55"/>
      <c r="Q499" s="55"/>
      <c r="R499" s="55"/>
      <c r="S499" s="55"/>
    </row>
    <row r="500" spans="1:19" ht="15.75" customHeight="1" x14ac:dyDescent="0.25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5"/>
      <c r="P500" s="55"/>
      <c r="Q500" s="55"/>
      <c r="R500" s="55"/>
      <c r="S500" s="55"/>
    </row>
    <row r="501" spans="1:19" ht="15.75" customHeight="1" x14ac:dyDescent="0.25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5"/>
      <c r="P501" s="55"/>
      <c r="Q501" s="55"/>
      <c r="R501" s="55"/>
      <c r="S501" s="55"/>
    </row>
    <row r="502" spans="1:19" ht="15.75" customHeight="1" x14ac:dyDescent="0.25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5"/>
      <c r="P502" s="55"/>
      <c r="Q502" s="55"/>
      <c r="R502" s="55"/>
      <c r="S502" s="55"/>
    </row>
    <row r="503" spans="1:19" ht="15.75" customHeight="1" x14ac:dyDescent="0.25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5"/>
      <c r="P503" s="55"/>
      <c r="Q503" s="55"/>
      <c r="R503" s="55"/>
      <c r="S503" s="55"/>
    </row>
    <row r="504" spans="1:19" ht="15.75" customHeight="1" x14ac:dyDescent="0.25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5"/>
      <c r="P504" s="55"/>
      <c r="Q504" s="55"/>
      <c r="R504" s="55"/>
      <c r="S504" s="55"/>
    </row>
    <row r="505" spans="1:19" ht="15.75" customHeight="1" x14ac:dyDescent="0.25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5"/>
      <c r="P505" s="55"/>
      <c r="Q505" s="55"/>
      <c r="R505" s="55"/>
      <c r="S505" s="55"/>
    </row>
    <row r="506" spans="1:19" ht="15.75" customHeight="1" x14ac:dyDescent="0.25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5"/>
      <c r="P506" s="55"/>
      <c r="Q506" s="55"/>
      <c r="R506" s="55"/>
      <c r="S506" s="55"/>
    </row>
    <row r="507" spans="1:19" ht="15.75" customHeight="1" x14ac:dyDescent="0.25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5"/>
      <c r="P507" s="55"/>
      <c r="Q507" s="55"/>
      <c r="R507" s="55"/>
      <c r="S507" s="55"/>
    </row>
    <row r="508" spans="1:19" ht="15.75" customHeight="1" x14ac:dyDescent="0.25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5"/>
      <c r="P508" s="55"/>
      <c r="Q508" s="55"/>
      <c r="R508" s="55"/>
      <c r="S508" s="55"/>
    </row>
    <row r="509" spans="1:19" ht="15.75" customHeight="1" x14ac:dyDescent="0.25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5"/>
      <c r="P509" s="55"/>
      <c r="Q509" s="55"/>
      <c r="R509" s="55"/>
      <c r="S509" s="55"/>
    </row>
    <row r="510" spans="1:19" ht="15.75" customHeight="1" x14ac:dyDescent="0.25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5"/>
      <c r="P510" s="55"/>
      <c r="Q510" s="55"/>
      <c r="R510" s="55"/>
      <c r="S510" s="55"/>
    </row>
    <row r="511" spans="1:19" ht="15.75" customHeight="1" x14ac:dyDescent="0.25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5"/>
      <c r="P511" s="55"/>
      <c r="Q511" s="55"/>
      <c r="R511" s="55"/>
      <c r="S511" s="55"/>
    </row>
    <row r="512" spans="1:19" ht="15.75" customHeight="1" x14ac:dyDescent="0.25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5"/>
      <c r="P512" s="55"/>
      <c r="Q512" s="55"/>
      <c r="R512" s="55"/>
      <c r="S512" s="55"/>
    </row>
    <row r="513" spans="1:19" ht="15.75" customHeight="1" x14ac:dyDescent="0.25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5"/>
      <c r="P513" s="55"/>
      <c r="Q513" s="55"/>
      <c r="R513" s="55"/>
      <c r="S513" s="55"/>
    </row>
    <row r="514" spans="1:19" ht="15.75" customHeight="1" x14ac:dyDescent="0.25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5"/>
      <c r="P514" s="55"/>
      <c r="Q514" s="55"/>
      <c r="R514" s="55"/>
      <c r="S514" s="55"/>
    </row>
    <row r="515" spans="1:19" ht="15.75" customHeight="1" x14ac:dyDescent="0.25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5"/>
      <c r="P515" s="55"/>
      <c r="Q515" s="55"/>
      <c r="R515" s="55"/>
      <c r="S515" s="55"/>
    </row>
    <row r="516" spans="1:19" ht="15.75" customHeight="1" x14ac:dyDescent="0.25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5"/>
      <c r="P516" s="55"/>
      <c r="Q516" s="55"/>
      <c r="R516" s="55"/>
      <c r="S516" s="55"/>
    </row>
    <row r="517" spans="1:19" ht="15.75" customHeight="1" x14ac:dyDescent="0.25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5"/>
      <c r="P517" s="55"/>
      <c r="Q517" s="55"/>
      <c r="R517" s="55"/>
      <c r="S517" s="55"/>
    </row>
    <row r="518" spans="1:19" ht="15.75" customHeight="1" x14ac:dyDescent="0.25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5"/>
      <c r="P518" s="55"/>
      <c r="Q518" s="55"/>
      <c r="R518" s="55"/>
      <c r="S518" s="55"/>
    </row>
    <row r="519" spans="1:19" ht="15.75" customHeight="1" x14ac:dyDescent="0.25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5"/>
      <c r="P519" s="55"/>
      <c r="Q519" s="55"/>
      <c r="R519" s="55"/>
      <c r="S519" s="55"/>
    </row>
    <row r="520" spans="1:19" ht="15.75" customHeight="1" x14ac:dyDescent="0.25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5"/>
      <c r="P520" s="55"/>
      <c r="Q520" s="55"/>
      <c r="R520" s="55"/>
      <c r="S520" s="55"/>
    </row>
    <row r="521" spans="1:19" ht="15.75" customHeight="1" x14ac:dyDescent="0.25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5"/>
      <c r="P521" s="55"/>
      <c r="Q521" s="55"/>
      <c r="R521" s="55"/>
      <c r="S521" s="55"/>
    </row>
    <row r="522" spans="1:19" ht="15.75" customHeight="1" x14ac:dyDescent="0.25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5"/>
      <c r="P522" s="55"/>
      <c r="Q522" s="55"/>
      <c r="R522" s="55"/>
      <c r="S522" s="55"/>
    </row>
    <row r="523" spans="1:19" ht="15.75" customHeight="1" x14ac:dyDescent="0.25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5"/>
      <c r="P523" s="55"/>
      <c r="Q523" s="55"/>
      <c r="R523" s="55"/>
      <c r="S523" s="55"/>
    </row>
    <row r="524" spans="1:19" ht="15.75" customHeight="1" x14ac:dyDescent="0.25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5"/>
      <c r="P524" s="55"/>
      <c r="Q524" s="55"/>
      <c r="R524" s="55"/>
      <c r="S524" s="55"/>
    </row>
    <row r="525" spans="1:19" ht="15.75" customHeight="1" x14ac:dyDescent="0.25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5"/>
      <c r="P525" s="55"/>
      <c r="Q525" s="55"/>
      <c r="R525" s="55"/>
      <c r="S525" s="55"/>
    </row>
    <row r="526" spans="1:19" ht="15.75" customHeight="1" x14ac:dyDescent="0.25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5"/>
      <c r="P526" s="55"/>
      <c r="Q526" s="55"/>
      <c r="R526" s="55"/>
      <c r="S526" s="55"/>
    </row>
    <row r="527" spans="1:19" ht="15.75" customHeight="1" x14ac:dyDescent="0.25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5"/>
      <c r="P527" s="55"/>
      <c r="Q527" s="55"/>
      <c r="R527" s="55"/>
      <c r="S527" s="55"/>
    </row>
    <row r="528" spans="1:19" ht="15.75" customHeight="1" x14ac:dyDescent="0.25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5"/>
      <c r="P528" s="55"/>
      <c r="Q528" s="55"/>
      <c r="R528" s="55"/>
      <c r="S528" s="55"/>
    </row>
    <row r="529" spans="1:19" ht="15.75" customHeight="1" x14ac:dyDescent="0.25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5"/>
      <c r="P529" s="55"/>
      <c r="Q529" s="55"/>
      <c r="R529" s="55"/>
      <c r="S529" s="55"/>
    </row>
    <row r="530" spans="1:19" ht="15.75" customHeight="1" x14ac:dyDescent="0.25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5"/>
      <c r="P530" s="55"/>
      <c r="Q530" s="55"/>
      <c r="R530" s="55"/>
      <c r="S530" s="55"/>
    </row>
    <row r="531" spans="1:19" ht="15.75" customHeight="1" x14ac:dyDescent="0.25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5"/>
      <c r="P531" s="55"/>
      <c r="Q531" s="55"/>
      <c r="R531" s="55"/>
      <c r="S531" s="55"/>
    </row>
    <row r="532" spans="1:19" ht="15.75" customHeight="1" x14ac:dyDescent="0.25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5"/>
      <c r="P532" s="55"/>
      <c r="Q532" s="55"/>
      <c r="R532" s="55"/>
      <c r="S532" s="55"/>
    </row>
    <row r="533" spans="1:19" ht="15.75" customHeight="1" x14ac:dyDescent="0.25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5"/>
      <c r="P533" s="55"/>
      <c r="Q533" s="55"/>
      <c r="R533" s="55"/>
      <c r="S533" s="55"/>
    </row>
    <row r="534" spans="1:19" ht="15.75" customHeight="1" x14ac:dyDescent="0.25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5"/>
      <c r="P534" s="55"/>
      <c r="Q534" s="55"/>
      <c r="R534" s="55"/>
      <c r="S534" s="55"/>
    </row>
    <row r="535" spans="1:19" ht="15.75" customHeight="1" x14ac:dyDescent="0.25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5"/>
      <c r="P535" s="55"/>
      <c r="Q535" s="55"/>
      <c r="R535" s="55"/>
      <c r="S535" s="55"/>
    </row>
    <row r="536" spans="1:19" ht="15.75" customHeight="1" x14ac:dyDescent="0.25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5"/>
      <c r="P536" s="55"/>
      <c r="Q536" s="55"/>
      <c r="R536" s="55"/>
      <c r="S536" s="55"/>
    </row>
    <row r="537" spans="1:19" ht="15.75" customHeight="1" x14ac:dyDescent="0.25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5"/>
      <c r="P537" s="55"/>
      <c r="Q537" s="55"/>
      <c r="R537" s="55"/>
      <c r="S537" s="55"/>
    </row>
    <row r="538" spans="1:19" ht="15.75" customHeight="1" x14ac:dyDescent="0.25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5"/>
      <c r="P538" s="55"/>
      <c r="Q538" s="55"/>
      <c r="R538" s="55"/>
      <c r="S538" s="55"/>
    </row>
    <row r="539" spans="1:19" ht="15.75" customHeight="1" x14ac:dyDescent="0.25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5"/>
      <c r="P539" s="55"/>
      <c r="Q539" s="55"/>
      <c r="R539" s="55"/>
      <c r="S539" s="55"/>
    </row>
    <row r="540" spans="1:19" ht="15.75" customHeight="1" x14ac:dyDescent="0.25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5"/>
      <c r="P540" s="55"/>
      <c r="Q540" s="55"/>
      <c r="R540" s="55"/>
      <c r="S540" s="55"/>
    </row>
    <row r="541" spans="1:19" ht="15.75" customHeight="1" x14ac:dyDescent="0.25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5"/>
      <c r="P541" s="55"/>
      <c r="Q541" s="55"/>
      <c r="R541" s="55"/>
      <c r="S541" s="55"/>
    </row>
    <row r="542" spans="1:19" ht="15.75" customHeight="1" x14ac:dyDescent="0.25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5"/>
      <c r="P542" s="55"/>
      <c r="Q542" s="55"/>
      <c r="R542" s="55"/>
      <c r="S542" s="55"/>
    </row>
    <row r="543" spans="1:19" ht="15.75" customHeight="1" x14ac:dyDescent="0.25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5"/>
      <c r="P543" s="55"/>
      <c r="Q543" s="55"/>
      <c r="R543" s="55"/>
      <c r="S543" s="55"/>
    </row>
    <row r="544" spans="1:19" ht="15.75" customHeight="1" x14ac:dyDescent="0.25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5"/>
      <c r="P544" s="55"/>
      <c r="Q544" s="55"/>
      <c r="R544" s="55"/>
      <c r="S544" s="55"/>
    </row>
    <row r="545" spans="1:19" ht="15.75" customHeight="1" x14ac:dyDescent="0.25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5"/>
      <c r="P545" s="55"/>
      <c r="Q545" s="55"/>
      <c r="R545" s="55"/>
      <c r="S545" s="55"/>
    </row>
    <row r="546" spans="1:19" ht="15.75" customHeight="1" x14ac:dyDescent="0.25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5"/>
      <c r="P546" s="55"/>
      <c r="Q546" s="55"/>
      <c r="R546" s="55"/>
      <c r="S546" s="55"/>
    </row>
    <row r="547" spans="1:19" ht="15.75" customHeight="1" x14ac:dyDescent="0.25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5"/>
      <c r="P547" s="55"/>
      <c r="Q547" s="55"/>
      <c r="R547" s="55"/>
      <c r="S547" s="55"/>
    </row>
    <row r="548" spans="1:19" ht="15.75" customHeight="1" x14ac:dyDescent="0.25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5"/>
      <c r="P548" s="55"/>
      <c r="Q548" s="55"/>
      <c r="R548" s="55"/>
      <c r="S548" s="55"/>
    </row>
    <row r="549" spans="1:19" ht="15.75" customHeight="1" x14ac:dyDescent="0.25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5"/>
      <c r="P549" s="55"/>
      <c r="Q549" s="55"/>
      <c r="R549" s="55"/>
      <c r="S549" s="55"/>
    </row>
    <row r="550" spans="1:19" ht="15.75" customHeight="1" x14ac:dyDescent="0.25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5"/>
      <c r="P550" s="55"/>
      <c r="Q550" s="55"/>
      <c r="R550" s="55"/>
      <c r="S550" s="55"/>
    </row>
    <row r="551" spans="1:19" ht="15.75" customHeight="1" x14ac:dyDescent="0.25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5"/>
      <c r="P551" s="55"/>
      <c r="Q551" s="55"/>
      <c r="R551" s="55"/>
      <c r="S551" s="55"/>
    </row>
    <row r="552" spans="1:19" ht="15.75" customHeight="1" x14ac:dyDescent="0.25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5"/>
      <c r="P552" s="55"/>
      <c r="Q552" s="55"/>
      <c r="R552" s="55"/>
      <c r="S552" s="55"/>
    </row>
    <row r="553" spans="1:19" ht="15.75" customHeight="1" x14ac:dyDescent="0.25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5"/>
      <c r="P553" s="55"/>
      <c r="Q553" s="55"/>
      <c r="R553" s="55"/>
      <c r="S553" s="55"/>
    </row>
    <row r="554" spans="1:19" ht="15.75" customHeight="1" x14ac:dyDescent="0.25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5"/>
      <c r="P554" s="55"/>
      <c r="Q554" s="55"/>
      <c r="R554" s="55"/>
      <c r="S554" s="55"/>
    </row>
    <row r="555" spans="1:19" ht="15.75" customHeight="1" x14ac:dyDescent="0.25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5"/>
      <c r="P555" s="55"/>
      <c r="Q555" s="55"/>
      <c r="R555" s="55"/>
      <c r="S555" s="55"/>
    </row>
    <row r="556" spans="1:19" ht="15.75" customHeight="1" x14ac:dyDescent="0.25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5"/>
      <c r="P556" s="55"/>
      <c r="Q556" s="55"/>
      <c r="R556" s="55"/>
      <c r="S556" s="55"/>
    </row>
    <row r="557" spans="1:19" ht="15.75" customHeight="1" x14ac:dyDescent="0.25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5"/>
      <c r="P557" s="55"/>
      <c r="Q557" s="55"/>
      <c r="R557" s="55"/>
      <c r="S557" s="55"/>
    </row>
    <row r="558" spans="1:19" ht="15.75" customHeight="1" x14ac:dyDescent="0.25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5"/>
      <c r="P558" s="55"/>
      <c r="Q558" s="55"/>
      <c r="R558" s="55"/>
      <c r="S558" s="55"/>
    </row>
    <row r="559" spans="1:19" ht="15.75" customHeight="1" x14ac:dyDescent="0.25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5"/>
      <c r="P559" s="55"/>
      <c r="Q559" s="55"/>
      <c r="R559" s="55"/>
      <c r="S559" s="55"/>
    </row>
    <row r="560" spans="1:19" ht="15.75" customHeight="1" x14ac:dyDescent="0.25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5"/>
      <c r="P560" s="55"/>
      <c r="Q560" s="55"/>
      <c r="R560" s="55"/>
      <c r="S560" s="55"/>
    </row>
    <row r="561" spans="1:19" ht="15.75" customHeight="1" x14ac:dyDescent="0.25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5"/>
      <c r="P561" s="55"/>
      <c r="Q561" s="55"/>
      <c r="R561" s="55"/>
      <c r="S561" s="55"/>
    </row>
    <row r="562" spans="1:19" ht="15.75" customHeight="1" x14ac:dyDescent="0.25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5"/>
      <c r="P562" s="55"/>
      <c r="Q562" s="55"/>
      <c r="R562" s="55"/>
      <c r="S562" s="55"/>
    </row>
    <row r="563" spans="1:19" ht="15.75" customHeight="1" x14ac:dyDescent="0.25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5"/>
      <c r="P563" s="55"/>
      <c r="Q563" s="55"/>
      <c r="R563" s="55"/>
      <c r="S563" s="55"/>
    </row>
    <row r="564" spans="1:19" ht="15.75" customHeight="1" x14ac:dyDescent="0.25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5"/>
      <c r="P564" s="55"/>
      <c r="Q564" s="55"/>
      <c r="R564" s="55"/>
      <c r="S564" s="55"/>
    </row>
    <row r="565" spans="1:19" ht="15.75" customHeight="1" x14ac:dyDescent="0.25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5"/>
      <c r="P565" s="55"/>
      <c r="Q565" s="55"/>
      <c r="R565" s="55"/>
      <c r="S565" s="55"/>
    </row>
    <row r="566" spans="1:19" ht="15.75" customHeight="1" x14ac:dyDescent="0.25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5"/>
      <c r="P566" s="55"/>
      <c r="Q566" s="55"/>
      <c r="R566" s="55"/>
      <c r="S566" s="55"/>
    </row>
    <row r="567" spans="1:19" ht="15.75" customHeight="1" x14ac:dyDescent="0.25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5"/>
      <c r="P567" s="55"/>
      <c r="Q567" s="55"/>
      <c r="R567" s="55"/>
      <c r="S567" s="55"/>
    </row>
    <row r="568" spans="1:19" ht="15.75" customHeight="1" x14ac:dyDescent="0.25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5"/>
      <c r="P568" s="55"/>
      <c r="Q568" s="55"/>
      <c r="R568" s="55"/>
      <c r="S568" s="55"/>
    </row>
    <row r="569" spans="1:19" ht="15.75" customHeight="1" x14ac:dyDescent="0.25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5"/>
      <c r="P569" s="55"/>
      <c r="Q569" s="55"/>
      <c r="R569" s="55"/>
      <c r="S569" s="55"/>
    </row>
    <row r="570" spans="1:19" ht="15.75" customHeight="1" x14ac:dyDescent="0.25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5"/>
      <c r="P570" s="55"/>
      <c r="Q570" s="55"/>
      <c r="R570" s="55"/>
      <c r="S570" s="55"/>
    </row>
    <row r="571" spans="1:19" ht="15.75" customHeight="1" x14ac:dyDescent="0.25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5"/>
      <c r="P571" s="55"/>
      <c r="Q571" s="55"/>
      <c r="R571" s="55"/>
      <c r="S571" s="55"/>
    </row>
    <row r="572" spans="1:19" ht="15.75" customHeight="1" x14ac:dyDescent="0.25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5"/>
      <c r="P572" s="55"/>
      <c r="Q572" s="55"/>
      <c r="R572" s="55"/>
      <c r="S572" s="55"/>
    </row>
    <row r="573" spans="1:19" ht="15.75" customHeight="1" x14ac:dyDescent="0.25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5"/>
      <c r="P573" s="55"/>
      <c r="Q573" s="55"/>
      <c r="R573" s="55"/>
      <c r="S573" s="55"/>
    </row>
    <row r="574" spans="1:19" ht="15.75" customHeight="1" x14ac:dyDescent="0.25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5"/>
      <c r="P574" s="55"/>
      <c r="Q574" s="55"/>
      <c r="R574" s="55"/>
      <c r="S574" s="55"/>
    </row>
    <row r="575" spans="1:19" ht="15.75" customHeight="1" x14ac:dyDescent="0.25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5"/>
      <c r="P575" s="55"/>
      <c r="Q575" s="55"/>
      <c r="R575" s="55"/>
      <c r="S575" s="55"/>
    </row>
    <row r="576" spans="1:19" ht="15.75" customHeight="1" x14ac:dyDescent="0.25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5"/>
      <c r="P576" s="55"/>
      <c r="Q576" s="55"/>
      <c r="R576" s="55"/>
      <c r="S576" s="55"/>
    </row>
    <row r="577" spans="1:19" ht="15.75" customHeight="1" x14ac:dyDescent="0.25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5"/>
      <c r="P577" s="55"/>
      <c r="Q577" s="55"/>
      <c r="R577" s="55"/>
      <c r="S577" s="55"/>
    </row>
    <row r="578" spans="1:19" ht="15.75" customHeight="1" x14ac:dyDescent="0.25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5"/>
      <c r="P578" s="55"/>
      <c r="Q578" s="55"/>
      <c r="R578" s="55"/>
      <c r="S578" s="55"/>
    </row>
    <row r="579" spans="1:19" ht="15.75" customHeight="1" x14ac:dyDescent="0.25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5"/>
      <c r="P579" s="55"/>
      <c r="Q579" s="55"/>
      <c r="R579" s="55"/>
      <c r="S579" s="55"/>
    </row>
    <row r="580" spans="1:19" ht="15.75" customHeight="1" x14ac:dyDescent="0.25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5"/>
      <c r="P580" s="55"/>
      <c r="Q580" s="55"/>
      <c r="R580" s="55"/>
      <c r="S580" s="55"/>
    </row>
    <row r="581" spans="1:19" ht="15.75" customHeight="1" x14ac:dyDescent="0.25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5"/>
      <c r="P581" s="55"/>
      <c r="Q581" s="55"/>
      <c r="R581" s="55"/>
      <c r="S581" s="55"/>
    </row>
    <row r="582" spans="1:19" ht="15.75" customHeight="1" x14ac:dyDescent="0.25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5"/>
      <c r="P582" s="55"/>
      <c r="Q582" s="55"/>
      <c r="R582" s="55"/>
      <c r="S582" s="55"/>
    </row>
    <row r="583" spans="1:19" ht="15.75" customHeight="1" x14ac:dyDescent="0.25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5"/>
      <c r="P583" s="55"/>
      <c r="Q583" s="55"/>
      <c r="R583" s="55"/>
      <c r="S583" s="55"/>
    </row>
    <row r="584" spans="1:19" ht="15.75" customHeight="1" x14ac:dyDescent="0.25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5"/>
      <c r="P584" s="55"/>
      <c r="Q584" s="55"/>
      <c r="R584" s="55"/>
      <c r="S584" s="55"/>
    </row>
    <row r="585" spans="1:19" ht="15.75" customHeight="1" x14ac:dyDescent="0.25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5"/>
      <c r="P585" s="55"/>
      <c r="Q585" s="55"/>
      <c r="R585" s="55"/>
      <c r="S585" s="55"/>
    </row>
    <row r="586" spans="1:19" ht="15.75" customHeight="1" x14ac:dyDescent="0.25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5"/>
      <c r="P586" s="55"/>
      <c r="Q586" s="55"/>
      <c r="R586" s="55"/>
      <c r="S586" s="55"/>
    </row>
    <row r="587" spans="1:19" ht="15.75" customHeight="1" x14ac:dyDescent="0.25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5"/>
      <c r="P587" s="55"/>
      <c r="Q587" s="55"/>
      <c r="R587" s="55"/>
      <c r="S587" s="55"/>
    </row>
    <row r="588" spans="1:19" ht="15.75" customHeight="1" x14ac:dyDescent="0.25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5"/>
      <c r="P588" s="55"/>
      <c r="Q588" s="55"/>
      <c r="R588" s="55"/>
      <c r="S588" s="55"/>
    </row>
    <row r="589" spans="1:19" ht="15.75" customHeight="1" x14ac:dyDescent="0.25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5"/>
      <c r="P589" s="55"/>
      <c r="Q589" s="55"/>
      <c r="R589" s="55"/>
      <c r="S589" s="55"/>
    </row>
    <row r="590" spans="1:19" ht="15.75" customHeight="1" x14ac:dyDescent="0.25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5"/>
      <c r="P590" s="55"/>
      <c r="Q590" s="55"/>
      <c r="R590" s="55"/>
      <c r="S590" s="55"/>
    </row>
    <row r="591" spans="1:19" ht="15.75" customHeight="1" x14ac:dyDescent="0.25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5"/>
      <c r="P591" s="55"/>
      <c r="Q591" s="55"/>
      <c r="R591" s="55"/>
      <c r="S591" s="55"/>
    </row>
    <row r="592" spans="1:19" ht="15.75" customHeight="1" x14ac:dyDescent="0.25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5"/>
      <c r="P592" s="55"/>
      <c r="Q592" s="55"/>
      <c r="R592" s="55"/>
      <c r="S592" s="55"/>
    </row>
    <row r="593" spans="1:19" ht="15.75" customHeight="1" x14ac:dyDescent="0.25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5"/>
      <c r="P593" s="55"/>
      <c r="Q593" s="55"/>
      <c r="R593" s="55"/>
      <c r="S593" s="55"/>
    </row>
    <row r="594" spans="1:19" ht="15.75" customHeight="1" x14ac:dyDescent="0.25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5"/>
      <c r="P594" s="55"/>
      <c r="Q594" s="55"/>
      <c r="R594" s="55"/>
      <c r="S594" s="55"/>
    </row>
    <row r="595" spans="1:19" ht="15.75" customHeight="1" x14ac:dyDescent="0.25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5"/>
      <c r="P595" s="55"/>
      <c r="Q595" s="55"/>
      <c r="R595" s="55"/>
      <c r="S595" s="55"/>
    </row>
    <row r="596" spans="1:19" ht="15.75" customHeight="1" x14ac:dyDescent="0.25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5"/>
      <c r="P596" s="55"/>
      <c r="Q596" s="55"/>
      <c r="R596" s="55"/>
      <c r="S596" s="55"/>
    </row>
    <row r="597" spans="1:19" ht="15.75" customHeight="1" x14ac:dyDescent="0.25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5"/>
      <c r="P597" s="55"/>
      <c r="Q597" s="55"/>
      <c r="R597" s="55"/>
      <c r="S597" s="55"/>
    </row>
    <row r="598" spans="1:19" ht="15.75" customHeight="1" x14ac:dyDescent="0.25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5"/>
      <c r="P598" s="55"/>
      <c r="Q598" s="55"/>
      <c r="R598" s="55"/>
      <c r="S598" s="55"/>
    </row>
    <row r="599" spans="1:19" ht="15.75" customHeight="1" x14ac:dyDescent="0.25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5"/>
      <c r="P599" s="55"/>
      <c r="Q599" s="55"/>
      <c r="R599" s="55"/>
      <c r="S599" s="55"/>
    </row>
    <row r="600" spans="1:19" ht="15.75" customHeight="1" x14ac:dyDescent="0.25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5"/>
      <c r="P600" s="55"/>
      <c r="Q600" s="55"/>
      <c r="R600" s="55"/>
      <c r="S600" s="55"/>
    </row>
    <row r="601" spans="1:19" ht="15.75" customHeight="1" x14ac:dyDescent="0.25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5"/>
      <c r="P601" s="55"/>
      <c r="Q601" s="55"/>
      <c r="R601" s="55"/>
      <c r="S601" s="55"/>
    </row>
    <row r="602" spans="1:19" ht="15.75" customHeight="1" x14ac:dyDescent="0.25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5"/>
      <c r="P602" s="55"/>
      <c r="Q602" s="55"/>
      <c r="R602" s="55"/>
      <c r="S602" s="55"/>
    </row>
    <row r="603" spans="1:19" ht="15.75" customHeight="1" x14ac:dyDescent="0.25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5"/>
      <c r="P603" s="55"/>
      <c r="Q603" s="55"/>
      <c r="R603" s="55"/>
      <c r="S603" s="55"/>
    </row>
    <row r="604" spans="1:19" ht="15.75" customHeight="1" x14ac:dyDescent="0.25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5"/>
      <c r="P604" s="55"/>
      <c r="Q604" s="55"/>
      <c r="R604" s="55"/>
      <c r="S604" s="55"/>
    </row>
    <row r="605" spans="1:19" ht="15.75" customHeight="1" x14ac:dyDescent="0.25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5"/>
      <c r="P605" s="55"/>
      <c r="Q605" s="55"/>
      <c r="R605" s="55"/>
      <c r="S605" s="55"/>
    </row>
    <row r="606" spans="1:19" ht="15.75" customHeight="1" x14ac:dyDescent="0.25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5"/>
      <c r="P606" s="55"/>
      <c r="Q606" s="55"/>
      <c r="R606" s="55"/>
      <c r="S606" s="55"/>
    </row>
    <row r="607" spans="1:19" ht="15.75" customHeight="1" x14ac:dyDescent="0.25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5"/>
      <c r="P607" s="55"/>
      <c r="Q607" s="55"/>
      <c r="R607" s="55"/>
      <c r="S607" s="55"/>
    </row>
    <row r="608" spans="1:19" ht="15.75" customHeight="1" x14ac:dyDescent="0.25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5"/>
      <c r="P608" s="55"/>
      <c r="Q608" s="55"/>
      <c r="R608" s="55"/>
      <c r="S608" s="55"/>
    </row>
    <row r="609" spans="1:19" ht="15.75" customHeight="1" x14ac:dyDescent="0.25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5"/>
      <c r="P609" s="55"/>
      <c r="Q609" s="55"/>
      <c r="R609" s="55"/>
      <c r="S609" s="55"/>
    </row>
    <row r="610" spans="1:19" ht="15.75" customHeight="1" x14ac:dyDescent="0.25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5"/>
      <c r="P610" s="55"/>
      <c r="Q610" s="55"/>
      <c r="R610" s="55"/>
      <c r="S610" s="55"/>
    </row>
    <row r="611" spans="1:19" ht="15.75" customHeight="1" x14ac:dyDescent="0.25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5"/>
      <c r="P611" s="55"/>
      <c r="Q611" s="55"/>
      <c r="R611" s="55"/>
      <c r="S611" s="55"/>
    </row>
    <row r="612" spans="1:19" ht="15.75" customHeight="1" x14ac:dyDescent="0.25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5"/>
      <c r="P612" s="55"/>
      <c r="Q612" s="55"/>
      <c r="R612" s="55"/>
      <c r="S612" s="55"/>
    </row>
    <row r="613" spans="1:19" ht="15.75" customHeight="1" x14ac:dyDescent="0.25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5"/>
      <c r="P613" s="55"/>
      <c r="Q613" s="55"/>
      <c r="R613" s="55"/>
      <c r="S613" s="55"/>
    </row>
    <row r="614" spans="1:19" ht="15.75" customHeight="1" x14ac:dyDescent="0.25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5"/>
      <c r="P614" s="55"/>
      <c r="Q614" s="55"/>
      <c r="R614" s="55"/>
      <c r="S614" s="55"/>
    </row>
    <row r="615" spans="1:19" ht="15.75" customHeight="1" x14ac:dyDescent="0.25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5"/>
      <c r="P615" s="55"/>
      <c r="Q615" s="55"/>
      <c r="R615" s="55"/>
      <c r="S615" s="55"/>
    </row>
    <row r="616" spans="1:19" ht="15.75" customHeight="1" x14ac:dyDescent="0.25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5"/>
      <c r="P616" s="55"/>
      <c r="Q616" s="55"/>
      <c r="R616" s="55"/>
      <c r="S616" s="55"/>
    </row>
    <row r="617" spans="1:19" ht="15.75" customHeight="1" x14ac:dyDescent="0.25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5"/>
      <c r="P617" s="55"/>
      <c r="Q617" s="55"/>
      <c r="R617" s="55"/>
      <c r="S617" s="55"/>
    </row>
    <row r="618" spans="1:19" ht="15.75" customHeight="1" x14ac:dyDescent="0.25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5"/>
      <c r="P618" s="55"/>
      <c r="Q618" s="55"/>
      <c r="R618" s="55"/>
      <c r="S618" s="55"/>
    </row>
    <row r="619" spans="1:19" ht="15.75" customHeight="1" x14ac:dyDescent="0.25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5"/>
      <c r="P619" s="55"/>
      <c r="Q619" s="55"/>
      <c r="R619" s="55"/>
      <c r="S619" s="55"/>
    </row>
    <row r="620" spans="1:19" ht="15.75" customHeight="1" x14ac:dyDescent="0.25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5"/>
      <c r="P620" s="55"/>
      <c r="Q620" s="55"/>
      <c r="R620" s="55"/>
      <c r="S620" s="55"/>
    </row>
    <row r="621" spans="1:19" ht="15.75" customHeight="1" x14ac:dyDescent="0.25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5"/>
      <c r="P621" s="55"/>
      <c r="Q621" s="55"/>
      <c r="R621" s="55"/>
      <c r="S621" s="55"/>
    </row>
    <row r="622" spans="1:19" ht="15.75" customHeight="1" x14ac:dyDescent="0.25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5"/>
      <c r="P622" s="55"/>
      <c r="Q622" s="55"/>
      <c r="R622" s="55"/>
      <c r="S622" s="55"/>
    </row>
    <row r="623" spans="1:19" ht="15.75" customHeight="1" x14ac:dyDescent="0.25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5"/>
      <c r="P623" s="55"/>
      <c r="Q623" s="55"/>
      <c r="R623" s="55"/>
      <c r="S623" s="55"/>
    </row>
    <row r="624" spans="1:19" ht="15.75" customHeight="1" x14ac:dyDescent="0.25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5"/>
      <c r="P624" s="55"/>
      <c r="Q624" s="55"/>
      <c r="R624" s="55"/>
      <c r="S624" s="55"/>
    </row>
    <row r="625" spans="1:19" ht="15.75" customHeight="1" x14ac:dyDescent="0.25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5"/>
      <c r="P625" s="55"/>
      <c r="Q625" s="55"/>
      <c r="R625" s="55"/>
      <c r="S625" s="55"/>
    </row>
    <row r="626" spans="1:19" ht="15.75" customHeight="1" x14ac:dyDescent="0.25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5"/>
      <c r="P626" s="55"/>
      <c r="Q626" s="55"/>
      <c r="R626" s="55"/>
      <c r="S626" s="55"/>
    </row>
    <row r="627" spans="1:19" ht="15.75" customHeight="1" x14ac:dyDescent="0.25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5"/>
      <c r="P627" s="55"/>
      <c r="Q627" s="55"/>
      <c r="R627" s="55"/>
      <c r="S627" s="55"/>
    </row>
    <row r="628" spans="1:19" ht="15.75" customHeight="1" x14ac:dyDescent="0.25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5"/>
      <c r="P628" s="55"/>
      <c r="Q628" s="55"/>
      <c r="R628" s="55"/>
      <c r="S628" s="55"/>
    </row>
    <row r="629" spans="1:19" ht="15.75" customHeight="1" x14ac:dyDescent="0.25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5"/>
      <c r="P629" s="55"/>
      <c r="Q629" s="55"/>
      <c r="R629" s="55"/>
      <c r="S629" s="55"/>
    </row>
    <row r="630" spans="1:19" ht="15.75" customHeight="1" x14ac:dyDescent="0.25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5"/>
      <c r="P630" s="55"/>
      <c r="Q630" s="55"/>
      <c r="R630" s="55"/>
      <c r="S630" s="55"/>
    </row>
    <row r="631" spans="1:19" ht="15.75" customHeight="1" x14ac:dyDescent="0.25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5"/>
      <c r="P631" s="55"/>
      <c r="Q631" s="55"/>
      <c r="R631" s="55"/>
      <c r="S631" s="55"/>
    </row>
    <row r="632" spans="1:19" ht="15.75" customHeight="1" x14ac:dyDescent="0.25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5"/>
      <c r="P632" s="55"/>
      <c r="Q632" s="55"/>
      <c r="R632" s="55"/>
      <c r="S632" s="55"/>
    </row>
    <row r="633" spans="1:19" ht="15.75" customHeight="1" x14ac:dyDescent="0.25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5"/>
      <c r="P633" s="55"/>
      <c r="Q633" s="55"/>
      <c r="R633" s="55"/>
      <c r="S633" s="55"/>
    </row>
    <row r="634" spans="1:19" ht="15.75" customHeight="1" x14ac:dyDescent="0.25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5"/>
      <c r="P634" s="55"/>
      <c r="Q634" s="55"/>
      <c r="R634" s="55"/>
      <c r="S634" s="55"/>
    </row>
    <row r="635" spans="1:19" ht="15.75" customHeight="1" x14ac:dyDescent="0.25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5"/>
      <c r="P635" s="55"/>
      <c r="Q635" s="55"/>
      <c r="R635" s="55"/>
      <c r="S635" s="55"/>
    </row>
    <row r="636" spans="1:19" ht="15.75" customHeight="1" x14ac:dyDescent="0.25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5"/>
      <c r="P636" s="55"/>
      <c r="Q636" s="55"/>
      <c r="R636" s="55"/>
      <c r="S636" s="55"/>
    </row>
    <row r="637" spans="1:19" ht="15.75" customHeight="1" x14ac:dyDescent="0.25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5"/>
      <c r="P637" s="55"/>
      <c r="Q637" s="55"/>
      <c r="R637" s="55"/>
      <c r="S637" s="55"/>
    </row>
    <row r="638" spans="1:19" ht="15.75" customHeight="1" x14ac:dyDescent="0.25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5"/>
      <c r="P638" s="55"/>
      <c r="Q638" s="55"/>
      <c r="R638" s="55"/>
      <c r="S638" s="55"/>
    </row>
    <row r="639" spans="1:19" ht="15.75" customHeight="1" x14ac:dyDescent="0.25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5"/>
      <c r="P639" s="55"/>
      <c r="Q639" s="55"/>
      <c r="R639" s="55"/>
      <c r="S639" s="55"/>
    </row>
    <row r="640" spans="1:19" ht="15.75" customHeight="1" x14ac:dyDescent="0.25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5"/>
      <c r="P640" s="55"/>
      <c r="Q640" s="55"/>
      <c r="R640" s="55"/>
      <c r="S640" s="55"/>
    </row>
    <row r="641" spans="1:19" ht="15.75" customHeight="1" x14ac:dyDescent="0.25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5"/>
      <c r="P641" s="55"/>
      <c r="Q641" s="55"/>
      <c r="R641" s="55"/>
      <c r="S641" s="55"/>
    </row>
    <row r="642" spans="1:19" ht="15.75" customHeight="1" x14ac:dyDescent="0.25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5"/>
      <c r="P642" s="55"/>
      <c r="Q642" s="55"/>
      <c r="R642" s="55"/>
      <c r="S642" s="55"/>
    </row>
    <row r="643" spans="1:19" ht="15.75" customHeight="1" x14ac:dyDescent="0.25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5"/>
      <c r="P643" s="55"/>
      <c r="Q643" s="55"/>
      <c r="R643" s="55"/>
      <c r="S643" s="55"/>
    </row>
    <row r="644" spans="1:19" ht="15.75" customHeight="1" x14ac:dyDescent="0.25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5"/>
      <c r="P644" s="55"/>
      <c r="Q644" s="55"/>
      <c r="R644" s="55"/>
      <c r="S644" s="55"/>
    </row>
    <row r="645" spans="1:19" ht="15.75" customHeight="1" x14ac:dyDescent="0.25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5"/>
      <c r="P645" s="55"/>
      <c r="Q645" s="55"/>
      <c r="R645" s="55"/>
      <c r="S645" s="55"/>
    </row>
    <row r="646" spans="1:19" ht="15.75" customHeight="1" x14ac:dyDescent="0.25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5"/>
      <c r="P646" s="55"/>
      <c r="Q646" s="55"/>
      <c r="R646" s="55"/>
      <c r="S646" s="55"/>
    </row>
    <row r="647" spans="1:19" ht="15.75" customHeight="1" x14ac:dyDescent="0.25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5"/>
      <c r="P647" s="55"/>
      <c r="Q647" s="55"/>
      <c r="R647" s="55"/>
      <c r="S647" s="55"/>
    </row>
    <row r="648" spans="1:19" ht="15.75" customHeight="1" x14ac:dyDescent="0.25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5"/>
      <c r="P648" s="55"/>
      <c r="Q648" s="55"/>
      <c r="R648" s="55"/>
      <c r="S648" s="55"/>
    </row>
    <row r="649" spans="1:19" ht="15.75" customHeight="1" x14ac:dyDescent="0.25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5"/>
      <c r="P649" s="55"/>
      <c r="Q649" s="55"/>
      <c r="R649" s="55"/>
      <c r="S649" s="55"/>
    </row>
    <row r="650" spans="1:19" ht="15.75" customHeight="1" x14ac:dyDescent="0.25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5"/>
      <c r="P650" s="55"/>
      <c r="Q650" s="55"/>
      <c r="R650" s="55"/>
      <c r="S650" s="55"/>
    </row>
    <row r="651" spans="1:19" ht="15.75" customHeight="1" x14ac:dyDescent="0.25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5"/>
      <c r="P651" s="55"/>
      <c r="Q651" s="55"/>
      <c r="R651" s="55"/>
      <c r="S651" s="55"/>
    </row>
    <row r="652" spans="1:19" ht="15.75" customHeight="1" x14ac:dyDescent="0.25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5"/>
      <c r="P652" s="55"/>
      <c r="Q652" s="55"/>
      <c r="R652" s="55"/>
      <c r="S652" s="55"/>
    </row>
    <row r="653" spans="1:19" ht="15.75" customHeight="1" x14ac:dyDescent="0.25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5"/>
      <c r="P653" s="55"/>
      <c r="Q653" s="55"/>
      <c r="R653" s="55"/>
      <c r="S653" s="55"/>
    </row>
    <row r="654" spans="1:19" ht="15.75" customHeight="1" x14ac:dyDescent="0.25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5"/>
      <c r="P654" s="55"/>
      <c r="Q654" s="55"/>
      <c r="R654" s="55"/>
      <c r="S654" s="55"/>
    </row>
    <row r="655" spans="1:19" ht="15.75" customHeight="1" x14ac:dyDescent="0.25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5"/>
      <c r="P655" s="55"/>
      <c r="Q655" s="55"/>
      <c r="R655" s="55"/>
      <c r="S655" s="55"/>
    </row>
    <row r="656" spans="1:19" ht="15.75" customHeight="1" x14ac:dyDescent="0.25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5"/>
      <c r="P656" s="55"/>
      <c r="Q656" s="55"/>
      <c r="R656" s="55"/>
      <c r="S656" s="55"/>
    </row>
    <row r="657" spans="1:19" ht="15.75" customHeight="1" x14ac:dyDescent="0.25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5"/>
      <c r="P657" s="55"/>
      <c r="Q657" s="55"/>
      <c r="R657" s="55"/>
      <c r="S657" s="55"/>
    </row>
    <row r="658" spans="1:19" ht="15.75" customHeight="1" x14ac:dyDescent="0.25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5"/>
      <c r="P658" s="55"/>
      <c r="Q658" s="55"/>
      <c r="R658" s="55"/>
      <c r="S658" s="55"/>
    </row>
    <row r="659" spans="1:19" ht="15.75" customHeight="1" x14ac:dyDescent="0.25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5"/>
      <c r="P659" s="55"/>
      <c r="Q659" s="55"/>
      <c r="R659" s="55"/>
      <c r="S659" s="55"/>
    </row>
    <row r="660" spans="1:19" ht="15.75" customHeight="1" x14ac:dyDescent="0.25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5"/>
      <c r="P660" s="55"/>
      <c r="Q660" s="55"/>
      <c r="R660" s="55"/>
      <c r="S660" s="55"/>
    </row>
    <row r="661" spans="1:19" ht="15.75" customHeight="1" x14ac:dyDescent="0.25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5"/>
      <c r="P661" s="55"/>
      <c r="Q661" s="55"/>
      <c r="R661" s="55"/>
      <c r="S661" s="55"/>
    </row>
    <row r="662" spans="1:19" ht="15.75" customHeight="1" x14ac:dyDescent="0.25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5"/>
      <c r="P662" s="55"/>
      <c r="Q662" s="55"/>
      <c r="R662" s="55"/>
      <c r="S662" s="55"/>
    </row>
    <row r="663" spans="1:19" ht="15.75" customHeight="1" x14ac:dyDescent="0.25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5"/>
      <c r="P663" s="55"/>
      <c r="Q663" s="55"/>
      <c r="R663" s="55"/>
      <c r="S663" s="55"/>
    </row>
    <row r="664" spans="1:19" ht="15.75" customHeight="1" x14ac:dyDescent="0.25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5"/>
      <c r="P664" s="55"/>
      <c r="Q664" s="55"/>
      <c r="R664" s="55"/>
      <c r="S664" s="55"/>
    </row>
    <row r="665" spans="1:19" ht="15.75" customHeight="1" x14ac:dyDescent="0.25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5"/>
      <c r="P665" s="55"/>
      <c r="Q665" s="55"/>
      <c r="R665" s="55"/>
      <c r="S665" s="55"/>
    </row>
    <row r="666" spans="1:19" ht="15.75" customHeight="1" x14ac:dyDescent="0.25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5"/>
      <c r="P666" s="55"/>
      <c r="Q666" s="55"/>
      <c r="R666" s="55"/>
      <c r="S666" s="55"/>
    </row>
    <row r="667" spans="1:19" ht="15.75" customHeight="1" x14ac:dyDescent="0.25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5"/>
      <c r="P667" s="55"/>
      <c r="Q667" s="55"/>
      <c r="R667" s="55"/>
      <c r="S667" s="55"/>
    </row>
    <row r="668" spans="1:19" ht="15.75" customHeight="1" x14ac:dyDescent="0.25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5"/>
      <c r="P668" s="55"/>
      <c r="Q668" s="55"/>
      <c r="R668" s="55"/>
      <c r="S668" s="55"/>
    </row>
    <row r="669" spans="1:19" ht="15.75" customHeight="1" x14ac:dyDescent="0.25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5"/>
      <c r="P669" s="55"/>
      <c r="Q669" s="55"/>
      <c r="R669" s="55"/>
      <c r="S669" s="55"/>
    </row>
    <row r="670" spans="1:19" ht="15.75" customHeight="1" x14ac:dyDescent="0.25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5"/>
      <c r="P670" s="55"/>
      <c r="Q670" s="55"/>
      <c r="R670" s="55"/>
      <c r="S670" s="55"/>
    </row>
    <row r="671" spans="1:19" ht="15.75" customHeight="1" x14ac:dyDescent="0.25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5"/>
      <c r="P671" s="55"/>
      <c r="Q671" s="55"/>
      <c r="R671" s="55"/>
      <c r="S671" s="55"/>
    </row>
    <row r="672" spans="1:19" ht="15.75" customHeight="1" x14ac:dyDescent="0.25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5"/>
      <c r="P672" s="55"/>
      <c r="Q672" s="55"/>
      <c r="R672" s="55"/>
      <c r="S672" s="55"/>
    </row>
    <row r="673" spans="1:19" ht="15.75" customHeight="1" x14ac:dyDescent="0.25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5"/>
      <c r="P673" s="55"/>
      <c r="Q673" s="55"/>
      <c r="R673" s="55"/>
      <c r="S673" s="55"/>
    </row>
    <row r="674" spans="1:19" ht="15.75" customHeight="1" x14ac:dyDescent="0.25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5"/>
      <c r="P674" s="55"/>
      <c r="Q674" s="55"/>
      <c r="R674" s="55"/>
      <c r="S674" s="55"/>
    </row>
    <row r="675" spans="1:19" ht="15.75" customHeight="1" x14ac:dyDescent="0.25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5"/>
      <c r="P675" s="55"/>
      <c r="Q675" s="55"/>
      <c r="R675" s="55"/>
      <c r="S675" s="55"/>
    </row>
    <row r="676" spans="1:19" ht="15.75" customHeight="1" x14ac:dyDescent="0.25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5"/>
      <c r="P676" s="55"/>
      <c r="Q676" s="55"/>
      <c r="R676" s="55"/>
      <c r="S676" s="55"/>
    </row>
    <row r="677" spans="1:19" ht="15.75" customHeight="1" x14ac:dyDescent="0.25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5"/>
      <c r="P677" s="55"/>
      <c r="Q677" s="55"/>
      <c r="R677" s="55"/>
      <c r="S677" s="55"/>
    </row>
    <row r="678" spans="1:19" ht="15.75" customHeight="1" x14ac:dyDescent="0.25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5"/>
      <c r="P678" s="55"/>
      <c r="Q678" s="55"/>
      <c r="R678" s="55"/>
      <c r="S678" s="55"/>
    </row>
    <row r="679" spans="1:19" ht="15.75" customHeight="1" x14ac:dyDescent="0.25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5"/>
      <c r="P679" s="55"/>
      <c r="Q679" s="55"/>
      <c r="R679" s="55"/>
      <c r="S679" s="55"/>
    </row>
    <row r="680" spans="1:19" ht="15.75" customHeight="1" x14ac:dyDescent="0.25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5"/>
      <c r="P680" s="55"/>
      <c r="Q680" s="55"/>
      <c r="R680" s="55"/>
      <c r="S680" s="55"/>
    </row>
    <row r="681" spans="1:19" ht="15.75" customHeight="1" x14ac:dyDescent="0.25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5"/>
      <c r="P681" s="55"/>
      <c r="Q681" s="55"/>
      <c r="R681" s="55"/>
      <c r="S681" s="55"/>
    </row>
    <row r="682" spans="1:19" ht="15.75" customHeight="1" x14ac:dyDescent="0.25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5"/>
      <c r="P682" s="55"/>
      <c r="Q682" s="55"/>
      <c r="R682" s="55"/>
      <c r="S682" s="55"/>
    </row>
    <row r="683" spans="1:19" ht="15.75" customHeight="1" x14ac:dyDescent="0.25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5"/>
      <c r="P683" s="55"/>
      <c r="Q683" s="55"/>
      <c r="R683" s="55"/>
      <c r="S683" s="55"/>
    </row>
    <row r="684" spans="1:19" ht="15.75" customHeight="1" x14ac:dyDescent="0.25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5"/>
      <c r="P684" s="55"/>
      <c r="Q684" s="55"/>
      <c r="R684" s="55"/>
      <c r="S684" s="55"/>
    </row>
    <row r="685" spans="1:19" ht="15.75" customHeight="1" x14ac:dyDescent="0.25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5"/>
      <c r="P685" s="55"/>
      <c r="Q685" s="55"/>
      <c r="R685" s="55"/>
      <c r="S685" s="55"/>
    </row>
    <row r="686" spans="1:19" ht="15.75" customHeight="1" x14ac:dyDescent="0.25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5"/>
      <c r="P686" s="55"/>
      <c r="Q686" s="55"/>
      <c r="R686" s="55"/>
      <c r="S686" s="55"/>
    </row>
    <row r="687" spans="1:19" ht="15.75" customHeight="1" x14ac:dyDescent="0.25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5"/>
      <c r="P687" s="55"/>
      <c r="Q687" s="55"/>
      <c r="R687" s="55"/>
      <c r="S687" s="55"/>
    </row>
    <row r="688" spans="1:19" ht="15.75" customHeight="1" x14ac:dyDescent="0.25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</row>
    <row r="689" spans="1:14" ht="15.75" customHeight="1" x14ac:dyDescent="0.25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</row>
    <row r="690" spans="1:14" ht="15.75" customHeight="1" x14ac:dyDescent="0.25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</row>
    <row r="691" spans="1:14" ht="15.75" customHeight="1" x14ac:dyDescent="0.25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</row>
    <row r="692" spans="1:14" ht="15.75" customHeight="1" x14ac:dyDescent="0.25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</row>
    <row r="693" spans="1:14" ht="15.75" customHeight="1" x14ac:dyDescent="0.25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</row>
    <row r="694" spans="1:14" ht="15.75" customHeight="1" x14ac:dyDescent="0.25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</row>
    <row r="695" spans="1:14" ht="15.75" customHeight="1" x14ac:dyDescent="0.25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</row>
    <row r="696" spans="1:14" ht="15.75" customHeight="1" x14ac:dyDescent="0.25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</row>
    <row r="697" spans="1:14" ht="15.75" customHeight="1" x14ac:dyDescent="0.25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</row>
    <row r="698" spans="1:14" ht="15.75" customHeight="1" x14ac:dyDescent="0.25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</row>
    <row r="699" spans="1:14" ht="15.75" customHeight="1" x14ac:dyDescent="0.25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</row>
    <row r="700" spans="1:14" ht="15.75" customHeight="1" x14ac:dyDescent="0.25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</row>
    <row r="701" spans="1:14" ht="15.75" customHeight="1" x14ac:dyDescent="0.25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</row>
    <row r="702" spans="1:14" ht="15.75" customHeight="1" x14ac:dyDescent="0.25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</row>
    <row r="703" spans="1:14" ht="15.75" customHeight="1" x14ac:dyDescent="0.25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</row>
    <row r="704" spans="1:14" ht="15.75" customHeight="1" x14ac:dyDescent="0.25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</row>
    <row r="705" spans="1:14" ht="15.75" customHeight="1" x14ac:dyDescent="0.25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</row>
    <row r="706" spans="1:14" ht="15.75" customHeight="1" x14ac:dyDescent="0.25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</row>
    <row r="707" spans="1:14" ht="15.75" customHeight="1" x14ac:dyDescent="0.25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</row>
    <row r="708" spans="1:14" ht="15.75" customHeight="1" x14ac:dyDescent="0.25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</row>
    <row r="709" spans="1:14" ht="15.75" customHeight="1" x14ac:dyDescent="0.25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</row>
    <row r="710" spans="1:14" ht="15.75" customHeight="1" x14ac:dyDescent="0.25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</row>
    <row r="711" spans="1:14" ht="15.75" customHeight="1" x14ac:dyDescent="0.25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</row>
    <row r="712" spans="1:14" ht="15.75" customHeight="1" x14ac:dyDescent="0.25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</row>
    <row r="713" spans="1:14" ht="15.75" customHeight="1" x14ac:dyDescent="0.25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</row>
    <row r="714" spans="1:14" ht="15.75" customHeight="1" x14ac:dyDescent="0.25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</row>
    <row r="715" spans="1:14" ht="15.75" customHeight="1" x14ac:dyDescent="0.25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</row>
    <row r="716" spans="1:14" ht="15.75" customHeight="1" x14ac:dyDescent="0.25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</row>
    <row r="717" spans="1:14" ht="15.75" customHeight="1" x14ac:dyDescent="0.25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</row>
    <row r="718" spans="1:14" ht="15.75" customHeight="1" x14ac:dyDescent="0.25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</row>
    <row r="719" spans="1:14" ht="15.75" customHeight="1" x14ac:dyDescent="0.25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</row>
    <row r="720" spans="1:14" ht="15.75" customHeight="1" x14ac:dyDescent="0.25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</row>
    <row r="721" spans="1:14" ht="15.75" customHeight="1" x14ac:dyDescent="0.25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</row>
    <row r="722" spans="1:14" ht="15.75" customHeight="1" x14ac:dyDescent="0.25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</row>
    <row r="723" spans="1:14" ht="15.75" customHeight="1" x14ac:dyDescent="0.25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</row>
    <row r="724" spans="1:14" ht="15.75" customHeight="1" x14ac:dyDescent="0.25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</row>
    <row r="725" spans="1:14" ht="15.75" customHeight="1" x14ac:dyDescent="0.25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</row>
    <row r="726" spans="1:14" ht="15.75" customHeight="1" x14ac:dyDescent="0.25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</row>
    <row r="727" spans="1:14" ht="15.75" customHeight="1" x14ac:dyDescent="0.25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</row>
    <row r="728" spans="1:14" ht="15.75" customHeight="1" x14ac:dyDescent="0.25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</row>
    <row r="729" spans="1:14" ht="15.75" customHeight="1" x14ac:dyDescent="0.25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</row>
    <row r="730" spans="1:14" ht="15.75" customHeight="1" x14ac:dyDescent="0.25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</row>
    <row r="731" spans="1:14" ht="15.75" customHeight="1" x14ac:dyDescent="0.25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</row>
    <row r="732" spans="1:14" ht="15.75" customHeight="1" x14ac:dyDescent="0.25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</row>
    <row r="733" spans="1:14" ht="15.75" customHeight="1" x14ac:dyDescent="0.25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</row>
    <row r="734" spans="1:14" ht="15.75" customHeight="1" x14ac:dyDescent="0.25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</row>
    <row r="735" spans="1:14" ht="15.75" customHeight="1" x14ac:dyDescent="0.25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</row>
    <row r="736" spans="1:14" ht="15.75" customHeight="1" x14ac:dyDescent="0.25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</row>
    <row r="737" spans="1:14" ht="15.75" customHeight="1" x14ac:dyDescent="0.25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</row>
    <row r="738" spans="1:14" ht="15.75" customHeight="1" x14ac:dyDescent="0.25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</row>
    <row r="739" spans="1:14" ht="15.75" customHeight="1" x14ac:dyDescent="0.25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</row>
    <row r="740" spans="1:14" ht="15.75" customHeight="1" x14ac:dyDescent="0.25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</row>
    <row r="741" spans="1:14" ht="15.75" customHeight="1" x14ac:dyDescent="0.25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</row>
    <row r="742" spans="1:14" ht="15.75" customHeight="1" x14ac:dyDescent="0.25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</row>
    <row r="743" spans="1:14" ht="15.75" customHeight="1" x14ac:dyDescent="0.25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</row>
    <row r="744" spans="1:14" ht="15.75" customHeight="1" x14ac:dyDescent="0.25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</row>
    <row r="745" spans="1:14" ht="15.75" customHeight="1" x14ac:dyDescent="0.25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</row>
    <row r="746" spans="1:14" ht="15.75" customHeight="1" x14ac:dyDescent="0.25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</row>
    <row r="747" spans="1:14" ht="15.75" customHeight="1" x14ac:dyDescent="0.25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</row>
    <row r="748" spans="1:14" ht="15.75" customHeight="1" x14ac:dyDescent="0.25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</row>
    <row r="749" spans="1:14" ht="15.75" customHeight="1" x14ac:dyDescent="0.25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</row>
    <row r="750" spans="1:14" ht="15.75" customHeight="1" x14ac:dyDescent="0.25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</row>
    <row r="751" spans="1:14" ht="15.75" customHeight="1" x14ac:dyDescent="0.25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</row>
    <row r="752" spans="1:14" ht="15.75" customHeight="1" x14ac:dyDescent="0.25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</row>
    <row r="753" spans="1:14" ht="15.75" customHeight="1" x14ac:dyDescent="0.25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</row>
    <row r="754" spans="1:14" ht="15.75" customHeight="1" x14ac:dyDescent="0.25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</row>
    <row r="755" spans="1:14" ht="15.75" customHeight="1" x14ac:dyDescent="0.25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</row>
    <row r="756" spans="1:14" ht="15.75" customHeight="1" x14ac:dyDescent="0.25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</row>
    <row r="757" spans="1:14" ht="15.75" customHeight="1" x14ac:dyDescent="0.25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</row>
    <row r="758" spans="1:14" ht="15.75" customHeight="1" x14ac:dyDescent="0.25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</row>
    <row r="759" spans="1:14" ht="15.75" customHeight="1" x14ac:dyDescent="0.25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</row>
    <row r="760" spans="1:14" ht="15.75" customHeight="1" x14ac:dyDescent="0.25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</row>
    <row r="761" spans="1:14" ht="15.75" customHeight="1" x14ac:dyDescent="0.25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</row>
    <row r="762" spans="1:14" ht="15.75" customHeight="1" x14ac:dyDescent="0.25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</row>
    <row r="763" spans="1:14" ht="15.75" customHeight="1" x14ac:dyDescent="0.25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</row>
    <row r="764" spans="1:14" ht="15.75" customHeight="1" x14ac:dyDescent="0.25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</row>
    <row r="765" spans="1:14" ht="15.75" customHeight="1" x14ac:dyDescent="0.25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</row>
    <row r="766" spans="1:14" ht="15.75" customHeight="1" x14ac:dyDescent="0.25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</row>
    <row r="767" spans="1:14" ht="15.75" customHeight="1" x14ac:dyDescent="0.25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</row>
    <row r="768" spans="1:14" ht="15.75" customHeight="1" x14ac:dyDescent="0.25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</row>
    <row r="769" spans="1:14" ht="15.75" customHeight="1" x14ac:dyDescent="0.25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</row>
    <row r="770" spans="1:14" ht="15.75" customHeight="1" x14ac:dyDescent="0.25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</row>
    <row r="771" spans="1:14" ht="15.75" customHeight="1" x14ac:dyDescent="0.25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</row>
    <row r="772" spans="1:14" ht="15.75" customHeight="1" x14ac:dyDescent="0.25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</row>
    <row r="773" spans="1:14" ht="15.75" customHeight="1" x14ac:dyDescent="0.25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</row>
    <row r="774" spans="1:14" ht="15.75" customHeight="1" x14ac:dyDescent="0.25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</row>
    <row r="775" spans="1:14" ht="15.75" customHeight="1" x14ac:dyDescent="0.25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</row>
    <row r="776" spans="1:14" ht="15.75" customHeight="1" x14ac:dyDescent="0.25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</row>
    <row r="777" spans="1:14" ht="15.75" customHeight="1" x14ac:dyDescent="0.25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</row>
    <row r="778" spans="1:14" ht="15.75" customHeight="1" x14ac:dyDescent="0.25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</row>
    <row r="779" spans="1:14" ht="15.75" customHeight="1" x14ac:dyDescent="0.25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</row>
    <row r="780" spans="1:14" ht="15.75" customHeight="1" x14ac:dyDescent="0.25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</row>
    <row r="781" spans="1:14" ht="15.75" customHeight="1" x14ac:dyDescent="0.25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</row>
    <row r="782" spans="1:14" ht="15.75" customHeight="1" x14ac:dyDescent="0.25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</row>
    <row r="783" spans="1:14" ht="15.75" customHeight="1" x14ac:dyDescent="0.25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</row>
    <row r="784" spans="1:14" ht="15.75" customHeight="1" x14ac:dyDescent="0.25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</row>
    <row r="785" spans="1:14" ht="15.75" customHeight="1" x14ac:dyDescent="0.25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</row>
    <row r="786" spans="1:14" ht="15.75" customHeight="1" x14ac:dyDescent="0.25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</row>
    <row r="787" spans="1:14" ht="15.75" customHeight="1" x14ac:dyDescent="0.25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</row>
    <row r="788" spans="1:14" ht="15.75" customHeight="1" x14ac:dyDescent="0.25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</row>
    <row r="789" spans="1:14" ht="15.75" customHeight="1" x14ac:dyDescent="0.25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</row>
    <row r="790" spans="1:14" ht="15.75" customHeight="1" x14ac:dyDescent="0.25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</row>
    <row r="791" spans="1:14" ht="15.75" customHeight="1" x14ac:dyDescent="0.25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</row>
    <row r="792" spans="1:14" ht="15.75" customHeight="1" x14ac:dyDescent="0.25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</row>
    <row r="793" spans="1:14" ht="15.75" customHeight="1" x14ac:dyDescent="0.25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</row>
    <row r="794" spans="1:14" ht="15.75" customHeight="1" x14ac:dyDescent="0.25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</row>
    <row r="795" spans="1:14" ht="15.75" customHeight="1" x14ac:dyDescent="0.25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</row>
    <row r="796" spans="1:14" ht="15.75" customHeight="1" x14ac:dyDescent="0.25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</row>
    <row r="797" spans="1:14" ht="15.75" customHeight="1" x14ac:dyDescent="0.25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</row>
    <row r="798" spans="1:14" ht="15.75" customHeight="1" x14ac:dyDescent="0.25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</row>
    <row r="799" spans="1:14" ht="15.75" customHeight="1" x14ac:dyDescent="0.25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</row>
    <row r="800" spans="1:14" ht="15.75" customHeight="1" x14ac:dyDescent="0.25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</row>
    <row r="801" spans="1:14" ht="15.75" customHeight="1" x14ac:dyDescent="0.25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</row>
    <row r="802" spans="1:14" ht="15.75" customHeight="1" x14ac:dyDescent="0.25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</row>
    <row r="803" spans="1:14" ht="15.75" customHeight="1" x14ac:dyDescent="0.25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</row>
    <row r="804" spans="1:14" ht="15.75" customHeight="1" x14ac:dyDescent="0.25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</row>
    <row r="805" spans="1:14" ht="15.75" customHeight="1" x14ac:dyDescent="0.25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</row>
    <row r="806" spans="1:14" ht="15.75" customHeight="1" x14ac:dyDescent="0.25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</row>
    <row r="807" spans="1:14" ht="15.75" customHeight="1" x14ac:dyDescent="0.25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</row>
    <row r="808" spans="1:14" ht="15.75" customHeight="1" x14ac:dyDescent="0.25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</row>
    <row r="809" spans="1:14" ht="15.75" customHeight="1" x14ac:dyDescent="0.25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</row>
    <row r="810" spans="1:14" ht="15.75" customHeight="1" x14ac:dyDescent="0.25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</row>
    <row r="811" spans="1:14" ht="15.75" customHeight="1" x14ac:dyDescent="0.25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</row>
    <row r="812" spans="1:14" ht="15.75" customHeight="1" x14ac:dyDescent="0.25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</row>
    <row r="813" spans="1:14" ht="15.75" customHeight="1" x14ac:dyDescent="0.25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</row>
    <row r="814" spans="1:14" ht="15.75" customHeight="1" x14ac:dyDescent="0.25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</row>
    <row r="815" spans="1:14" ht="15.75" customHeight="1" x14ac:dyDescent="0.25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</row>
    <row r="816" spans="1:14" ht="15.75" customHeight="1" x14ac:dyDescent="0.25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</row>
    <row r="817" spans="1:14" ht="15.75" customHeight="1" x14ac:dyDescent="0.25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</row>
    <row r="818" spans="1:14" ht="15.75" customHeight="1" x14ac:dyDescent="0.25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</row>
    <row r="819" spans="1:14" ht="15.75" customHeight="1" x14ac:dyDescent="0.25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</row>
    <row r="820" spans="1:14" ht="15.75" customHeight="1" x14ac:dyDescent="0.25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</row>
    <row r="821" spans="1:14" ht="15.75" customHeight="1" x14ac:dyDescent="0.25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</row>
    <row r="822" spans="1:14" ht="15.75" customHeight="1" x14ac:dyDescent="0.25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</row>
    <row r="823" spans="1:14" ht="15.75" customHeight="1" x14ac:dyDescent="0.25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</row>
    <row r="824" spans="1:14" ht="15.75" customHeight="1" x14ac:dyDescent="0.25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</row>
    <row r="825" spans="1:14" ht="15.75" customHeight="1" x14ac:dyDescent="0.25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</row>
    <row r="826" spans="1:14" ht="15.75" customHeight="1" x14ac:dyDescent="0.25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</row>
    <row r="827" spans="1:14" ht="15.75" customHeight="1" x14ac:dyDescent="0.25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</row>
    <row r="828" spans="1:14" ht="15.75" customHeight="1" x14ac:dyDescent="0.25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</row>
    <row r="829" spans="1:14" ht="15.75" customHeight="1" x14ac:dyDescent="0.25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</row>
    <row r="830" spans="1:14" ht="15.75" customHeight="1" x14ac:dyDescent="0.25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</row>
    <row r="831" spans="1:14" ht="15.75" customHeight="1" x14ac:dyDescent="0.25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</row>
    <row r="832" spans="1:14" ht="15.75" customHeight="1" x14ac:dyDescent="0.25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</row>
    <row r="833" spans="1:14" ht="15.75" customHeight="1" x14ac:dyDescent="0.25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</row>
    <row r="834" spans="1:14" ht="15.75" customHeight="1" x14ac:dyDescent="0.25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</row>
    <row r="835" spans="1:14" ht="15.75" customHeight="1" x14ac:dyDescent="0.25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</row>
    <row r="836" spans="1:14" ht="15.75" customHeight="1" x14ac:dyDescent="0.25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</row>
    <row r="837" spans="1:14" ht="15.75" customHeight="1" x14ac:dyDescent="0.25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</row>
    <row r="838" spans="1:14" ht="15.75" customHeight="1" x14ac:dyDescent="0.25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</row>
    <row r="839" spans="1:14" ht="15.75" customHeight="1" x14ac:dyDescent="0.25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</row>
    <row r="840" spans="1:14" ht="15.75" customHeight="1" x14ac:dyDescent="0.25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</row>
    <row r="841" spans="1:14" ht="15.75" customHeight="1" x14ac:dyDescent="0.25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</row>
    <row r="842" spans="1:14" ht="15.75" customHeight="1" x14ac:dyDescent="0.25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</row>
    <row r="843" spans="1:14" ht="15.75" customHeight="1" x14ac:dyDescent="0.25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</row>
    <row r="844" spans="1:14" ht="15.75" customHeight="1" x14ac:dyDescent="0.25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</row>
    <row r="845" spans="1:14" ht="15.75" customHeight="1" x14ac:dyDescent="0.25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</row>
    <row r="846" spans="1:14" ht="15.75" customHeight="1" x14ac:dyDescent="0.25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</row>
    <row r="847" spans="1:14" ht="15.75" customHeight="1" x14ac:dyDescent="0.25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</row>
    <row r="848" spans="1:14" ht="15.75" customHeight="1" x14ac:dyDescent="0.25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</row>
    <row r="849" spans="1:14" ht="15.75" customHeight="1" x14ac:dyDescent="0.25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</row>
    <row r="850" spans="1:14" ht="15.75" customHeight="1" x14ac:dyDescent="0.25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</row>
    <row r="851" spans="1:14" ht="15.75" customHeight="1" x14ac:dyDescent="0.25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</row>
    <row r="852" spans="1:14" ht="15.75" customHeight="1" x14ac:dyDescent="0.25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</row>
    <row r="853" spans="1:14" ht="15.75" customHeight="1" x14ac:dyDescent="0.25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</row>
    <row r="854" spans="1:14" ht="15.75" customHeight="1" x14ac:dyDescent="0.25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</row>
    <row r="855" spans="1:14" ht="15.75" customHeight="1" x14ac:dyDescent="0.25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</row>
    <row r="856" spans="1:14" ht="15.75" customHeight="1" x14ac:dyDescent="0.25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</row>
    <row r="857" spans="1:14" ht="15.75" customHeight="1" x14ac:dyDescent="0.25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</row>
    <row r="858" spans="1:14" ht="15.75" customHeight="1" x14ac:dyDescent="0.25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</row>
    <row r="859" spans="1:14" ht="15.75" customHeight="1" x14ac:dyDescent="0.25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</row>
    <row r="860" spans="1:14" ht="15.75" customHeight="1" x14ac:dyDescent="0.25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</row>
    <row r="861" spans="1:14" ht="15.75" customHeight="1" x14ac:dyDescent="0.25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</row>
    <row r="862" spans="1:14" ht="15.75" customHeight="1" x14ac:dyDescent="0.25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</row>
    <row r="863" spans="1:14" ht="15.75" customHeight="1" x14ac:dyDescent="0.25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</row>
    <row r="864" spans="1:14" ht="15.75" customHeight="1" x14ac:dyDescent="0.25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</row>
    <row r="865" spans="1:14" ht="15.75" customHeight="1" x14ac:dyDescent="0.25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</row>
    <row r="866" spans="1:14" ht="15.75" customHeight="1" x14ac:dyDescent="0.25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</row>
    <row r="867" spans="1:14" ht="15.75" customHeight="1" x14ac:dyDescent="0.25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</row>
    <row r="868" spans="1:14" ht="15.75" customHeight="1" x14ac:dyDescent="0.25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</row>
    <row r="869" spans="1:14" ht="15.75" customHeight="1" x14ac:dyDescent="0.25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</row>
    <row r="870" spans="1:14" ht="15.75" customHeight="1" x14ac:dyDescent="0.25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</row>
    <row r="871" spans="1:14" ht="15.75" customHeight="1" x14ac:dyDescent="0.25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</row>
    <row r="872" spans="1:14" ht="15.75" customHeight="1" x14ac:dyDescent="0.25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</row>
    <row r="873" spans="1:14" ht="15.75" customHeight="1" x14ac:dyDescent="0.25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</row>
    <row r="874" spans="1:14" ht="15.75" customHeight="1" x14ac:dyDescent="0.25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</row>
    <row r="875" spans="1:14" ht="15.75" customHeight="1" x14ac:dyDescent="0.25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</row>
    <row r="876" spans="1:14" ht="15.75" customHeight="1" x14ac:dyDescent="0.25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</row>
    <row r="877" spans="1:14" ht="15.75" customHeight="1" x14ac:dyDescent="0.25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</row>
    <row r="878" spans="1:14" ht="15.75" customHeight="1" x14ac:dyDescent="0.25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</row>
    <row r="879" spans="1:14" ht="15.75" customHeight="1" x14ac:dyDescent="0.25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</row>
    <row r="880" spans="1:14" ht="15.75" customHeight="1" x14ac:dyDescent="0.25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</row>
    <row r="881" spans="1:14" ht="15.75" customHeight="1" x14ac:dyDescent="0.25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</row>
    <row r="882" spans="1:14" ht="15.75" customHeight="1" x14ac:dyDescent="0.25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</row>
    <row r="883" spans="1:14" ht="15.75" customHeight="1" x14ac:dyDescent="0.25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</row>
    <row r="884" spans="1:14" ht="15.75" customHeight="1" x14ac:dyDescent="0.25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</row>
    <row r="885" spans="1:14" ht="15.75" customHeight="1" x14ac:dyDescent="0.25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</row>
    <row r="886" spans="1:14" ht="15.75" customHeight="1" x14ac:dyDescent="0.25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</row>
    <row r="887" spans="1:14" ht="15.75" customHeight="1" x14ac:dyDescent="0.25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</row>
    <row r="888" spans="1:14" ht="15.75" customHeight="1" x14ac:dyDescent="0.25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</row>
    <row r="889" spans="1:14" ht="15.75" customHeight="1" x14ac:dyDescent="0.25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</row>
    <row r="890" spans="1:14" ht="15.75" customHeight="1" x14ac:dyDescent="0.25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</row>
    <row r="891" spans="1:14" ht="15.75" customHeight="1" x14ac:dyDescent="0.25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</row>
    <row r="892" spans="1:14" ht="15.75" customHeight="1" x14ac:dyDescent="0.25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</row>
    <row r="893" spans="1:14" ht="15.75" customHeight="1" x14ac:dyDescent="0.25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</row>
    <row r="894" spans="1:14" ht="15.75" customHeight="1" x14ac:dyDescent="0.25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</row>
    <row r="895" spans="1:14" ht="15.75" customHeight="1" x14ac:dyDescent="0.25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</row>
    <row r="896" spans="1:14" ht="15.75" customHeight="1" x14ac:dyDescent="0.25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</row>
    <row r="897" spans="1:14" ht="15.75" customHeight="1" x14ac:dyDescent="0.25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</row>
    <row r="898" spans="1:14" ht="15.75" customHeight="1" x14ac:dyDescent="0.25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</row>
    <row r="899" spans="1:14" ht="15.75" customHeight="1" x14ac:dyDescent="0.25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</row>
    <row r="900" spans="1:14" ht="15.75" customHeight="1" x14ac:dyDescent="0.25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</row>
    <row r="901" spans="1:14" ht="15.75" customHeight="1" x14ac:dyDescent="0.25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</row>
    <row r="902" spans="1:14" ht="15.75" customHeight="1" x14ac:dyDescent="0.25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</row>
    <row r="903" spans="1:14" ht="15.75" customHeight="1" x14ac:dyDescent="0.25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</row>
    <row r="904" spans="1:14" ht="15.75" customHeight="1" x14ac:dyDescent="0.25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</row>
    <row r="905" spans="1:14" ht="15.75" customHeight="1" x14ac:dyDescent="0.25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</row>
    <row r="906" spans="1:14" ht="15.75" customHeight="1" x14ac:dyDescent="0.25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</row>
    <row r="907" spans="1:14" ht="15.75" customHeight="1" x14ac:dyDescent="0.25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</row>
    <row r="908" spans="1:14" ht="15.75" customHeight="1" x14ac:dyDescent="0.25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</row>
    <row r="909" spans="1:14" ht="15.75" customHeight="1" x14ac:dyDescent="0.25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</row>
    <row r="910" spans="1:14" ht="15.75" customHeight="1" x14ac:dyDescent="0.25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</row>
    <row r="911" spans="1:14" ht="15.75" customHeight="1" x14ac:dyDescent="0.25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</row>
    <row r="912" spans="1:14" ht="15.75" customHeight="1" x14ac:dyDescent="0.25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</row>
    <row r="913" spans="1:14" ht="15.75" customHeight="1" x14ac:dyDescent="0.25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</row>
    <row r="914" spans="1:14" ht="15.75" customHeight="1" x14ac:dyDescent="0.25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</row>
    <row r="915" spans="1:14" ht="15.75" customHeight="1" x14ac:dyDescent="0.25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</row>
    <row r="916" spans="1:14" ht="15.75" customHeight="1" x14ac:dyDescent="0.25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</row>
    <row r="917" spans="1:14" ht="15.75" customHeight="1" x14ac:dyDescent="0.25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</row>
    <row r="918" spans="1:14" ht="15.75" customHeight="1" x14ac:dyDescent="0.25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</row>
    <row r="919" spans="1:14" ht="15.75" customHeight="1" x14ac:dyDescent="0.25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</row>
    <row r="920" spans="1:14" ht="15.75" customHeight="1" x14ac:dyDescent="0.25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</row>
    <row r="921" spans="1:14" ht="15.75" customHeight="1" x14ac:dyDescent="0.25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</row>
    <row r="922" spans="1:14" ht="15.75" customHeight="1" x14ac:dyDescent="0.25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</row>
    <row r="923" spans="1:14" ht="15.75" customHeight="1" x14ac:dyDescent="0.25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</row>
    <row r="924" spans="1:14" ht="15.75" customHeight="1" x14ac:dyDescent="0.25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</row>
    <row r="925" spans="1:14" ht="15.75" customHeight="1" x14ac:dyDescent="0.25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</row>
    <row r="926" spans="1:14" ht="15.75" customHeight="1" x14ac:dyDescent="0.25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</row>
    <row r="927" spans="1:14" ht="15.75" customHeight="1" x14ac:dyDescent="0.25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</row>
    <row r="928" spans="1:14" ht="15.75" customHeight="1" x14ac:dyDescent="0.25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</row>
    <row r="929" spans="1:14" ht="15.75" customHeight="1" x14ac:dyDescent="0.25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</row>
    <row r="930" spans="1:14" ht="15.75" customHeight="1" x14ac:dyDescent="0.25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</row>
    <row r="931" spans="1:14" ht="15.75" customHeight="1" x14ac:dyDescent="0.25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</row>
    <row r="932" spans="1:14" ht="15.75" customHeight="1" x14ac:dyDescent="0.25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</row>
    <row r="933" spans="1:14" ht="15.75" customHeight="1" x14ac:dyDescent="0.25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</row>
    <row r="934" spans="1:14" ht="15.75" customHeight="1" x14ac:dyDescent="0.25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</row>
    <row r="935" spans="1:14" ht="15.75" customHeight="1" x14ac:dyDescent="0.25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</row>
    <row r="936" spans="1:14" ht="15.75" customHeight="1" x14ac:dyDescent="0.25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</row>
    <row r="937" spans="1:14" ht="15.75" customHeight="1" x14ac:dyDescent="0.25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</row>
    <row r="938" spans="1:14" ht="15.75" customHeight="1" x14ac:dyDescent="0.25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</row>
    <row r="939" spans="1:14" ht="15.75" customHeight="1" x14ac:dyDescent="0.25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</row>
    <row r="940" spans="1:14" ht="15.75" customHeight="1" x14ac:dyDescent="0.25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</row>
    <row r="941" spans="1:14" ht="15.75" customHeight="1" x14ac:dyDescent="0.25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</row>
    <row r="942" spans="1:14" ht="15.75" customHeight="1" x14ac:dyDescent="0.25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</row>
    <row r="943" spans="1:14" ht="15.75" customHeight="1" x14ac:dyDescent="0.25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</row>
    <row r="944" spans="1:14" ht="15.75" customHeight="1" x14ac:dyDescent="0.25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</row>
    <row r="945" spans="1:14" ht="15.75" customHeight="1" x14ac:dyDescent="0.25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</row>
    <row r="946" spans="1:14" ht="15.75" customHeight="1" x14ac:dyDescent="0.25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</row>
    <row r="947" spans="1:14" ht="15.75" customHeight="1" x14ac:dyDescent="0.25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</row>
    <row r="948" spans="1:14" ht="15.75" customHeight="1" x14ac:dyDescent="0.25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</row>
    <row r="949" spans="1:14" ht="15.75" customHeight="1" x14ac:dyDescent="0.25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</row>
    <row r="950" spans="1:14" ht="15.75" customHeight="1" x14ac:dyDescent="0.25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</row>
    <row r="951" spans="1:14" ht="15.75" customHeight="1" x14ac:dyDescent="0.25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</row>
    <row r="952" spans="1:14" ht="15.75" customHeight="1" x14ac:dyDescent="0.25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</row>
    <row r="953" spans="1:14" ht="15.75" customHeight="1" x14ac:dyDescent="0.25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</row>
    <row r="954" spans="1:14" ht="15.75" customHeight="1" x14ac:dyDescent="0.25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</row>
    <row r="955" spans="1:14" ht="15.75" customHeight="1" x14ac:dyDescent="0.25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</row>
    <row r="956" spans="1:14" ht="15.75" customHeight="1" x14ac:dyDescent="0.25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</row>
    <row r="957" spans="1:14" ht="15.75" customHeight="1" x14ac:dyDescent="0.25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</row>
    <row r="958" spans="1:14" ht="15.75" customHeight="1" x14ac:dyDescent="0.25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</row>
    <row r="959" spans="1:14" ht="15.75" customHeight="1" x14ac:dyDescent="0.25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</row>
    <row r="960" spans="1:14" ht="15.75" customHeight="1" x14ac:dyDescent="0.25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</row>
    <row r="961" spans="1:14" ht="15.75" customHeight="1" x14ac:dyDescent="0.25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</row>
    <row r="962" spans="1:14" ht="15.75" customHeight="1" x14ac:dyDescent="0.2"/>
    <row r="963" spans="1:14" ht="15.75" customHeight="1" x14ac:dyDescent="0.2"/>
    <row r="964" spans="1:14" ht="15.75" customHeight="1" x14ac:dyDescent="0.2"/>
    <row r="965" spans="1:14" ht="15.75" customHeight="1" x14ac:dyDescent="0.2"/>
    <row r="966" spans="1:14" ht="15.75" customHeight="1" x14ac:dyDescent="0.2"/>
    <row r="967" spans="1:14" ht="15.75" customHeight="1" x14ac:dyDescent="0.2"/>
    <row r="968" spans="1:14" ht="15.75" customHeight="1" x14ac:dyDescent="0.2"/>
    <row r="969" spans="1:14" ht="15.75" customHeight="1" x14ac:dyDescent="0.2"/>
    <row r="970" spans="1:14" ht="15.75" customHeight="1" x14ac:dyDescent="0.2"/>
    <row r="971" spans="1:14" ht="15.75" customHeight="1" x14ac:dyDescent="0.2"/>
    <row r="972" spans="1:14" ht="15.75" customHeight="1" x14ac:dyDescent="0.2"/>
    <row r="973" spans="1:14" ht="15.75" customHeight="1" x14ac:dyDescent="0.2"/>
    <row r="974" spans="1:14" ht="15.75" customHeight="1" x14ac:dyDescent="0.2"/>
    <row r="975" spans="1:14" ht="15.75" customHeight="1" x14ac:dyDescent="0.2"/>
    <row r="976" spans="1:14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8">
    <mergeCell ref="N11:N12"/>
    <mergeCell ref="J11:J12"/>
    <mergeCell ref="A8:N8"/>
    <mergeCell ref="A5:N6"/>
    <mergeCell ref="B11:B12"/>
    <mergeCell ref="C11:C12"/>
    <mergeCell ref="B10:N10"/>
    <mergeCell ref="D11:D12"/>
    <mergeCell ref="E11:E12"/>
    <mergeCell ref="K11:K12"/>
    <mergeCell ref="L11:L12"/>
    <mergeCell ref="M11:M12"/>
    <mergeCell ref="A9:N9"/>
    <mergeCell ref="A10:A11"/>
    <mergeCell ref="F11:F12"/>
    <mergeCell ref="G11:G12"/>
    <mergeCell ref="I11:I12"/>
    <mergeCell ref="H11:H12"/>
  </mergeCells>
  <pageMargins left="0.7" right="0.7" top="0.75" bottom="0.75" header="0" footer="0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topLeftCell="A7" workbookViewId="0">
      <selection activeCell="B13" sqref="B13:C14"/>
    </sheetView>
  </sheetViews>
  <sheetFormatPr baseColWidth="10" defaultColWidth="12.625" defaultRowHeight="15" customHeight="1" x14ac:dyDescent="0.2"/>
  <cols>
    <col min="1" max="1" width="15.125" bestFit="1" customWidth="1"/>
    <col min="2" max="4" width="14.125" bestFit="1" customWidth="1"/>
    <col min="5" max="5" width="15" bestFit="1" customWidth="1"/>
    <col min="6" max="14" width="14.125" bestFit="1" customWidth="1"/>
    <col min="15" max="15" width="15" bestFit="1" customWidth="1"/>
    <col min="16" max="19" width="9.375" customWidth="1"/>
  </cols>
  <sheetData>
    <row r="1" spans="1:1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6"/>
      <c r="N4" s="6"/>
      <c r="O4" s="1"/>
      <c r="P4" s="1"/>
      <c r="Q4" s="1"/>
      <c r="R4" s="1"/>
      <c r="S4" s="1"/>
    </row>
    <row r="5" spans="1:19" ht="15" customHeight="1" x14ac:dyDescent="0.25">
      <c r="A5" s="173" t="s">
        <v>150</v>
      </c>
      <c r="B5" s="174"/>
      <c r="C5" s="174"/>
      <c r="D5" s="174"/>
      <c r="E5" s="174"/>
      <c r="F5" s="174"/>
      <c r="G5" s="174"/>
      <c r="H5" s="174"/>
      <c r="I5" s="174"/>
      <c r="J5" s="174"/>
      <c r="K5" s="174"/>
      <c r="L5" s="174"/>
      <c r="M5" s="174"/>
      <c r="N5" s="174"/>
      <c r="O5" s="174"/>
      <c r="P5" s="1"/>
      <c r="Q5" s="1"/>
      <c r="R5" s="1"/>
      <c r="S5" s="1"/>
    </row>
    <row r="6" spans="1:19" ht="34.5" customHeight="1" x14ac:dyDescent="0.25">
      <c r="A6" s="175"/>
      <c r="B6" s="176"/>
      <c r="C6" s="176"/>
      <c r="D6" s="176"/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6"/>
      <c r="P6" s="1"/>
      <c r="Q6" s="1"/>
      <c r="R6" s="1"/>
      <c r="S6" s="1"/>
    </row>
    <row r="7" spans="1:19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111" t="s">
        <v>151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"/>
      <c r="Q8" s="1"/>
      <c r="R8" s="1"/>
      <c r="S8" s="1"/>
    </row>
    <row r="9" spans="1:19" x14ac:dyDescent="0.2">
      <c r="A9" s="182"/>
      <c r="B9" s="183"/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183"/>
    </row>
    <row r="10" spans="1:19" x14ac:dyDescent="0.25">
      <c r="A10" s="144" t="s">
        <v>40</v>
      </c>
      <c r="B10" s="187">
        <v>2024</v>
      </c>
      <c r="C10" s="188"/>
      <c r="D10" s="188"/>
      <c r="E10" s="188"/>
      <c r="F10" s="188"/>
      <c r="G10" s="188"/>
      <c r="H10" s="188"/>
      <c r="I10" s="188"/>
      <c r="J10" s="188"/>
      <c r="K10" s="188"/>
      <c r="L10" s="188"/>
      <c r="M10" s="188"/>
      <c r="N10" s="188"/>
      <c r="O10" s="188"/>
    </row>
    <row r="11" spans="1:19" ht="14.25" customHeight="1" x14ac:dyDescent="0.2">
      <c r="A11" s="131"/>
      <c r="B11" s="177" t="s">
        <v>9</v>
      </c>
      <c r="C11" s="177" t="s">
        <v>10</v>
      </c>
      <c r="D11" s="177" t="s">
        <v>11</v>
      </c>
      <c r="E11" s="177" t="s">
        <v>12</v>
      </c>
      <c r="F11" s="177" t="s">
        <v>13</v>
      </c>
      <c r="G11" s="177" t="s">
        <v>14</v>
      </c>
      <c r="H11" s="177" t="s">
        <v>15</v>
      </c>
      <c r="I11" s="177" t="s">
        <v>16</v>
      </c>
      <c r="J11" s="177" t="s">
        <v>17</v>
      </c>
      <c r="K11" s="177" t="s">
        <v>18</v>
      </c>
      <c r="L11" s="177" t="s">
        <v>19</v>
      </c>
      <c r="M11" s="177" t="s">
        <v>20</v>
      </c>
      <c r="N11" s="177" t="s">
        <v>6</v>
      </c>
      <c r="O11" s="185" t="s">
        <v>26</v>
      </c>
    </row>
    <row r="12" spans="1:19" x14ac:dyDescent="0.2">
      <c r="A12" s="15" t="s">
        <v>146</v>
      </c>
      <c r="B12" s="178"/>
      <c r="C12" s="179"/>
      <c r="D12" s="179"/>
      <c r="E12" s="179"/>
      <c r="F12" s="179"/>
      <c r="G12" s="179"/>
      <c r="H12" s="179"/>
      <c r="I12" s="179"/>
      <c r="J12" s="179"/>
      <c r="K12" s="179"/>
      <c r="L12" s="179"/>
      <c r="M12" s="179"/>
      <c r="N12" s="179"/>
      <c r="O12" s="186"/>
    </row>
    <row r="13" spans="1:19" x14ac:dyDescent="0.25">
      <c r="A13" s="31" t="s">
        <v>152</v>
      </c>
      <c r="B13" s="84">
        <v>2315787.4900000002</v>
      </c>
      <c r="C13" s="84">
        <v>2307537.42</v>
      </c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23">
        <f>SUM(B13:N13)</f>
        <v>4623324.91</v>
      </c>
    </row>
    <row r="14" spans="1:19" x14ac:dyDescent="0.25">
      <c r="A14" s="31" t="s">
        <v>153</v>
      </c>
      <c r="B14" s="82">
        <v>1911171.81</v>
      </c>
      <c r="C14" s="82">
        <v>1907603.62</v>
      </c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23">
        <f t="shared" ref="O14:O15" si="0">SUM(B14:N14)</f>
        <v>3818775.43</v>
      </c>
    </row>
    <row r="15" spans="1:19" x14ac:dyDescent="0.25">
      <c r="A15" s="16" t="s">
        <v>26</v>
      </c>
      <c r="B15" s="23">
        <f t="shared" ref="B15:N15" si="1">SUM(B13:B14)</f>
        <v>4226959.3000000007</v>
      </c>
      <c r="C15" s="23">
        <f t="shared" si="1"/>
        <v>4215141.04</v>
      </c>
      <c r="D15" s="23">
        <f t="shared" si="1"/>
        <v>0</v>
      </c>
      <c r="E15" s="23">
        <f t="shared" si="1"/>
        <v>0</v>
      </c>
      <c r="F15" s="23">
        <f t="shared" si="1"/>
        <v>0</v>
      </c>
      <c r="G15" s="23">
        <f t="shared" si="1"/>
        <v>0</v>
      </c>
      <c r="H15" s="23">
        <f t="shared" si="1"/>
        <v>0</v>
      </c>
      <c r="I15" s="23">
        <f t="shared" si="1"/>
        <v>0</v>
      </c>
      <c r="J15" s="23">
        <f t="shared" si="1"/>
        <v>0</v>
      </c>
      <c r="K15" s="23">
        <f t="shared" si="1"/>
        <v>0</v>
      </c>
      <c r="L15" s="23">
        <f t="shared" si="1"/>
        <v>0</v>
      </c>
      <c r="M15" s="23">
        <f t="shared" si="1"/>
        <v>0</v>
      </c>
      <c r="N15" s="23">
        <f t="shared" si="1"/>
        <v>0</v>
      </c>
      <c r="O15" s="23">
        <f t="shared" si="0"/>
        <v>8442100.3399999999</v>
      </c>
    </row>
    <row r="17" spans="1:6" ht="14.25" x14ac:dyDescent="0.2">
      <c r="A17" s="184" t="s">
        <v>184</v>
      </c>
      <c r="B17" s="184"/>
      <c r="C17" s="184"/>
      <c r="D17" s="184"/>
      <c r="E17" s="184"/>
      <c r="F17" s="184"/>
    </row>
    <row r="18" spans="1:6" ht="15" customHeight="1" x14ac:dyDescent="0.2">
      <c r="A18" s="184"/>
      <c r="B18" s="184"/>
      <c r="C18" s="184"/>
      <c r="D18" s="184"/>
      <c r="E18" s="184"/>
      <c r="F18" s="184"/>
    </row>
    <row r="21" spans="1:6" ht="15.75" customHeight="1" x14ac:dyDescent="0.2"/>
    <row r="22" spans="1:6" ht="15.75" customHeight="1" x14ac:dyDescent="0.2"/>
    <row r="23" spans="1:6" ht="15.75" customHeight="1" x14ac:dyDescent="0.2"/>
    <row r="24" spans="1:6" ht="15.75" customHeight="1" x14ac:dyDescent="0.2"/>
    <row r="25" spans="1:6" ht="15.75" customHeight="1" x14ac:dyDescent="0.2"/>
    <row r="26" spans="1:6" ht="15.75" customHeight="1" x14ac:dyDescent="0.2"/>
    <row r="27" spans="1:6" ht="15.75" customHeight="1" x14ac:dyDescent="0.2"/>
    <row r="28" spans="1:6" ht="15.75" customHeight="1" x14ac:dyDescent="0.2"/>
    <row r="29" spans="1:6" ht="15.75" customHeight="1" x14ac:dyDescent="0.2"/>
    <row r="30" spans="1:6" ht="15.75" customHeight="1" x14ac:dyDescent="0.2"/>
    <row r="31" spans="1:6" ht="15.75" customHeight="1" x14ac:dyDescent="0.2"/>
    <row r="32" spans="1: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1">
    <mergeCell ref="A18:F18"/>
    <mergeCell ref="O11:O12"/>
    <mergeCell ref="B10:O10"/>
    <mergeCell ref="L11:L12"/>
    <mergeCell ref="M11:M12"/>
    <mergeCell ref="G11:G12"/>
    <mergeCell ref="B11:B12"/>
    <mergeCell ref="A17:F17"/>
    <mergeCell ref="N11:N12"/>
    <mergeCell ref="H11:H12"/>
    <mergeCell ref="I11:I12"/>
    <mergeCell ref="J11:J12"/>
    <mergeCell ref="K11:K12"/>
    <mergeCell ref="A5:O6"/>
    <mergeCell ref="A8:O8"/>
    <mergeCell ref="C11:C12"/>
    <mergeCell ref="D11:D12"/>
    <mergeCell ref="E11:E12"/>
    <mergeCell ref="A10:A11"/>
    <mergeCell ref="F11:F12"/>
    <mergeCell ref="A9:O9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BD_RP_M_UTI</vt:lpstr>
      <vt:lpstr>SR - Planilla Desagregado</vt:lpstr>
      <vt:lpstr>SR - Tit - DH</vt:lpstr>
      <vt:lpstr>SR - Tipo de Renta</vt:lpstr>
      <vt:lpstr>SR - Clase de Renta</vt:lpstr>
      <vt:lpstr>SR - Sector</vt:lpstr>
      <vt:lpstr>SR - Regional</vt:lpstr>
      <vt:lpstr>SR - PU - PG - CSS</vt:lpstr>
      <vt:lpstr>SR - Incremento 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David Gonzales Veizaga</dc:creator>
  <cp:lastModifiedBy>Ada Milenka Cueto Callisaya</cp:lastModifiedBy>
  <dcterms:created xsi:type="dcterms:W3CDTF">2019-08-09T18:45:15Z</dcterms:created>
  <dcterms:modified xsi:type="dcterms:W3CDTF">2024-03-19T21:33:22Z</dcterms:modified>
</cp:coreProperties>
</file>