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JUNIO\UJ\"/>
    </mc:Choice>
  </mc:AlternateContent>
  <bookViews>
    <workbookView xWindow="0" yWindow="0" windowWidth="11550" windowHeight="9030"/>
  </bookViews>
  <sheets>
    <sheet name="JUR" sheetId="4" r:id="rId1"/>
    <sheet name="2024" sheetId="3" r:id="rId2"/>
  </sheets>
  <externalReferences>
    <externalReference r:id="rId3"/>
  </externalReferences>
  <definedNames>
    <definedName name="_xlnm._FilterDatabase" localSheetId="0" hidden="1">JUR!$A$1:$Q$7</definedName>
  </definedNames>
  <calcPr calcId="162913"/>
</workbook>
</file>

<file path=xl/calcChain.xml><?xml version="1.0" encoding="utf-8"?>
<calcChain xmlns="http://schemas.openxmlformats.org/spreadsheetml/2006/main">
  <c r="D51" i="3" l="1"/>
  <c r="E51" i="3"/>
  <c r="F51" i="3"/>
  <c r="G51" i="3"/>
  <c r="H51" i="3"/>
  <c r="G31" i="3"/>
  <c r="H31" i="3"/>
  <c r="H28" i="3"/>
  <c r="G28" i="3" l="1"/>
  <c r="C51" i="3" l="1"/>
  <c r="F31" i="3"/>
  <c r="F28" i="3"/>
  <c r="Q51" i="4" l="1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F29" i="4"/>
  <c r="G29" i="4"/>
  <c r="H29" i="4"/>
  <c r="I29" i="4"/>
  <c r="J29" i="4"/>
  <c r="K29" i="4"/>
  <c r="L29" i="4"/>
  <c r="M29" i="4"/>
  <c r="N29" i="4"/>
  <c r="O29" i="4"/>
  <c r="F30" i="4"/>
  <c r="G30" i="4"/>
  <c r="H30" i="4"/>
  <c r="I30" i="4"/>
  <c r="J30" i="4"/>
  <c r="K30" i="4"/>
  <c r="L30" i="4"/>
  <c r="M30" i="4"/>
  <c r="N30" i="4"/>
  <c r="O30" i="4"/>
  <c r="F31" i="4"/>
  <c r="G31" i="4"/>
  <c r="H31" i="4"/>
  <c r="I31" i="4"/>
  <c r="J31" i="4"/>
  <c r="K31" i="4"/>
  <c r="L31" i="4"/>
  <c r="M31" i="4"/>
  <c r="N31" i="4"/>
  <c r="O31" i="4"/>
  <c r="F32" i="4"/>
  <c r="G32" i="4"/>
  <c r="H32" i="4"/>
  <c r="I32" i="4"/>
  <c r="J32" i="4"/>
  <c r="K32" i="4"/>
  <c r="L32" i="4"/>
  <c r="M32" i="4"/>
  <c r="N32" i="4"/>
  <c r="O32" i="4"/>
  <c r="F33" i="4"/>
  <c r="G33" i="4"/>
  <c r="H33" i="4"/>
  <c r="I33" i="4"/>
  <c r="J33" i="4"/>
  <c r="K33" i="4"/>
  <c r="L33" i="4"/>
  <c r="M33" i="4"/>
  <c r="N33" i="4"/>
  <c r="O33" i="4"/>
  <c r="F34" i="4"/>
  <c r="G34" i="4"/>
  <c r="H34" i="4"/>
  <c r="I34" i="4"/>
  <c r="J34" i="4"/>
  <c r="K34" i="4"/>
  <c r="L34" i="4"/>
  <c r="M34" i="4"/>
  <c r="N34" i="4"/>
  <c r="O34" i="4"/>
  <c r="F35" i="4"/>
  <c r="G35" i="4"/>
  <c r="H35" i="4"/>
  <c r="I35" i="4"/>
  <c r="J35" i="4"/>
  <c r="K35" i="4"/>
  <c r="L35" i="4"/>
  <c r="M35" i="4"/>
  <c r="N35" i="4"/>
  <c r="O35" i="4"/>
  <c r="F36" i="4"/>
  <c r="G36" i="4"/>
  <c r="H36" i="4"/>
  <c r="I36" i="4"/>
  <c r="J36" i="4"/>
  <c r="K36" i="4"/>
  <c r="L36" i="4"/>
  <c r="M36" i="4"/>
  <c r="N36" i="4"/>
  <c r="O36" i="4"/>
  <c r="F37" i="4"/>
  <c r="G37" i="4"/>
  <c r="H37" i="4"/>
  <c r="I37" i="4"/>
  <c r="J37" i="4"/>
  <c r="K37" i="4"/>
  <c r="L37" i="4"/>
  <c r="M37" i="4"/>
  <c r="N37" i="4"/>
  <c r="O37" i="4"/>
  <c r="F38" i="4"/>
  <c r="G38" i="4"/>
  <c r="H38" i="4"/>
  <c r="I38" i="4"/>
  <c r="J38" i="4"/>
  <c r="K38" i="4"/>
  <c r="L38" i="4"/>
  <c r="M38" i="4"/>
  <c r="N38" i="4"/>
  <c r="O38" i="4"/>
  <c r="F39" i="4"/>
  <c r="G39" i="4"/>
  <c r="H39" i="4"/>
  <c r="I39" i="4"/>
  <c r="J39" i="4"/>
  <c r="K39" i="4"/>
  <c r="L39" i="4"/>
  <c r="M39" i="4"/>
  <c r="N39" i="4"/>
  <c r="O39" i="4"/>
  <c r="F40" i="4"/>
  <c r="G40" i="4"/>
  <c r="H40" i="4"/>
  <c r="I40" i="4"/>
  <c r="J40" i="4"/>
  <c r="K40" i="4"/>
  <c r="L40" i="4"/>
  <c r="M40" i="4"/>
  <c r="N40" i="4"/>
  <c r="O40" i="4"/>
  <c r="F41" i="4"/>
  <c r="G41" i="4"/>
  <c r="H41" i="4"/>
  <c r="I41" i="4"/>
  <c r="J41" i="4"/>
  <c r="K41" i="4"/>
  <c r="L41" i="4"/>
  <c r="M41" i="4"/>
  <c r="N41" i="4"/>
  <c r="O41" i="4"/>
  <c r="F42" i="4"/>
  <c r="G42" i="4"/>
  <c r="H42" i="4"/>
  <c r="I42" i="4"/>
  <c r="J42" i="4"/>
  <c r="K42" i="4"/>
  <c r="L42" i="4"/>
  <c r="M42" i="4"/>
  <c r="N42" i="4"/>
  <c r="O42" i="4"/>
  <c r="F43" i="4"/>
  <c r="G43" i="4"/>
  <c r="H43" i="4"/>
  <c r="I43" i="4"/>
  <c r="J43" i="4"/>
  <c r="K43" i="4"/>
  <c r="L43" i="4"/>
  <c r="M43" i="4"/>
  <c r="N43" i="4"/>
  <c r="O43" i="4"/>
  <c r="F44" i="4"/>
  <c r="G44" i="4"/>
  <c r="H44" i="4"/>
  <c r="I44" i="4"/>
  <c r="J44" i="4"/>
  <c r="K44" i="4"/>
  <c r="L44" i="4"/>
  <c r="M44" i="4"/>
  <c r="N44" i="4"/>
  <c r="O44" i="4"/>
  <c r="F45" i="4"/>
  <c r="G45" i="4"/>
  <c r="H45" i="4"/>
  <c r="I45" i="4"/>
  <c r="J45" i="4"/>
  <c r="K45" i="4"/>
  <c r="L45" i="4"/>
  <c r="M45" i="4"/>
  <c r="N45" i="4"/>
  <c r="O45" i="4"/>
  <c r="F46" i="4"/>
  <c r="G46" i="4"/>
  <c r="H46" i="4"/>
  <c r="I46" i="4"/>
  <c r="J46" i="4"/>
  <c r="K46" i="4"/>
  <c r="L46" i="4"/>
  <c r="M46" i="4"/>
  <c r="N46" i="4"/>
  <c r="O46" i="4"/>
  <c r="F47" i="4"/>
  <c r="G47" i="4"/>
  <c r="H47" i="4"/>
  <c r="I47" i="4"/>
  <c r="J47" i="4"/>
  <c r="K47" i="4"/>
  <c r="L47" i="4"/>
  <c r="M47" i="4"/>
  <c r="N47" i="4"/>
  <c r="O47" i="4"/>
  <c r="F48" i="4"/>
  <c r="G48" i="4"/>
  <c r="H48" i="4"/>
  <c r="I48" i="4"/>
  <c r="J48" i="4"/>
  <c r="K48" i="4"/>
  <c r="L48" i="4"/>
  <c r="M48" i="4"/>
  <c r="N48" i="4"/>
  <c r="O48" i="4"/>
  <c r="F49" i="4"/>
  <c r="G49" i="4"/>
  <c r="H49" i="4"/>
  <c r="I49" i="4"/>
  <c r="J49" i="4"/>
  <c r="K49" i="4"/>
  <c r="L49" i="4"/>
  <c r="M49" i="4"/>
  <c r="N49" i="4"/>
  <c r="O49" i="4"/>
  <c r="F50" i="4"/>
  <c r="G50" i="4"/>
  <c r="H50" i="4"/>
  <c r="I50" i="4"/>
  <c r="J50" i="4"/>
  <c r="K50" i="4"/>
  <c r="L50" i="4"/>
  <c r="M50" i="4"/>
  <c r="N50" i="4"/>
  <c r="O50" i="4"/>
  <c r="F51" i="4"/>
  <c r="G51" i="4"/>
  <c r="H51" i="4"/>
  <c r="I51" i="4"/>
  <c r="J51" i="4"/>
  <c r="K51" i="4"/>
  <c r="L51" i="4"/>
  <c r="M51" i="4"/>
  <c r="N51" i="4"/>
  <c r="O51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0" i="4"/>
  <c r="D29" i="4"/>
  <c r="Q28" i="4"/>
  <c r="Q27" i="4"/>
  <c r="F27" i="4"/>
  <c r="G27" i="4"/>
  <c r="H27" i="4"/>
  <c r="I27" i="4"/>
  <c r="J27" i="4"/>
  <c r="K27" i="4"/>
  <c r="L27" i="4"/>
  <c r="M27" i="4"/>
  <c r="N27" i="4"/>
  <c r="O27" i="4"/>
  <c r="F28" i="4"/>
  <c r="G28" i="4"/>
  <c r="H28" i="4"/>
  <c r="I28" i="4"/>
  <c r="J28" i="4"/>
  <c r="K28" i="4"/>
  <c r="L28" i="4"/>
  <c r="M28" i="4"/>
  <c r="N28" i="4"/>
  <c r="O28" i="4"/>
  <c r="E28" i="4"/>
  <c r="E27" i="4"/>
  <c r="C27" i="4"/>
  <c r="D28" i="4"/>
  <c r="D27" i="4"/>
  <c r="Q26" i="4"/>
  <c r="Q25" i="4"/>
  <c r="F25" i="4"/>
  <c r="G25" i="4"/>
  <c r="H25" i="4"/>
  <c r="I25" i="4"/>
  <c r="J25" i="4"/>
  <c r="K25" i="4"/>
  <c r="L25" i="4"/>
  <c r="M25" i="4"/>
  <c r="N25" i="4"/>
  <c r="O25" i="4"/>
  <c r="F26" i="4"/>
  <c r="G26" i="4"/>
  <c r="H26" i="4"/>
  <c r="I26" i="4"/>
  <c r="J26" i="4"/>
  <c r="K26" i="4"/>
  <c r="L26" i="4"/>
  <c r="M26" i="4"/>
  <c r="N26" i="4"/>
  <c r="O26" i="4"/>
  <c r="E26" i="4"/>
  <c r="E25" i="4"/>
  <c r="D26" i="4"/>
  <c r="D25" i="4"/>
  <c r="Q24" i="4"/>
  <c r="Q23" i="4"/>
  <c r="F23" i="4"/>
  <c r="G23" i="4"/>
  <c r="H23" i="4"/>
  <c r="I23" i="4"/>
  <c r="J23" i="4"/>
  <c r="K23" i="4"/>
  <c r="L23" i="4"/>
  <c r="M23" i="4"/>
  <c r="N23" i="4"/>
  <c r="O23" i="4"/>
  <c r="F24" i="4"/>
  <c r="G24" i="4"/>
  <c r="H24" i="4"/>
  <c r="I24" i="4"/>
  <c r="J24" i="4"/>
  <c r="K24" i="4"/>
  <c r="L24" i="4"/>
  <c r="M24" i="4"/>
  <c r="N24" i="4"/>
  <c r="O24" i="4"/>
  <c r="E24" i="4"/>
  <c r="E23" i="4"/>
  <c r="D24" i="4"/>
  <c r="D23" i="4"/>
  <c r="Q22" i="4"/>
  <c r="Q21" i="4"/>
  <c r="F21" i="4"/>
  <c r="G21" i="4"/>
  <c r="H21" i="4"/>
  <c r="I21" i="4"/>
  <c r="J21" i="4"/>
  <c r="K21" i="4"/>
  <c r="L21" i="4"/>
  <c r="M21" i="4"/>
  <c r="N21" i="4"/>
  <c r="O21" i="4"/>
  <c r="F22" i="4"/>
  <c r="G22" i="4"/>
  <c r="H22" i="4"/>
  <c r="I22" i="4"/>
  <c r="J22" i="4"/>
  <c r="K22" i="4"/>
  <c r="L22" i="4"/>
  <c r="M22" i="4"/>
  <c r="N22" i="4"/>
  <c r="O22" i="4"/>
  <c r="E22" i="4"/>
  <c r="E21" i="4"/>
  <c r="D22" i="4"/>
  <c r="D21" i="4"/>
  <c r="Q19" i="4"/>
  <c r="Q20" i="4"/>
  <c r="Q18" i="4"/>
  <c r="F18" i="4"/>
  <c r="G18" i="4"/>
  <c r="H18" i="4"/>
  <c r="I18" i="4"/>
  <c r="J18" i="4"/>
  <c r="K18" i="4"/>
  <c r="L18" i="4"/>
  <c r="M18" i="4"/>
  <c r="N18" i="4"/>
  <c r="O18" i="4"/>
  <c r="F19" i="4"/>
  <c r="G19" i="4"/>
  <c r="H19" i="4"/>
  <c r="I19" i="4"/>
  <c r="J19" i="4"/>
  <c r="K19" i="4"/>
  <c r="L19" i="4"/>
  <c r="M19" i="4"/>
  <c r="N19" i="4"/>
  <c r="O19" i="4"/>
  <c r="F20" i="4"/>
  <c r="G20" i="4"/>
  <c r="H20" i="4"/>
  <c r="I20" i="4"/>
  <c r="J20" i="4"/>
  <c r="K20" i="4"/>
  <c r="L20" i="4"/>
  <c r="M20" i="4"/>
  <c r="N20" i="4"/>
  <c r="O20" i="4"/>
  <c r="E19" i="4"/>
  <c r="E20" i="4"/>
  <c r="E18" i="4"/>
  <c r="D19" i="4"/>
  <c r="D20" i="4"/>
  <c r="D18" i="4"/>
  <c r="Q2" i="4" l="1"/>
  <c r="F2" i="4"/>
  <c r="G2" i="4"/>
  <c r="H2" i="4"/>
  <c r="I2" i="4"/>
  <c r="J2" i="4"/>
  <c r="K2" i="4"/>
  <c r="L2" i="4"/>
  <c r="M2" i="4"/>
  <c r="N2" i="4"/>
  <c r="O2" i="4"/>
  <c r="E2" i="4"/>
  <c r="D2" i="4"/>
  <c r="Q17" i="4"/>
  <c r="Q16" i="4"/>
  <c r="F16" i="4"/>
  <c r="G16" i="4"/>
  <c r="H16" i="4"/>
  <c r="I16" i="4"/>
  <c r="J16" i="4"/>
  <c r="K16" i="4"/>
  <c r="L16" i="4"/>
  <c r="M16" i="4"/>
  <c r="N16" i="4"/>
  <c r="O16" i="4"/>
  <c r="F17" i="4"/>
  <c r="G17" i="4"/>
  <c r="H17" i="4"/>
  <c r="I17" i="4"/>
  <c r="J17" i="4"/>
  <c r="K17" i="4"/>
  <c r="L17" i="4"/>
  <c r="M17" i="4"/>
  <c r="N17" i="4"/>
  <c r="O17" i="4"/>
  <c r="E17" i="4"/>
  <c r="E16" i="4"/>
  <c r="G26" i="3" l="1"/>
  <c r="H26" i="3"/>
  <c r="I26" i="3"/>
  <c r="J26" i="3"/>
  <c r="K26" i="3"/>
  <c r="L26" i="3"/>
  <c r="M26" i="3"/>
  <c r="N26" i="3"/>
  <c r="F26" i="3"/>
  <c r="Q15" i="4"/>
  <c r="F15" i="4"/>
  <c r="G15" i="4"/>
  <c r="H15" i="4"/>
  <c r="I15" i="4"/>
  <c r="J15" i="4"/>
  <c r="K15" i="4"/>
  <c r="L15" i="4"/>
  <c r="M15" i="4"/>
  <c r="N15" i="4"/>
  <c r="O15" i="4"/>
  <c r="E15" i="4"/>
  <c r="C16" i="4"/>
  <c r="D17" i="4"/>
  <c r="D16" i="4"/>
  <c r="D15" i="4"/>
  <c r="Q8" i="4"/>
  <c r="Q9" i="4"/>
  <c r="Q10" i="4"/>
  <c r="Q11" i="4"/>
  <c r="Q12" i="4"/>
  <c r="Q13" i="4"/>
  <c r="Q14" i="4"/>
  <c r="Q7" i="4"/>
  <c r="F7" i="4"/>
  <c r="G7" i="4"/>
  <c r="H7" i="4"/>
  <c r="I7" i="4"/>
  <c r="J7" i="4"/>
  <c r="K7" i="4"/>
  <c r="L7" i="4"/>
  <c r="M7" i="4"/>
  <c r="N7" i="4"/>
  <c r="O7" i="4"/>
  <c r="F8" i="4"/>
  <c r="G8" i="4"/>
  <c r="H8" i="4"/>
  <c r="I8" i="4"/>
  <c r="J8" i="4"/>
  <c r="K8" i="4"/>
  <c r="L8" i="4"/>
  <c r="M8" i="4"/>
  <c r="N8" i="4"/>
  <c r="O8" i="4"/>
  <c r="F9" i="4"/>
  <c r="G9" i="4"/>
  <c r="H9" i="4"/>
  <c r="I9" i="4"/>
  <c r="J9" i="4"/>
  <c r="K9" i="4"/>
  <c r="L9" i="4"/>
  <c r="M9" i="4"/>
  <c r="N9" i="4"/>
  <c r="O9" i="4"/>
  <c r="F10" i="4"/>
  <c r="G10" i="4"/>
  <c r="H10" i="4"/>
  <c r="I10" i="4"/>
  <c r="J10" i="4"/>
  <c r="K10" i="4"/>
  <c r="L10" i="4"/>
  <c r="M10" i="4"/>
  <c r="N10" i="4"/>
  <c r="O10" i="4"/>
  <c r="F11" i="4"/>
  <c r="G11" i="4"/>
  <c r="H11" i="4"/>
  <c r="I11" i="4"/>
  <c r="J11" i="4"/>
  <c r="K11" i="4"/>
  <c r="L11" i="4"/>
  <c r="M11" i="4"/>
  <c r="N11" i="4"/>
  <c r="O11" i="4"/>
  <c r="F12" i="4"/>
  <c r="G12" i="4"/>
  <c r="H12" i="4"/>
  <c r="I12" i="4"/>
  <c r="J12" i="4"/>
  <c r="K12" i="4"/>
  <c r="L12" i="4"/>
  <c r="M12" i="4"/>
  <c r="N12" i="4"/>
  <c r="O12" i="4"/>
  <c r="F13" i="4"/>
  <c r="G13" i="4"/>
  <c r="H13" i="4"/>
  <c r="I13" i="4"/>
  <c r="J13" i="4"/>
  <c r="K13" i="4"/>
  <c r="L13" i="4"/>
  <c r="M13" i="4"/>
  <c r="N13" i="4"/>
  <c r="O13" i="4"/>
  <c r="F14" i="4"/>
  <c r="G14" i="4"/>
  <c r="H14" i="4"/>
  <c r="I14" i="4"/>
  <c r="J14" i="4"/>
  <c r="K14" i="4"/>
  <c r="L14" i="4"/>
  <c r="M14" i="4"/>
  <c r="N14" i="4"/>
  <c r="O14" i="4"/>
  <c r="E8" i="4"/>
  <c r="E9" i="4"/>
  <c r="E10" i="4"/>
  <c r="E11" i="4"/>
  <c r="E12" i="4"/>
  <c r="E13" i="4"/>
  <c r="E14" i="4"/>
  <c r="E7" i="4"/>
  <c r="D8" i="4"/>
  <c r="D9" i="4"/>
  <c r="D10" i="4"/>
  <c r="D11" i="4"/>
  <c r="D12" i="4"/>
  <c r="D13" i="4"/>
  <c r="D14" i="4"/>
  <c r="D7" i="4"/>
  <c r="Q3" i="4" l="1"/>
  <c r="Q4" i="4"/>
  <c r="Q5" i="4"/>
  <c r="Q6" i="4"/>
  <c r="F3" i="4"/>
  <c r="G3" i="4"/>
  <c r="H3" i="4"/>
  <c r="I3" i="4"/>
  <c r="J3" i="4"/>
  <c r="K3" i="4"/>
  <c r="L3" i="4"/>
  <c r="M3" i="4"/>
  <c r="N3" i="4"/>
  <c r="O3" i="4"/>
  <c r="F4" i="4"/>
  <c r="G4" i="4"/>
  <c r="H4" i="4"/>
  <c r="I4" i="4"/>
  <c r="J4" i="4"/>
  <c r="K4" i="4"/>
  <c r="L4" i="4"/>
  <c r="M4" i="4"/>
  <c r="N4" i="4"/>
  <c r="O4" i="4"/>
  <c r="F5" i="4"/>
  <c r="G5" i="4"/>
  <c r="H5" i="4"/>
  <c r="I5" i="4"/>
  <c r="J5" i="4"/>
  <c r="K5" i="4"/>
  <c r="L5" i="4"/>
  <c r="M5" i="4"/>
  <c r="N5" i="4"/>
  <c r="O5" i="4"/>
  <c r="F6" i="4"/>
  <c r="G6" i="4"/>
  <c r="H6" i="4"/>
  <c r="I6" i="4"/>
  <c r="J6" i="4"/>
  <c r="K6" i="4"/>
  <c r="L6" i="4"/>
  <c r="M6" i="4"/>
  <c r="N6" i="4"/>
  <c r="O6" i="4"/>
  <c r="E3" i="4"/>
  <c r="E4" i="4"/>
  <c r="E5" i="4"/>
  <c r="E6" i="4"/>
  <c r="D4" i="4"/>
  <c r="D5" i="4"/>
  <c r="D6" i="4"/>
  <c r="D3" i="4"/>
  <c r="Q1" i="4" l="1"/>
  <c r="P1" i="4"/>
  <c r="O1" i="4"/>
  <c r="N1" i="4"/>
  <c r="M1" i="4"/>
  <c r="L1" i="4"/>
  <c r="K1" i="4"/>
  <c r="J1" i="4"/>
  <c r="I1" i="4"/>
  <c r="H1" i="4"/>
  <c r="G1" i="4"/>
  <c r="F1" i="4"/>
  <c r="E1" i="4"/>
  <c r="F71" i="3" l="1"/>
  <c r="H65" i="3"/>
  <c r="G63" i="3"/>
  <c r="G68" i="3" s="1"/>
  <c r="F63" i="3"/>
  <c r="F68" i="3" s="1"/>
  <c r="E63" i="3"/>
  <c r="E68" i="3" s="1"/>
  <c r="H62" i="3"/>
  <c r="H61" i="3"/>
  <c r="N57" i="3"/>
  <c r="M57" i="3"/>
  <c r="L57" i="3"/>
  <c r="K57" i="3"/>
  <c r="J57" i="3"/>
  <c r="I57" i="3"/>
  <c r="H57" i="3"/>
  <c r="G57" i="3"/>
  <c r="F57" i="3"/>
  <c r="E57" i="3"/>
  <c r="D57" i="3"/>
  <c r="C57" i="3"/>
  <c r="O56" i="3"/>
  <c r="O55" i="3"/>
  <c r="O54" i="3"/>
  <c r="O53" i="3"/>
  <c r="O52" i="3"/>
  <c r="O51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O48" i="3"/>
  <c r="N47" i="3"/>
  <c r="M47" i="3"/>
  <c r="L47" i="3"/>
  <c r="K47" i="3"/>
  <c r="J47" i="3"/>
  <c r="I47" i="3"/>
  <c r="H47" i="3"/>
  <c r="G47" i="3"/>
  <c r="F47" i="3"/>
  <c r="E47" i="3"/>
  <c r="D47" i="3"/>
  <c r="C47" i="3"/>
  <c r="O46" i="3"/>
  <c r="O45" i="3"/>
  <c r="AE44" i="3"/>
  <c r="N44" i="3"/>
  <c r="M44" i="3"/>
  <c r="L44" i="3"/>
  <c r="K44" i="3"/>
  <c r="J44" i="3"/>
  <c r="I44" i="3"/>
  <c r="H44" i="3"/>
  <c r="G44" i="3"/>
  <c r="F44" i="3"/>
  <c r="E44" i="3"/>
  <c r="D44" i="3"/>
  <c r="C44" i="3"/>
  <c r="AE43" i="3"/>
  <c r="O43" i="3"/>
  <c r="AE42" i="3"/>
  <c r="O42" i="3"/>
  <c r="AE41" i="3"/>
  <c r="O41" i="3"/>
  <c r="AE40" i="3"/>
  <c r="N40" i="3"/>
  <c r="M40" i="3"/>
  <c r="L40" i="3"/>
  <c r="K40" i="3"/>
  <c r="J40" i="3"/>
  <c r="I40" i="3"/>
  <c r="H40" i="3"/>
  <c r="G40" i="3"/>
  <c r="F40" i="3"/>
  <c r="E40" i="3"/>
  <c r="D40" i="3"/>
  <c r="C40" i="3"/>
  <c r="AE39" i="3"/>
  <c r="O39" i="3"/>
  <c r="AE38" i="3"/>
  <c r="O38" i="3"/>
  <c r="AE37" i="3"/>
  <c r="O37" i="3"/>
  <c r="AD34" i="3"/>
  <c r="AC34" i="3"/>
  <c r="AB34" i="3"/>
  <c r="AA34" i="3"/>
  <c r="Z34" i="3"/>
  <c r="Y34" i="3"/>
  <c r="X34" i="3"/>
  <c r="W34" i="3"/>
  <c r="V34" i="3"/>
  <c r="U34" i="3"/>
  <c r="T34" i="3"/>
  <c r="S34" i="3"/>
  <c r="AE33" i="3"/>
  <c r="AE32" i="3"/>
  <c r="E31" i="3"/>
  <c r="D31" i="3"/>
  <c r="AD30" i="3"/>
  <c r="AC30" i="3"/>
  <c r="AB30" i="3"/>
  <c r="AA30" i="3"/>
  <c r="Z30" i="3"/>
  <c r="Y30" i="3"/>
  <c r="X30" i="3"/>
  <c r="W30" i="3"/>
  <c r="V30" i="3"/>
  <c r="U30" i="3"/>
  <c r="T30" i="3"/>
  <c r="S30" i="3"/>
  <c r="O30" i="3"/>
  <c r="AE29" i="3"/>
  <c r="O29" i="3"/>
  <c r="O31" i="3" s="1"/>
  <c r="AE28" i="3"/>
  <c r="E28" i="3"/>
  <c r="D28" i="3"/>
  <c r="C28" i="3"/>
  <c r="AE27" i="3"/>
  <c r="O27" i="3"/>
  <c r="O28" i="3" s="1"/>
  <c r="AD26" i="3"/>
  <c r="AC26" i="3"/>
  <c r="AB26" i="3"/>
  <c r="AA26" i="3"/>
  <c r="Z26" i="3"/>
  <c r="Y26" i="3"/>
  <c r="X26" i="3"/>
  <c r="W26" i="3"/>
  <c r="V26" i="3"/>
  <c r="U26" i="3"/>
  <c r="T26" i="3"/>
  <c r="S26" i="3"/>
  <c r="AE25" i="3"/>
  <c r="O25" i="3"/>
  <c r="AE24" i="3"/>
  <c r="O24" i="3"/>
  <c r="AE23" i="3"/>
  <c r="O23" i="3"/>
  <c r="AE22" i="3"/>
  <c r="O22" i="3"/>
  <c r="AD21" i="3"/>
  <c r="AC21" i="3"/>
  <c r="AB21" i="3"/>
  <c r="AA21" i="3"/>
  <c r="Z21" i="3"/>
  <c r="Y21" i="3"/>
  <c r="X21" i="3"/>
  <c r="W21" i="3"/>
  <c r="V21" i="3"/>
  <c r="U21" i="3"/>
  <c r="T21" i="3"/>
  <c r="S21" i="3"/>
  <c r="O21" i="3"/>
  <c r="AE20" i="3"/>
  <c r="O20" i="3"/>
  <c r="AE19" i="3"/>
  <c r="O19" i="3"/>
  <c r="AD18" i="3"/>
  <c r="AC18" i="3"/>
  <c r="AB18" i="3"/>
  <c r="AA18" i="3"/>
  <c r="Z18" i="3"/>
  <c r="Y18" i="3"/>
  <c r="X18" i="3"/>
  <c r="W18" i="3"/>
  <c r="V18" i="3"/>
  <c r="U18" i="3"/>
  <c r="T18" i="3"/>
  <c r="S18" i="3"/>
  <c r="O18" i="3"/>
  <c r="AE17" i="3"/>
  <c r="N17" i="3"/>
  <c r="M17" i="3"/>
  <c r="L17" i="3"/>
  <c r="K17" i="3"/>
  <c r="J17" i="3"/>
  <c r="I17" i="3"/>
  <c r="H17" i="3"/>
  <c r="G17" i="3"/>
  <c r="F17" i="3"/>
  <c r="E17" i="3"/>
  <c r="D17" i="3"/>
  <c r="C17" i="3"/>
  <c r="AE16" i="3"/>
  <c r="O16" i="3"/>
  <c r="AE15" i="3"/>
  <c r="O15" i="3"/>
  <c r="AD14" i="3"/>
  <c r="AC14" i="3"/>
  <c r="AB14" i="3"/>
  <c r="AA14" i="3"/>
  <c r="Z14" i="3"/>
  <c r="Y14" i="3"/>
  <c r="X14" i="3"/>
  <c r="W14" i="3"/>
  <c r="V14" i="3"/>
  <c r="U14" i="3"/>
  <c r="T14" i="3"/>
  <c r="S14" i="3"/>
  <c r="O14" i="3"/>
  <c r="AE13" i="3"/>
  <c r="O13" i="3"/>
  <c r="AE12" i="3"/>
  <c r="O12" i="3"/>
  <c r="AE26" i="3" l="1"/>
  <c r="AE21" i="3"/>
  <c r="O50" i="3"/>
  <c r="O26" i="3"/>
  <c r="AE30" i="3"/>
  <c r="O17" i="3"/>
  <c r="AE18" i="3"/>
  <c r="O57" i="3"/>
  <c r="AE14" i="3"/>
  <c r="AE34" i="3"/>
  <c r="O40" i="3"/>
  <c r="O44" i="3"/>
  <c r="O47" i="3"/>
  <c r="H63" i="3"/>
  <c r="H68" i="3" s="1"/>
</calcChain>
</file>

<file path=xl/sharedStrings.xml><?xml version="1.0" encoding="utf-8"?>
<sst xmlns="http://schemas.openxmlformats.org/spreadsheetml/2006/main" count="255" uniqueCount="96">
  <si>
    <t xml:space="preserve">ESTADISTICA </t>
  </si>
  <si>
    <t>PROCESOS JUDICIALES Y ADMINISTRATIVOS</t>
  </si>
  <si>
    <t>RECURSOS DE RECLAMACION</t>
  </si>
  <si>
    <t>GESTION</t>
  </si>
  <si>
    <t>PROCESO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</si>
  <si>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</si>
  <si>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</si>
  <si>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</si>
  <si>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</si>
  <si>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</si>
  <si>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</si>
  <si>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</si>
  <si>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</si>
  <si>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</si>
  <si>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</si>
  <si>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</si>
  <si>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</si>
  <si>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</si>
  <si>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</si>
  <si>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ADMINISTRATIVO</t>
  </si>
  <si>
    <t>OTORGAR RESPUESTA A  ÓRDENES JUDICIALES EMITIDAS Y REQUERIMIENTOS FISCALES EMITIDOS POR AUTORIDADES JUDICIALES COMPETENTES POR TRIMESTRE</t>
  </si>
  <si>
    <t>INGRESADOS</t>
  </si>
  <si>
    <t>ELABORACIÓN DE INFORMES LEGALES EN TRÁMITES DE SISTEMA DE REPARTO Y COMPENSACIÓN DE COTIZACIONES</t>
  </si>
  <si>
    <t>RESUELTOS</t>
  </si>
  <si>
    <t>ELABORAR RESOLUCIONES ADMINISTRATIVAS.</t>
  </si>
  <si>
    <t xml:space="preserve">ATENDER NOTAS DE SOLICITUDES DE DIFERENTE NATURALEZA QUE INGRESAN POR CORRESPONDENCIA DE LA UNIDAD JURÍDICA. </t>
  </si>
  <si>
    <t>AUTOS</t>
  </si>
  <si>
    <t>CONCESIÓN</t>
  </si>
  <si>
    <t>ELABORAR CRITERIOS LEGALES OTRAS AREAS</t>
  </si>
  <si>
    <t>CUMPLIMIENTO A AUTOS DE VISTA</t>
  </si>
  <si>
    <t>EJECUTORIA</t>
  </si>
  <si>
    <t>PROCESOS PENALES (CASOS)</t>
  </si>
  <si>
    <t>LA PAZ</t>
  </si>
  <si>
    <t>COCHABAMBA</t>
  </si>
  <si>
    <t>RECURSOS DE CASACIÓN</t>
  </si>
  <si>
    <t>SANTA CRUZ</t>
  </si>
  <si>
    <t>ATENDIDOS</t>
  </si>
  <si>
    <t>ORURO</t>
  </si>
  <si>
    <t>POTOSI</t>
  </si>
  <si>
    <t>RESOLUCIONES</t>
  </si>
  <si>
    <t>CONFIRMA</t>
  </si>
  <si>
    <t>SUCRE</t>
  </si>
  <si>
    <t>REVOCATORIAS</t>
  </si>
  <si>
    <t>TARIJA</t>
  </si>
  <si>
    <t>ANULA</t>
  </si>
  <si>
    <t>TRINIDAD</t>
  </si>
  <si>
    <t>CUMPLIMIENTO DE AUTOS</t>
  </si>
  <si>
    <t>RECUPERACION</t>
  </si>
  <si>
    <t>PROCESOS PENALES</t>
  </si>
  <si>
    <t>DOCUMENTOS</t>
  </si>
  <si>
    <t>DECRETOS</t>
  </si>
  <si>
    <t>INFORMES TÉCNICOS</t>
  </si>
  <si>
    <t>ACCION DE AMPARO (A FAVOR)</t>
  </si>
  <si>
    <t>NOTAS</t>
  </si>
  <si>
    <t>ACCION DE AMPARO (EN CONTRA)</t>
  </si>
  <si>
    <t>NOTIFICACION</t>
  </si>
  <si>
    <t>COACTIVO SOCIAL</t>
  </si>
  <si>
    <t>PROCESOS (COBROS INDEBIDOS Y OTRAS ACREENCIAS)</t>
  </si>
  <si>
    <t>INICIADOS</t>
  </si>
  <si>
    <t>RESOLUCIONES CRR</t>
  </si>
  <si>
    <t>EN EJECUCIÓN</t>
  </si>
  <si>
    <t>RESOLUCIONES DE RENTA</t>
  </si>
  <si>
    <t>CONCLUIDOS</t>
  </si>
  <si>
    <t>AUTOS Y RESOLUCIONES FUNDAMENTADAS</t>
  </si>
  <si>
    <t>FOTOCOPIAS LEGALIZADAS</t>
  </si>
  <si>
    <t>PROCESOS (APORTES DEVENGADOS)</t>
  </si>
  <si>
    <t>FOTOCOPIAS SIMPLES</t>
  </si>
  <si>
    <t>CITES O NOTAS GENERADAS</t>
  </si>
  <si>
    <t>NOTIFICACIONES A DOMICILIO</t>
  </si>
  <si>
    <t>EDICTOS</t>
  </si>
  <si>
    <t>RECUPERACION (COBROS INDEBIDOS Y OTRAS ACREENCIAS)</t>
  </si>
  <si>
    <t>MONTOS RECUPERADOS</t>
  </si>
  <si>
    <t>MONTOS IDENTIFICADOS</t>
  </si>
  <si>
    <t>RECUPERACION (APORTES DEVENGADOS)</t>
  </si>
  <si>
    <t>TOTAL MONTOS RECUPERADOS</t>
  </si>
  <si>
    <t>COBROS INDEBIDOS Y APORTES DEVENGADOS</t>
  </si>
  <si>
    <t>CONVENIOS SUSCRITOS</t>
  </si>
  <si>
    <t>COBROS INDEBIDOS Y OTRAS ACREENCIAS</t>
  </si>
  <si>
    <t>APORTES DEVENGADOS</t>
  </si>
  <si>
    <t>INFORMES</t>
  </si>
  <si>
    <t>*Cabe señalar que los montos recuperados por Cobros Indebidos y Otras Acreencias como por Aportes Devengados, se encuentran sujeto a variación, considerando factores ajenos que repercuten en la emisión de un dato exacto, por tanto se consideraria como montos estimados mes tras mes.</t>
  </si>
  <si>
    <t>COBRO INDEBIDO</t>
  </si>
  <si>
    <t>COMPLEMENTARIO</t>
  </si>
  <si>
    <t xml:space="preserve">APORTES </t>
  </si>
  <si>
    <t>MONTOS Y TOTAL</t>
  </si>
  <si>
    <t>DEVENGADO</t>
  </si>
  <si>
    <t xml:space="preserve">TOTAL </t>
  </si>
  <si>
    <t>gestion</t>
  </si>
  <si>
    <t>clase</t>
  </si>
  <si>
    <t>tipo</t>
  </si>
  <si>
    <t>tipo_juridica</t>
  </si>
  <si>
    <t>PENALES (CASOS)</t>
  </si>
  <si>
    <t>PENAL</t>
  </si>
  <si>
    <t>ADMINISTRATIVOS</t>
  </si>
  <si>
    <t>NOTIFICACIONES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</si>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</sst>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rial"/>
      <scheme val="minor"/>
    </font>
    <font>
      <sz val="11"/>
      <color theme="1"/>
      <name val="Century Gothic"/>
    </font>
    <font>
      <b/>
      <sz val="11"/>
      <color theme="0"/>
      <name val="Century Gothic"/>
    </font>
    <font>
      <sz val="11"/>
      <name val="Arial"/>
    </font>
    <font>
      <b/>
      <sz val="11"/>
      <color rgb="FFFFFFFF"/>
      <name val="Century Gothic"/>
    </font>
    <font>
      <sz val="11"/>
      <color rgb="FF000000"/>
      <name val="Century Gothic"/>
    </font>
    <font>
      <sz val="11"/>
      <color rgb="FFFFFFFF"/>
      <name val="Century Gothic"/>
    </font>
    <font>
      <b/>
      <sz val="11"/>
      <color rgb="FF000000"/>
      <name val="Century Gothic"/>
    </font>
    <font>
      <b/>
      <sz val="11"/>
      <color theme="1"/>
      <name val="Century Gothic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b/>
      <sz val="11"/>
      <color rgb="FFFFFFFF"/>
      <name val="&quot;docs-Century Gothic&quot;"/>
    </font>
    <font>
      <sz val="11"/>
      <color theme="1"/>
      <name val="Arial"/>
      <family val="2"/>
    </font>
    <font>
      <sz val="11"/>
      <color theme="1"/>
      <name val="Arial"/>
    </font>
    <font>
      <b/>
      <sz val="11"/>
      <color rgb="FFFFC000"/>
      <name val="Century Gothic"/>
      <family val="2"/>
    </font>
    <font>
      <sz val="11"/>
      <color rgb="FFFFC000"/>
      <name val="Arial"/>
      <family val="2"/>
    </font>
    <font>
      <b/>
      <sz val="11"/>
      <color rgb="FFFFFFFF"/>
      <name val="Century Gothic"/>
      <family val="2"/>
    </font>
    <font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8" tint="-0.499984740745262"/>
        <bgColor rgb="FFFF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1F38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44"/>
  </cellStyleXfs>
  <cellXfs count="16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4" fillId="2" borderId="11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5" fillId="3" borderId="15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 wrapText="1"/>
    </xf>
    <xf numFmtId="4" fontId="5" fillId="3" borderId="15" xfId="0" applyNumberFormat="1" applyFont="1" applyFill="1" applyBorder="1" applyAlignment="1">
      <alignment horizontal="right" vertical="center"/>
    </xf>
    <xf numFmtId="4" fontId="5" fillId="0" borderId="15" xfId="0" applyNumberFormat="1" applyFont="1" applyBorder="1" applyAlignment="1">
      <alignment vertical="center"/>
    </xf>
    <xf numFmtId="4" fontId="5" fillId="0" borderId="15" xfId="0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15" xfId="0" applyNumberFormat="1" applyFont="1" applyBorder="1" applyAlignment="1">
      <alignment vertical="center"/>
    </xf>
    <xf numFmtId="4" fontId="4" fillId="2" borderId="22" xfId="0" applyNumberFormat="1" applyFont="1" applyFill="1" applyBorder="1" applyAlignment="1">
      <alignment horizontal="right" vertical="center"/>
    </xf>
    <xf numFmtId="4" fontId="4" fillId="4" borderId="22" xfId="0" applyNumberFormat="1" applyFont="1" applyFill="1" applyBorder="1" applyAlignment="1">
      <alignment horizontal="right" vertical="center"/>
    </xf>
    <xf numFmtId="4" fontId="4" fillId="2" borderId="22" xfId="0" applyNumberFormat="1" applyFont="1" applyFill="1" applyBorder="1" applyAlignment="1">
      <alignment vertical="center"/>
    </xf>
    <xf numFmtId="4" fontId="2" fillId="2" borderId="2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2" borderId="2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vertical="center"/>
    </xf>
    <xf numFmtId="0" fontId="2" fillId="2" borderId="33" xfId="0" applyFont="1" applyFill="1" applyBorder="1" applyAlignment="1">
      <alignment horizontal="center" vertical="center" wrapText="1"/>
    </xf>
    <xf numFmtId="4" fontId="1" fillId="3" borderId="18" xfId="0" applyNumberFormat="1" applyFont="1" applyFill="1" applyBorder="1" applyAlignment="1">
      <alignment horizontal="right" vertical="center"/>
    </xf>
    <xf numFmtId="4" fontId="1" fillId="6" borderId="15" xfId="0" applyNumberFormat="1" applyFont="1" applyFill="1" applyBorder="1" applyAlignment="1">
      <alignment horizontal="right" vertical="center"/>
    </xf>
    <xf numFmtId="4" fontId="1" fillId="0" borderId="15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4" fontId="4" fillId="2" borderId="21" xfId="0" applyNumberFormat="1" applyFont="1" applyFill="1" applyBorder="1" applyAlignment="1">
      <alignment horizontal="right" vertical="center"/>
    </xf>
    <xf numFmtId="4" fontId="2" fillId="2" borderId="21" xfId="0" applyNumberFormat="1" applyFont="1" applyFill="1" applyBorder="1" applyAlignment="1">
      <alignment vertical="center"/>
    </xf>
    <xf numFmtId="4" fontId="1" fillId="3" borderId="15" xfId="0" applyNumberFormat="1" applyFont="1" applyFill="1" applyBorder="1" applyAlignment="1">
      <alignment horizontal="right" vertical="center"/>
    </xf>
    <xf numFmtId="4" fontId="2" fillId="2" borderId="36" xfId="0" applyNumberFormat="1" applyFont="1" applyFill="1" applyBorder="1" applyAlignment="1">
      <alignment vertical="center"/>
    </xf>
    <xf numFmtId="4" fontId="2" fillId="2" borderId="37" xfId="0" applyNumberFormat="1" applyFont="1" applyFill="1" applyBorder="1" applyAlignment="1">
      <alignment vertical="center"/>
    </xf>
    <xf numFmtId="4" fontId="2" fillId="2" borderId="32" xfId="0" applyNumberFormat="1" applyFont="1" applyFill="1" applyBorder="1" applyAlignment="1">
      <alignment vertical="center"/>
    </xf>
    <xf numFmtId="4" fontId="4" fillId="2" borderId="38" xfId="0" applyNumberFormat="1" applyFont="1" applyFill="1" applyBorder="1" applyAlignment="1">
      <alignment horizontal="right" vertical="center"/>
    </xf>
    <xf numFmtId="4" fontId="4" fillId="2" borderId="38" xfId="0" applyNumberFormat="1" applyFont="1" applyFill="1" applyBorder="1" applyAlignment="1">
      <alignment vertical="center"/>
    </xf>
    <xf numFmtId="4" fontId="2" fillId="2" borderId="38" xfId="0" applyNumberFormat="1" applyFont="1" applyFill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0" fontId="1" fillId="0" borderId="23" xfId="0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1" fillId="6" borderId="43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/>
    </xf>
    <xf numFmtId="0" fontId="1" fillId="0" borderId="26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2" fillId="5" borderId="26" xfId="0" applyFont="1" applyFill="1" applyBorder="1" applyAlignment="1">
      <alignment vertical="center" wrapText="1"/>
    </xf>
    <xf numFmtId="4" fontId="1" fillId="3" borderId="26" xfId="0" applyNumberFormat="1" applyFont="1" applyFill="1" applyBorder="1" applyAlignment="1">
      <alignment horizontal="right" vertical="center"/>
    </xf>
    <xf numFmtId="4" fontId="1" fillId="6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Border="1" applyAlignment="1">
      <alignment vertical="center"/>
    </xf>
    <xf numFmtId="0" fontId="4" fillId="5" borderId="26" xfId="0" applyFont="1" applyFill="1" applyBorder="1" applyAlignment="1">
      <alignment vertical="center" wrapText="1"/>
    </xf>
    <xf numFmtId="0" fontId="2" fillId="6" borderId="43" xfId="0" applyFont="1" applyFill="1" applyBorder="1" applyAlignment="1">
      <alignment horizontal="left" vertical="center"/>
    </xf>
    <xf numFmtId="0" fontId="2" fillId="6" borderId="43" xfId="0" applyFont="1" applyFill="1" applyBorder="1" applyAlignment="1">
      <alignment horizontal="center" vertical="center"/>
    </xf>
    <xf numFmtId="0" fontId="9" fillId="0" borderId="26" xfId="0" applyFont="1" applyBorder="1"/>
    <xf numFmtId="0" fontId="10" fillId="0" borderId="26" xfId="0" applyFont="1" applyBorder="1" applyAlignment="1"/>
    <xf numFmtId="4" fontId="10" fillId="0" borderId="26" xfId="0" applyNumberFormat="1" applyFont="1" applyBorder="1"/>
    <xf numFmtId="4" fontId="8" fillId="0" borderId="26" xfId="0" applyNumberFormat="1" applyFont="1" applyBorder="1" applyAlignment="1">
      <alignment vertical="center"/>
    </xf>
    <xf numFmtId="0" fontId="5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vertical="center" wrapText="1"/>
    </xf>
    <xf numFmtId="0" fontId="4" fillId="5" borderId="26" xfId="0" applyFont="1" applyFill="1" applyBorder="1" applyAlignment="1">
      <alignment horizontal="left" vertical="center"/>
    </xf>
    <xf numFmtId="0" fontId="11" fillId="5" borderId="26" xfId="0" applyFont="1" applyFill="1" applyBorder="1" applyAlignment="1">
      <alignment horizontal="left"/>
    </xf>
    <xf numFmtId="0" fontId="2" fillId="6" borderId="43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right" vertical="center"/>
    </xf>
    <xf numFmtId="4" fontId="8" fillId="7" borderId="26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horizontal="right" vertical="center"/>
    </xf>
    <xf numFmtId="0" fontId="4" fillId="6" borderId="43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center" vertical="center"/>
    </xf>
    <xf numFmtId="0" fontId="12" fillId="0" borderId="44" xfId="1" applyFont="1" applyAlignment="1"/>
    <xf numFmtId="0" fontId="13" fillId="0" borderId="44" xfId="1" applyFont="1" applyAlignment="1"/>
    <xf numFmtId="3" fontId="13" fillId="0" borderId="44" xfId="1" applyNumberFormat="1" applyFont="1" applyAlignment="1"/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 wrapText="1"/>
    </xf>
    <xf numFmtId="0" fontId="14" fillId="8" borderId="19" xfId="0" applyFont="1" applyFill="1" applyBorder="1" applyAlignment="1">
      <alignment horizontal="left" vertical="center"/>
    </xf>
    <xf numFmtId="0" fontId="14" fillId="8" borderId="11" xfId="0" applyFont="1" applyFill="1" applyBorder="1" applyAlignment="1">
      <alignment vertical="center" wrapText="1"/>
    </xf>
    <xf numFmtId="0" fontId="4" fillId="10" borderId="11" xfId="0" applyFont="1" applyFill="1" applyBorder="1" applyAlignment="1">
      <alignment vertical="center" wrapText="1"/>
    </xf>
    <xf numFmtId="0" fontId="14" fillId="8" borderId="31" xfId="0" applyFont="1" applyFill="1" applyBorder="1" applyAlignment="1">
      <alignment vertical="center" wrapText="1"/>
    </xf>
    <xf numFmtId="4" fontId="13" fillId="0" borderId="44" xfId="1" applyNumberFormat="1" applyFont="1" applyAlignment="1"/>
    <xf numFmtId="4" fontId="17" fillId="0" borderId="0" xfId="0" applyNumberFormat="1" applyFont="1" applyAlignment="1"/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4" fillId="2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2" xfId="0" applyFont="1" applyFill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3" fillId="0" borderId="22" xfId="0" applyFont="1" applyBorder="1"/>
    <xf numFmtId="0" fontId="3" fillId="0" borderId="24" xfId="0" applyFont="1" applyBorder="1"/>
    <xf numFmtId="0" fontId="2" fillId="2" borderId="21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2" fillId="2" borderId="16" xfId="0" applyFont="1" applyFill="1" applyBorder="1" applyAlignment="1">
      <alignment horizontal="right" vertical="center"/>
    </xf>
    <xf numFmtId="0" fontId="16" fillId="2" borderId="20" xfId="0" applyFont="1" applyFill="1" applyBorder="1" applyAlignment="1">
      <alignment vertical="center"/>
    </xf>
    <xf numFmtId="0" fontId="3" fillId="0" borderId="27" xfId="0" applyFont="1" applyBorder="1"/>
    <xf numFmtId="0" fontId="2" fillId="2" borderId="40" xfId="0" applyFont="1" applyFill="1" applyBorder="1" applyAlignment="1">
      <alignment horizontal="right" vertical="center"/>
    </xf>
    <xf numFmtId="0" fontId="3" fillId="0" borderId="41" xfId="0" applyFont="1" applyBorder="1"/>
    <xf numFmtId="0" fontId="2" fillId="2" borderId="28" xfId="0" applyFont="1" applyFill="1" applyBorder="1" applyAlignment="1">
      <alignment horizontal="right" vertical="center"/>
    </xf>
    <xf numFmtId="0" fontId="3" fillId="0" borderId="29" xfId="0" applyFont="1" applyBorder="1"/>
    <xf numFmtId="0" fontId="14" fillId="8" borderId="20" xfId="0" applyFont="1" applyFill="1" applyBorder="1" applyAlignment="1">
      <alignment horizontal="left" vertical="center" wrapText="1"/>
    </xf>
    <xf numFmtId="0" fontId="15" fillId="9" borderId="34" xfId="0" applyFont="1" applyFill="1" applyBorder="1"/>
    <xf numFmtId="0" fontId="4" fillId="5" borderId="35" xfId="0" applyFont="1" applyFill="1" applyBorder="1" applyAlignment="1">
      <alignment horizontal="left" vertical="center" wrapText="1"/>
    </xf>
    <xf numFmtId="0" fontId="3" fillId="0" borderId="39" xfId="0" applyFont="1" applyBorder="1"/>
    <xf numFmtId="4" fontId="8" fillId="0" borderId="35" xfId="0" applyNumberFormat="1" applyFont="1" applyBorder="1" applyAlignment="1">
      <alignment vertical="center"/>
    </xf>
    <xf numFmtId="0" fontId="4" fillId="6" borderId="44" xfId="0" applyFont="1" applyFill="1" applyBorder="1" applyAlignment="1">
      <alignment vertical="center"/>
    </xf>
    <xf numFmtId="0" fontId="3" fillId="0" borderId="32" xfId="0" applyFont="1" applyBorder="1"/>
    <xf numFmtId="0" fontId="3" fillId="0" borderId="42" xfId="0" applyFont="1" applyBorder="1"/>
    <xf numFmtId="0" fontId="2" fillId="6" borderId="44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vertical="center" wrapText="1"/>
    </xf>
    <xf numFmtId="4" fontId="8" fillId="3" borderId="35" xfId="0" applyNumberFormat="1" applyFont="1" applyFill="1" applyBorder="1" applyAlignment="1">
      <alignment horizontal="right" vertical="center"/>
    </xf>
    <xf numFmtId="4" fontId="8" fillId="0" borderId="35" xfId="0" applyNumberFormat="1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43200" cy="6572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74320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0</xdr:row>
      <xdr:rowOff>0</xdr:rowOff>
    </xdr:from>
    <xdr:ext cx="2743200" cy="657225"/>
    <xdr:pic>
      <xdr:nvPicPr>
        <xdr:cNvPr id="3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079325" y="0"/>
          <a:ext cx="2743200" cy="6572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E1" workbookViewId="0">
      <pane ySplit="1" topLeftCell="A2" activePane="bottomLeft" state="frozen"/>
      <selection pane="bottomLeft" activeCell="U8" sqref="U8"/>
    </sheetView>
  </sheetViews>
  <sheetFormatPr baseColWidth="10" defaultRowHeight="14.25"/>
  <cols>
    <col min="1" max="1" width="11" style="107"/>
    <col min="2" max="2" width="23.75" style="107" customWidth="1"/>
    <col min="3" max="3" width="21.875" style="107" customWidth="1"/>
    <col min="4" max="4" width="27.125" style="107" customWidth="1"/>
    <col min="5" max="5" width="13.75" style="107" customWidth="1"/>
    <col min="6" max="7" width="12.75" style="107" customWidth="1"/>
    <col min="8" max="8" width="11" style="107"/>
    <col min="9" max="9" width="12.25" style="107" customWidth="1"/>
    <col min="10" max="10" width="12.375" style="107" customWidth="1"/>
    <col min="11" max="16384" width="11" style="107"/>
  </cols>
  <sheetData>
    <row r="1" spans="1:17">
      <c r="A1" s="106" t="s">
        <v>87</v>
      </c>
      <c r="B1" s="106" t="s">
        <v>88</v>
      </c>
      <c r="C1" s="106" t="s">
        <v>89</v>
      </c>
      <c r="D1" s="106" t="s">
        <v>90</v>
      </c>
      <c r="E1" s="107" t="str">
        <f>'[1]SR - Tit - DH'!B11</f>
        <v>ENE</v>
      </c>
      <c r="F1" s="107" t="str">
        <f>'[1]SR - Tit - DH'!C11</f>
        <v>FEB</v>
      </c>
      <c r="G1" s="107" t="str">
        <f>'[1]SR - Tit - DH'!D11</f>
        <v>MAR</v>
      </c>
      <c r="H1" s="107" t="str">
        <f>'[1]SR - Tit - DH'!E11</f>
        <v>ABR</v>
      </c>
      <c r="I1" s="107" t="str">
        <f>'[1]SR - Tit - DH'!F11</f>
        <v>MAY</v>
      </c>
      <c r="J1" s="107" t="str">
        <f>'[1]SR - Tit - DH'!G11</f>
        <v>JUN</v>
      </c>
      <c r="K1" s="107" t="str">
        <f>'[1]SR - Tit - DH'!H11</f>
        <v>JUL</v>
      </c>
      <c r="L1" s="107" t="str">
        <f>'[1]SR - Tit - DH'!I11</f>
        <v>AGO</v>
      </c>
      <c r="M1" s="107" t="str">
        <f>'[1]SR - Tit - DH'!J11</f>
        <v>SEP</v>
      </c>
      <c r="N1" s="107" t="str">
        <f>'[1]SR - Tit - DH'!K11</f>
        <v>OCT</v>
      </c>
      <c r="O1" s="107" t="str">
        <f>'[1]SR - Tit - DH'!L11</f>
        <v>NOV</v>
      </c>
      <c r="P1" s="107" t="str">
        <f>'[1]SR - Tit - DH'!M11</f>
        <v>AGUI</v>
      </c>
      <c r="Q1" s="107" t="str">
        <f>'[1]SR - Tit - DH'!N11</f>
        <v>DIC</v>
      </c>
    </row>
    <row r="2" spans="1:17">
      <c r="A2" s="106">
        <v>2024</v>
      </c>
      <c r="B2" s="106" t="s">
        <v>1</v>
      </c>
      <c r="C2" s="106" t="s">
        <v>93</v>
      </c>
      <c r="D2" s="106" t="str">
        <f>+'2024'!B12</f>
        <v>OTORGAR RESPUESTA A  ÓRDENES JUDICIALES EMITIDAS Y REQUERIMIENTOS FISCALES EMITIDOS POR AUTORIDADES JUDICIALES COMPETENTES POR TRIMESTRE</v>
      </c>
      <c r="E2" s="108">
        <f>+'2024'!C12</f>
        <v>11</v>
      </c>
      <c r="F2" s="108">
        <f>+'2024'!D12</f>
        <v>13</v>
      </c>
      <c r="G2" s="108">
        <f>+'2024'!E12</f>
        <v>8</v>
      </c>
      <c r="H2" s="108">
        <f>+'2024'!F12</f>
        <v>17</v>
      </c>
      <c r="I2" s="108">
        <f>+'2024'!G12</f>
        <v>15</v>
      </c>
      <c r="J2" s="108">
        <f>+'2024'!H12</f>
        <v>22</v>
      </c>
      <c r="K2" s="108">
        <f>+'2024'!I12</f>
        <v>0</v>
      </c>
      <c r="L2" s="108">
        <f>+'2024'!J12</f>
        <v>0</v>
      </c>
      <c r="M2" s="108">
        <f>+'2024'!K12</f>
        <v>0</v>
      </c>
      <c r="N2" s="108">
        <f>+'2024'!L12</f>
        <v>0</v>
      </c>
      <c r="O2" s="108">
        <f>+'2024'!M12</f>
        <v>0</v>
      </c>
      <c r="P2" s="108">
        <v>0</v>
      </c>
      <c r="Q2" s="108">
        <f>+'2024'!N12</f>
        <v>0</v>
      </c>
    </row>
    <row r="3" spans="1:17">
      <c r="A3" s="106">
        <v>2024</v>
      </c>
      <c r="B3" s="106" t="s">
        <v>1</v>
      </c>
      <c r="C3" s="106" t="s">
        <v>93</v>
      </c>
      <c r="D3" s="106" t="str">
        <f>+'2024'!B13</f>
        <v>ELABORACIÓN DE INFORMES LEGALES EN TRÁMITES DE SISTEMA DE REPARTO Y COMPENSACIÓN DE COTIZACIONES</v>
      </c>
      <c r="E3" s="108">
        <f>+'2024'!C13</f>
        <v>47</v>
      </c>
      <c r="F3" s="108">
        <f>+'2024'!D13</f>
        <v>34</v>
      </c>
      <c r="G3" s="108">
        <f>+'2024'!E13</f>
        <v>14</v>
      </c>
      <c r="H3" s="108">
        <f>+'2024'!F13</f>
        <v>4</v>
      </c>
      <c r="I3" s="108">
        <f>+'2024'!G13</f>
        <v>15</v>
      </c>
      <c r="J3" s="108">
        <f>+'2024'!H13</f>
        <v>8</v>
      </c>
      <c r="K3" s="108">
        <f>+'2024'!I13</f>
        <v>0</v>
      </c>
      <c r="L3" s="108">
        <f>+'2024'!J13</f>
        <v>0</v>
      </c>
      <c r="M3" s="108">
        <f>+'2024'!K13</f>
        <v>0</v>
      </c>
      <c r="N3" s="108">
        <f>+'2024'!L13</f>
        <v>0</v>
      </c>
      <c r="O3" s="108">
        <f>+'2024'!M13</f>
        <v>0</v>
      </c>
      <c r="P3" s="108">
        <v>0</v>
      </c>
      <c r="Q3" s="108">
        <f>+'2024'!N13</f>
        <v>0</v>
      </c>
    </row>
    <row r="4" spans="1:17">
      <c r="A4" s="106">
        <v>2024</v>
      </c>
      <c r="B4" s="106" t="s">
        <v>1</v>
      </c>
      <c r="C4" s="106" t="s">
        <v>93</v>
      </c>
      <c r="D4" s="106" t="str">
        <f>+'2024'!B14</f>
        <v>ELABORAR RESOLUCIONES ADMINISTRATIVAS.</v>
      </c>
      <c r="E4" s="108">
        <f>+'2024'!C14</f>
        <v>14</v>
      </c>
      <c r="F4" s="108">
        <f>+'2024'!D14</f>
        <v>9</v>
      </c>
      <c r="G4" s="108">
        <f>+'2024'!E14</f>
        <v>8</v>
      </c>
      <c r="H4" s="108">
        <f>+'2024'!F14</f>
        <v>6</v>
      </c>
      <c r="I4" s="108">
        <f>+'2024'!G14</f>
        <v>4</v>
      </c>
      <c r="J4" s="108">
        <f>+'2024'!H14</f>
        <v>6</v>
      </c>
      <c r="K4" s="108">
        <f>+'2024'!I14</f>
        <v>0</v>
      </c>
      <c r="L4" s="108">
        <f>+'2024'!J14</f>
        <v>0</v>
      </c>
      <c r="M4" s="108">
        <f>+'2024'!K14</f>
        <v>0</v>
      </c>
      <c r="N4" s="108">
        <f>+'2024'!L14</f>
        <v>0</v>
      </c>
      <c r="O4" s="108">
        <f>+'2024'!M14</f>
        <v>0</v>
      </c>
      <c r="P4" s="108">
        <v>0</v>
      </c>
      <c r="Q4" s="108">
        <f>+'2024'!N14</f>
        <v>0</v>
      </c>
    </row>
    <row r="5" spans="1:17">
      <c r="A5" s="106">
        <v>2024</v>
      </c>
      <c r="B5" s="106" t="s">
        <v>1</v>
      </c>
      <c r="C5" s="106" t="s">
        <v>93</v>
      </c>
      <c r="D5" s="106" t="str">
        <f>+'2024'!B15</f>
        <v xml:space="preserve">ATENDER NOTAS DE SOLICITUDES DE DIFERENTE NATURALEZA QUE INGRESAN POR CORRESPONDENCIA DE LA UNIDAD JURÍDICA. </v>
      </c>
      <c r="E5" s="108">
        <f>+'2024'!C15</f>
        <v>87</v>
      </c>
      <c r="F5" s="108">
        <f>+'2024'!D15</f>
        <v>97</v>
      </c>
      <c r="G5" s="108">
        <f>+'2024'!E15</f>
        <v>110</v>
      </c>
      <c r="H5" s="108">
        <f>+'2024'!F15</f>
        <v>103</v>
      </c>
      <c r="I5" s="108">
        <f>+'2024'!G15</f>
        <v>116</v>
      </c>
      <c r="J5" s="108">
        <f>+'2024'!H15</f>
        <v>90</v>
      </c>
      <c r="K5" s="108">
        <f>+'2024'!I15</f>
        <v>0</v>
      </c>
      <c r="L5" s="108">
        <f>+'2024'!J15</f>
        <v>0</v>
      </c>
      <c r="M5" s="108">
        <f>+'2024'!K15</f>
        <v>0</v>
      </c>
      <c r="N5" s="108">
        <f>+'2024'!L15</f>
        <v>0</v>
      </c>
      <c r="O5" s="108">
        <f>+'2024'!M15</f>
        <v>0</v>
      </c>
      <c r="P5" s="108">
        <v>0</v>
      </c>
      <c r="Q5" s="108">
        <f>+'2024'!N15</f>
        <v>0</v>
      </c>
    </row>
    <row r="6" spans="1:17">
      <c r="A6" s="106">
        <v>2024</v>
      </c>
      <c r="B6" s="106" t="s">
        <v>1</v>
      </c>
      <c r="C6" s="106" t="s">
        <v>93</v>
      </c>
      <c r="D6" s="106" t="str">
        <f>+'2024'!B16</f>
        <v>ELABORAR CRITERIOS LEGALES OTRAS AREAS</v>
      </c>
      <c r="E6" s="108">
        <f>+'2024'!C16</f>
        <v>4</v>
      </c>
      <c r="F6" s="108">
        <f>+'2024'!D16</f>
        <v>5</v>
      </c>
      <c r="G6" s="108">
        <f>+'2024'!E16</f>
        <v>2</v>
      </c>
      <c r="H6" s="108">
        <f>+'2024'!F16</f>
        <v>1</v>
      </c>
      <c r="I6" s="108">
        <f>+'2024'!G16</f>
        <v>4</v>
      </c>
      <c r="J6" s="108">
        <f>+'2024'!H16</f>
        <v>3</v>
      </c>
      <c r="K6" s="108">
        <f>+'2024'!I16</f>
        <v>0</v>
      </c>
      <c r="L6" s="108">
        <f>+'2024'!J16</f>
        <v>0</v>
      </c>
      <c r="M6" s="108">
        <f>+'2024'!K16</f>
        <v>0</v>
      </c>
      <c r="N6" s="108">
        <f>+'2024'!L16</f>
        <v>0</v>
      </c>
      <c r="O6" s="108">
        <f>+'2024'!M16</f>
        <v>0</v>
      </c>
      <c r="P6" s="108">
        <v>0</v>
      </c>
      <c r="Q6" s="108">
        <f>+'2024'!N16</f>
        <v>0</v>
      </c>
    </row>
    <row r="7" spans="1:17">
      <c r="A7" s="106">
        <v>2024</v>
      </c>
      <c r="B7" s="106" t="s">
        <v>1</v>
      </c>
      <c r="C7" s="106" t="s">
        <v>91</v>
      </c>
      <c r="D7" s="106" t="str">
        <f>+'2024'!B18</f>
        <v>LA PAZ</v>
      </c>
      <c r="E7" s="108">
        <f>+'2024'!C18</f>
        <v>0</v>
      </c>
      <c r="F7" s="108">
        <f>+'2024'!D18</f>
        <v>0</v>
      </c>
      <c r="G7" s="108">
        <f>+'2024'!E18</f>
        <v>0</v>
      </c>
      <c r="H7" s="108">
        <f>+'2024'!F18</f>
        <v>2</v>
      </c>
      <c r="I7" s="108">
        <f>+'2024'!G18</f>
        <v>0</v>
      </c>
      <c r="J7" s="108">
        <f>+'2024'!H18</f>
        <v>1</v>
      </c>
      <c r="K7" s="108">
        <f>+'2024'!I18</f>
        <v>0</v>
      </c>
      <c r="L7" s="108">
        <f>+'2024'!J18</f>
        <v>0</v>
      </c>
      <c r="M7" s="108">
        <f>+'2024'!K18</f>
        <v>0</v>
      </c>
      <c r="N7" s="108">
        <f>+'2024'!L18</f>
        <v>0</v>
      </c>
      <c r="O7" s="108">
        <f>+'2024'!M18</f>
        <v>0</v>
      </c>
      <c r="P7" s="108">
        <v>0</v>
      </c>
      <c r="Q7" s="108">
        <f>+'2024'!N18</f>
        <v>0</v>
      </c>
    </row>
    <row r="8" spans="1:17">
      <c r="A8" s="106">
        <v>2024</v>
      </c>
      <c r="B8" s="106" t="s">
        <v>1</v>
      </c>
      <c r="C8" s="106" t="s">
        <v>91</v>
      </c>
      <c r="D8" s="106" t="str">
        <f>+'2024'!B19</f>
        <v>COCHABAMBA</v>
      </c>
      <c r="E8" s="108">
        <f>+'2024'!C19</f>
        <v>0</v>
      </c>
      <c r="F8" s="108">
        <f>+'2024'!D19</f>
        <v>0</v>
      </c>
      <c r="G8" s="108">
        <f>+'2024'!E19</f>
        <v>0</v>
      </c>
      <c r="H8" s="108">
        <f>+'2024'!F19</f>
        <v>0</v>
      </c>
      <c r="I8" s="108">
        <f>+'2024'!G19</f>
        <v>0</v>
      </c>
      <c r="J8" s="108">
        <f>+'2024'!H19</f>
        <v>0</v>
      </c>
      <c r="K8" s="108">
        <f>+'2024'!I19</f>
        <v>0</v>
      </c>
      <c r="L8" s="108">
        <f>+'2024'!J19</f>
        <v>0</v>
      </c>
      <c r="M8" s="108">
        <f>+'2024'!K19</f>
        <v>0</v>
      </c>
      <c r="N8" s="108">
        <f>+'2024'!L19</f>
        <v>0</v>
      </c>
      <c r="O8" s="108">
        <f>+'2024'!M19</f>
        <v>0</v>
      </c>
      <c r="P8" s="108">
        <v>0</v>
      </c>
      <c r="Q8" s="108">
        <f>+'2024'!N19</f>
        <v>0</v>
      </c>
    </row>
    <row r="9" spans="1:17">
      <c r="A9" s="106">
        <v>2024</v>
      </c>
      <c r="B9" s="106" t="s">
        <v>1</v>
      </c>
      <c r="C9" s="106" t="s">
        <v>91</v>
      </c>
      <c r="D9" s="106" t="str">
        <f>+'2024'!B20</f>
        <v>SANTA CRUZ</v>
      </c>
      <c r="E9" s="108">
        <f>+'2024'!C20</f>
        <v>0</v>
      </c>
      <c r="F9" s="108">
        <f>+'2024'!D20</f>
        <v>0</v>
      </c>
      <c r="G9" s="108">
        <f>+'2024'!E20</f>
        <v>0</v>
      </c>
      <c r="H9" s="108">
        <f>+'2024'!F20</f>
        <v>0</v>
      </c>
      <c r="I9" s="108">
        <f>+'2024'!G20</f>
        <v>1</v>
      </c>
      <c r="J9" s="108">
        <f>+'2024'!H20</f>
        <v>0</v>
      </c>
      <c r="K9" s="108">
        <f>+'2024'!I20</f>
        <v>0</v>
      </c>
      <c r="L9" s="108">
        <f>+'2024'!J20</f>
        <v>0</v>
      </c>
      <c r="M9" s="108">
        <f>+'2024'!K20</f>
        <v>0</v>
      </c>
      <c r="N9" s="108">
        <f>+'2024'!L20</f>
        <v>0</v>
      </c>
      <c r="O9" s="108">
        <f>+'2024'!M20</f>
        <v>0</v>
      </c>
      <c r="P9" s="108">
        <v>0</v>
      </c>
      <c r="Q9" s="108">
        <f>+'2024'!N20</f>
        <v>0</v>
      </c>
    </row>
    <row r="10" spans="1:17">
      <c r="A10" s="106">
        <v>2024</v>
      </c>
      <c r="B10" s="106" t="s">
        <v>1</v>
      </c>
      <c r="C10" s="106" t="s">
        <v>91</v>
      </c>
      <c r="D10" s="106" t="str">
        <f>+'2024'!B21</f>
        <v>ORURO</v>
      </c>
      <c r="E10" s="108">
        <f>+'2024'!C21</f>
        <v>0</v>
      </c>
      <c r="F10" s="108">
        <f>+'2024'!D21</f>
        <v>0</v>
      </c>
      <c r="G10" s="108">
        <f>+'2024'!E21</f>
        <v>0</v>
      </c>
      <c r="H10" s="108">
        <f>+'2024'!F21</f>
        <v>1</v>
      </c>
      <c r="I10" s="108">
        <f>+'2024'!G21</f>
        <v>0</v>
      </c>
      <c r="J10" s="108">
        <f>+'2024'!H21</f>
        <v>0</v>
      </c>
      <c r="K10" s="108">
        <f>+'2024'!I21</f>
        <v>0</v>
      </c>
      <c r="L10" s="108">
        <f>+'2024'!J21</f>
        <v>0</v>
      </c>
      <c r="M10" s="108">
        <f>+'2024'!K21</f>
        <v>0</v>
      </c>
      <c r="N10" s="108">
        <f>+'2024'!L21</f>
        <v>0</v>
      </c>
      <c r="O10" s="108">
        <f>+'2024'!M21</f>
        <v>0</v>
      </c>
      <c r="P10" s="108">
        <v>0</v>
      </c>
      <c r="Q10" s="108">
        <f>+'2024'!N21</f>
        <v>0</v>
      </c>
    </row>
    <row r="11" spans="1:17">
      <c r="A11" s="106">
        <v>2024</v>
      </c>
      <c r="B11" s="106" t="s">
        <v>1</v>
      </c>
      <c r="C11" s="106" t="s">
        <v>91</v>
      </c>
      <c r="D11" s="106" t="str">
        <f>+'2024'!B22</f>
        <v>POTOSI</v>
      </c>
      <c r="E11" s="108">
        <f>+'2024'!C22</f>
        <v>0</v>
      </c>
      <c r="F11" s="108">
        <f>+'2024'!D22</f>
        <v>0</v>
      </c>
      <c r="G11" s="108">
        <f>+'2024'!E22</f>
        <v>0</v>
      </c>
      <c r="H11" s="108">
        <f>+'2024'!F22</f>
        <v>0</v>
      </c>
      <c r="I11" s="108">
        <f>+'2024'!G22</f>
        <v>0</v>
      </c>
      <c r="J11" s="108">
        <f>+'2024'!H22</f>
        <v>0</v>
      </c>
      <c r="K11" s="108">
        <f>+'2024'!I22</f>
        <v>0</v>
      </c>
      <c r="L11" s="108">
        <f>+'2024'!J22</f>
        <v>0</v>
      </c>
      <c r="M11" s="108">
        <f>+'2024'!K22</f>
        <v>0</v>
      </c>
      <c r="N11" s="108">
        <f>+'2024'!L22</f>
        <v>0</v>
      </c>
      <c r="O11" s="108">
        <f>+'2024'!M22</f>
        <v>0</v>
      </c>
      <c r="P11" s="108">
        <v>0</v>
      </c>
      <c r="Q11" s="108">
        <f>+'2024'!N22</f>
        <v>0</v>
      </c>
    </row>
    <row r="12" spans="1:17">
      <c r="A12" s="106">
        <v>2024</v>
      </c>
      <c r="B12" s="106" t="s">
        <v>1</v>
      </c>
      <c r="C12" s="106" t="s">
        <v>91</v>
      </c>
      <c r="D12" s="106" t="str">
        <f>+'2024'!B23</f>
        <v>SUCRE</v>
      </c>
      <c r="E12" s="108">
        <f>+'2024'!C23</f>
        <v>0</v>
      </c>
      <c r="F12" s="108">
        <f>+'2024'!D23</f>
        <v>0</v>
      </c>
      <c r="G12" s="108">
        <f>+'2024'!E23</f>
        <v>0</v>
      </c>
      <c r="H12" s="108">
        <f>+'2024'!F23</f>
        <v>0</v>
      </c>
      <c r="I12" s="108">
        <f>+'2024'!G23</f>
        <v>0</v>
      </c>
      <c r="J12" s="108">
        <f>+'2024'!H23</f>
        <v>0</v>
      </c>
      <c r="K12" s="108">
        <f>+'2024'!I23</f>
        <v>0</v>
      </c>
      <c r="L12" s="108">
        <f>+'2024'!J23</f>
        <v>0</v>
      </c>
      <c r="M12" s="108">
        <f>+'2024'!K23</f>
        <v>0</v>
      </c>
      <c r="N12" s="108">
        <f>+'2024'!L23</f>
        <v>0</v>
      </c>
      <c r="O12" s="108">
        <f>+'2024'!M23</f>
        <v>0</v>
      </c>
      <c r="P12" s="108">
        <v>0</v>
      </c>
      <c r="Q12" s="108">
        <f>+'2024'!N23</f>
        <v>0</v>
      </c>
    </row>
    <row r="13" spans="1:17">
      <c r="A13" s="106">
        <v>2024</v>
      </c>
      <c r="B13" s="106" t="s">
        <v>1</v>
      </c>
      <c r="C13" s="106" t="s">
        <v>91</v>
      </c>
      <c r="D13" s="106" t="str">
        <f>+'2024'!B24</f>
        <v>TARIJA</v>
      </c>
      <c r="E13" s="108">
        <f>+'2024'!C24</f>
        <v>0</v>
      </c>
      <c r="F13" s="108">
        <f>+'2024'!D24</f>
        <v>0</v>
      </c>
      <c r="G13" s="108">
        <f>+'2024'!E24</f>
        <v>0</v>
      </c>
      <c r="H13" s="108">
        <f>+'2024'!F24</f>
        <v>0</v>
      </c>
      <c r="I13" s="108">
        <f>+'2024'!G24</f>
        <v>0</v>
      </c>
      <c r="J13" s="108">
        <f>+'2024'!H24</f>
        <v>0</v>
      </c>
      <c r="K13" s="108">
        <f>+'2024'!I24</f>
        <v>0</v>
      </c>
      <c r="L13" s="108">
        <f>+'2024'!J24</f>
        <v>0</v>
      </c>
      <c r="M13" s="108">
        <f>+'2024'!K24</f>
        <v>0</v>
      </c>
      <c r="N13" s="108">
        <f>+'2024'!L24</f>
        <v>0</v>
      </c>
      <c r="O13" s="108">
        <f>+'2024'!M24</f>
        <v>0</v>
      </c>
      <c r="P13" s="108">
        <v>0</v>
      </c>
      <c r="Q13" s="108">
        <f>+'2024'!N24</f>
        <v>0</v>
      </c>
    </row>
    <row r="14" spans="1:17">
      <c r="A14" s="106">
        <v>2024</v>
      </c>
      <c r="B14" s="106" t="s">
        <v>1</v>
      </c>
      <c r="C14" s="106" t="s">
        <v>91</v>
      </c>
      <c r="D14" s="106" t="str">
        <f>+'2024'!B25</f>
        <v>TRINIDAD</v>
      </c>
      <c r="E14" s="108">
        <f>+'2024'!C25</f>
        <v>0</v>
      </c>
      <c r="F14" s="108">
        <f>+'2024'!D25</f>
        <v>0</v>
      </c>
      <c r="G14" s="108">
        <f>+'2024'!E25</f>
        <v>0</v>
      </c>
      <c r="H14" s="108">
        <f>+'2024'!F25</f>
        <v>0</v>
      </c>
      <c r="I14" s="108">
        <f>+'2024'!G25</f>
        <v>0</v>
      </c>
      <c r="J14" s="108">
        <f>+'2024'!H25</f>
        <v>0</v>
      </c>
      <c r="K14" s="108">
        <f>+'2024'!I25</f>
        <v>0</v>
      </c>
      <c r="L14" s="108">
        <f>+'2024'!J25</f>
        <v>0</v>
      </c>
      <c r="M14" s="108">
        <f>+'2024'!K25</f>
        <v>0</v>
      </c>
      <c r="N14" s="108">
        <f>+'2024'!L25</f>
        <v>0</v>
      </c>
      <c r="O14" s="108">
        <f>+'2024'!M25</f>
        <v>0</v>
      </c>
      <c r="P14" s="108">
        <v>0</v>
      </c>
      <c r="Q14" s="108">
        <f>+'2024'!N25</f>
        <v>0</v>
      </c>
    </row>
    <row r="15" spans="1:17">
      <c r="A15" s="106">
        <v>2024</v>
      </c>
      <c r="B15" s="106" t="s">
        <v>1</v>
      </c>
      <c r="C15" s="106" t="s">
        <v>92</v>
      </c>
      <c r="D15" s="106" t="str">
        <f>+'2024'!A27</f>
        <v>RECUPERACION</v>
      </c>
      <c r="E15" s="115">
        <f>+'2024'!C27</f>
        <v>4295.68</v>
      </c>
      <c r="F15" s="115">
        <f>+'2024'!D27</f>
        <v>3845.68</v>
      </c>
      <c r="G15" s="115">
        <f>+'2024'!E27</f>
        <v>26939.47</v>
      </c>
      <c r="H15" s="115">
        <f>+'2024'!F27</f>
        <v>2945.68</v>
      </c>
      <c r="I15" s="115">
        <f>+'2024'!G27</f>
        <v>2945.68</v>
      </c>
      <c r="J15" s="115">
        <f>+'2024'!H27</f>
        <v>2945.68</v>
      </c>
      <c r="K15" s="115">
        <f>+'2024'!I27</f>
        <v>0</v>
      </c>
      <c r="L15" s="115">
        <f>+'2024'!J27</f>
        <v>0</v>
      </c>
      <c r="M15" s="115">
        <f>+'2024'!K27</f>
        <v>0</v>
      </c>
      <c r="N15" s="115">
        <f>+'2024'!L27</f>
        <v>0</v>
      </c>
      <c r="O15" s="115">
        <f>+'2024'!M27</f>
        <v>0</v>
      </c>
      <c r="P15" s="108">
        <v>0</v>
      </c>
      <c r="Q15" s="115">
        <f>+'2024'!N27</f>
        <v>0</v>
      </c>
    </row>
    <row r="16" spans="1:17">
      <c r="A16" s="106">
        <v>2024</v>
      </c>
      <c r="B16" s="106" t="s">
        <v>1</v>
      </c>
      <c r="C16" s="107" t="str">
        <f>+'2024'!A29</f>
        <v>DOCUMENTOS</v>
      </c>
      <c r="D16" s="107" t="str">
        <f>+'2024'!B29</f>
        <v>ACCION DE AMPARO (A FAVOR)</v>
      </c>
      <c r="E16" s="107">
        <f>+'2024'!C29</f>
        <v>3</v>
      </c>
      <c r="F16" s="107">
        <f>+'2024'!D29</f>
        <v>1</v>
      </c>
      <c r="G16" s="107">
        <f>+'2024'!E29</f>
        <v>0</v>
      </c>
      <c r="H16" s="107">
        <f>+'2024'!F29</f>
        <v>0</v>
      </c>
      <c r="I16" s="107">
        <f>+'2024'!G29</f>
        <v>0</v>
      </c>
      <c r="J16" s="107">
        <f>+'2024'!H29</f>
        <v>0</v>
      </c>
      <c r="K16" s="107">
        <f>+'2024'!I29</f>
        <v>0</v>
      </c>
      <c r="L16" s="107">
        <f>+'2024'!J29</f>
        <v>0</v>
      </c>
      <c r="M16" s="107">
        <f>+'2024'!K29</f>
        <v>0</v>
      </c>
      <c r="N16" s="107">
        <f>+'2024'!L29</f>
        <v>0</v>
      </c>
      <c r="O16" s="107">
        <f>+'2024'!M29</f>
        <v>0</v>
      </c>
      <c r="P16" s="108">
        <v>0</v>
      </c>
      <c r="Q16" s="107">
        <f>+'2024'!N29</f>
        <v>0</v>
      </c>
    </row>
    <row r="17" spans="1:17">
      <c r="A17" s="106">
        <v>2024</v>
      </c>
      <c r="B17" s="106" t="s">
        <v>1</v>
      </c>
      <c r="C17" s="107" t="s">
        <v>49</v>
      </c>
      <c r="D17" s="107" t="str">
        <f>+'2024'!B30</f>
        <v>ACCION DE AMPARO (EN CONTRA)</v>
      </c>
      <c r="E17" s="107">
        <f>+'2024'!C30</f>
        <v>3</v>
      </c>
      <c r="F17" s="107">
        <f>+'2024'!D30</f>
        <v>2</v>
      </c>
      <c r="G17" s="107">
        <f>+'2024'!E30</f>
        <v>1</v>
      </c>
      <c r="H17" s="107">
        <f>+'2024'!F30</f>
        <v>2</v>
      </c>
      <c r="I17" s="107">
        <f>+'2024'!G30</f>
        <v>4</v>
      </c>
      <c r="J17" s="107">
        <f>+'2024'!H30</f>
        <v>2</v>
      </c>
      <c r="K17" s="107">
        <f>+'2024'!I30</f>
        <v>0</v>
      </c>
      <c r="L17" s="107">
        <f>+'2024'!J30</f>
        <v>0</v>
      </c>
      <c r="M17" s="107">
        <f>+'2024'!K30</f>
        <v>0</v>
      </c>
      <c r="N17" s="107">
        <f>+'2024'!L30</f>
        <v>0</v>
      </c>
      <c r="O17" s="107">
        <f>+'2024'!M30</f>
        <v>0</v>
      </c>
      <c r="P17" s="108">
        <v>0</v>
      </c>
      <c r="Q17" s="107">
        <f>+'2024'!N30</f>
        <v>0</v>
      </c>
    </row>
    <row r="18" spans="1:17">
      <c r="A18" s="106">
        <v>2024</v>
      </c>
      <c r="B18" s="106" t="s">
        <v>56</v>
      </c>
      <c r="C18" s="107" t="s">
        <v>77</v>
      </c>
      <c r="D18" s="107" t="str">
        <f>+'2024'!B37</f>
        <v>INICIADOS</v>
      </c>
      <c r="E18" s="107">
        <f>+'2024'!C37</f>
        <v>0</v>
      </c>
      <c r="F18" s="107">
        <f>+'2024'!D37</f>
        <v>0</v>
      </c>
      <c r="G18" s="107">
        <f>+'2024'!E37</f>
        <v>1</v>
      </c>
      <c r="H18" s="107">
        <f>+'2024'!F37</f>
        <v>0</v>
      </c>
      <c r="I18" s="107">
        <f>+'2024'!G37</f>
        <v>0</v>
      </c>
      <c r="J18" s="107">
        <f>+'2024'!H37</f>
        <v>0</v>
      </c>
      <c r="K18" s="107">
        <f>+'2024'!I37</f>
        <v>0</v>
      </c>
      <c r="L18" s="107">
        <f>+'2024'!J37</f>
        <v>0</v>
      </c>
      <c r="M18" s="107">
        <f>+'2024'!K37</f>
        <v>0</v>
      </c>
      <c r="N18" s="107">
        <f>+'2024'!L37</f>
        <v>0</v>
      </c>
      <c r="O18" s="107">
        <f>+'2024'!M37</f>
        <v>0</v>
      </c>
      <c r="P18" s="108">
        <v>0</v>
      </c>
      <c r="Q18" s="107">
        <f>+'2024'!N37</f>
        <v>0</v>
      </c>
    </row>
    <row r="19" spans="1:17">
      <c r="A19" s="106">
        <v>2024</v>
      </c>
      <c r="B19" s="106" t="s">
        <v>56</v>
      </c>
      <c r="C19" s="107" t="s">
        <v>77</v>
      </c>
      <c r="D19" s="107" t="str">
        <f>+'2024'!B38</f>
        <v>EN EJECUCIÓN</v>
      </c>
      <c r="E19" s="107">
        <f>+'2024'!C38</f>
        <v>828</v>
      </c>
      <c r="F19" s="107">
        <f>+'2024'!D38</f>
        <v>827</v>
      </c>
      <c r="G19" s="107">
        <f>+'2024'!E38</f>
        <v>827</v>
      </c>
      <c r="H19" s="107">
        <f>+'2024'!F38</f>
        <v>827</v>
      </c>
      <c r="I19" s="107">
        <f>+'2024'!G38</f>
        <v>824</v>
      </c>
      <c r="J19" s="107">
        <f>+'2024'!H38</f>
        <v>824</v>
      </c>
      <c r="K19" s="107">
        <f>+'2024'!I38</f>
        <v>0</v>
      </c>
      <c r="L19" s="107">
        <f>+'2024'!J38</f>
        <v>0</v>
      </c>
      <c r="M19" s="107">
        <f>+'2024'!K38</f>
        <v>0</v>
      </c>
      <c r="N19" s="107">
        <f>+'2024'!L38</f>
        <v>0</v>
      </c>
      <c r="O19" s="107">
        <f>+'2024'!M38</f>
        <v>0</v>
      </c>
      <c r="P19" s="108">
        <v>0</v>
      </c>
      <c r="Q19" s="107">
        <f>+'2024'!N38</f>
        <v>0</v>
      </c>
    </row>
    <row r="20" spans="1:17">
      <c r="A20" s="106">
        <v>2024</v>
      </c>
      <c r="B20" s="106" t="s">
        <v>56</v>
      </c>
      <c r="C20" s="107" t="s">
        <v>77</v>
      </c>
      <c r="D20" s="107" t="str">
        <f>+'2024'!B39</f>
        <v>CONCLUIDOS</v>
      </c>
      <c r="E20" s="107">
        <f>+'2024'!C39</f>
        <v>1</v>
      </c>
      <c r="F20" s="107">
        <f>+'2024'!D39</f>
        <v>0</v>
      </c>
      <c r="G20" s="107">
        <f>+'2024'!E39</f>
        <v>1</v>
      </c>
      <c r="H20" s="107">
        <f>+'2024'!F39</f>
        <v>3</v>
      </c>
      <c r="I20" s="107">
        <f>+'2024'!G39</f>
        <v>0</v>
      </c>
      <c r="J20" s="107">
        <f>+'2024'!H39</f>
        <v>8</v>
      </c>
      <c r="K20" s="107">
        <f>+'2024'!I39</f>
        <v>0</v>
      </c>
      <c r="L20" s="107">
        <f>+'2024'!J39</f>
        <v>0</v>
      </c>
      <c r="M20" s="107">
        <f>+'2024'!K39</f>
        <v>0</v>
      </c>
      <c r="N20" s="107">
        <f>+'2024'!L39</f>
        <v>0</v>
      </c>
      <c r="O20" s="107">
        <f>+'2024'!M39</f>
        <v>0</v>
      </c>
      <c r="P20" s="108">
        <v>0</v>
      </c>
      <c r="Q20" s="107">
        <f>+'2024'!N39</f>
        <v>0</v>
      </c>
    </row>
    <row r="21" spans="1:17">
      <c r="A21" s="106">
        <v>2024</v>
      </c>
      <c r="B21" s="106" t="s">
        <v>56</v>
      </c>
      <c r="C21" s="107" t="s">
        <v>70</v>
      </c>
      <c r="D21" s="107" t="str">
        <f>+'2024'!B45</f>
        <v>MONTOS RECUPERADOS</v>
      </c>
      <c r="E21" s="115">
        <f>+'2024'!C45</f>
        <v>294301.36</v>
      </c>
      <c r="F21" s="115">
        <f>+'2024'!D45</f>
        <v>74729.06</v>
      </c>
      <c r="G21" s="115">
        <f>+'2024'!E45</f>
        <v>85883.34</v>
      </c>
      <c r="H21" s="115">
        <f>+'2024'!F45</f>
        <v>75502.02</v>
      </c>
      <c r="I21" s="115">
        <f>+'2024'!G45</f>
        <v>121114.27</v>
      </c>
      <c r="J21" s="115">
        <f>+'2024'!H45</f>
        <v>55720.38</v>
      </c>
      <c r="K21" s="115">
        <f>+'2024'!I45</f>
        <v>0</v>
      </c>
      <c r="L21" s="115">
        <f>+'2024'!J45</f>
        <v>0</v>
      </c>
      <c r="M21" s="115">
        <f>+'2024'!K45</f>
        <v>0</v>
      </c>
      <c r="N21" s="115">
        <f>+'2024'!L45</f>
        <v>0</v>
      </c>
      <c r="O21" s="115">
        <f>+'2024'!M45</f>
        <v>0</v>
      </c>
      <c r="P21" s="108">
        <v>0</v>
      </c>
      <c r="Q21" s="115">
        <f>+'2024'!N45</f>
        <v>0</v>
      </c>
    </row>
    <row r="22" spans="1:17">
      <c r="A22" s="106">
        <v>2024</v>
      </c>
      <c r="B22" s="106" t="s">
        <v>56</v>
      </c>
      <c r="C22" s="107" t="s">
        <v>70</v>
      </c>
      <c r="D22" s="107" t="str">
        <f>+'2024'!B46</f>
        <v>MONTOS IDENTIFICADOS</v>
      </c>
      <c r="E22" s="115">
        <f>+'2024'!C46</f>
        <v>0</v>
      </c>
      <c r="F22" s="115">
        <f>+'2024'!D46</f>
        <v>0</v>
      </c>
      <c r="G22" s="115">
        <f>+'2024'!E46</f>
        <v>658424.79</v>
      </c>
      <c r="H22" s="115">
        <f>+'2024'!F46</f>
        <v>0</v>
      </c>
      <c r="I22" s="115">
        <f>+'2024'!G46</f>
        <v>0</v>
      </c>
      <c r="J22" s="115">
        <f>+'2024'!H46</f>
        <v>0</v>
      </c>
      <c r="K22" s="115">
        <f>+'2024'!I46</f>
        <v>0</v>
      </c>
      <c r="L22" s="115">
        <f>+'2024'!J46</f>
        <v>0</v>
      </c>
      <c r="M22" s="115">
        <f>+'2024'!K46</f>
        <v>0</v>
      </c>
      <c r="N22" s="115">
        <f>+'2024'!L46</f>
        <v>0</v>
      </c>
      <c r="O22" s="115">
        <f>+'2024'!M46</f>
        <v>0</v>
      </c>
      <c r="P22" s="108">
        <v>0</v>
      </c>
      <c r="Q22" s="115">
        <f>+'2024'!N46</f>
        <v>0</v>
      </c>
    </row>
    <row r="23" spans="1:17">
      <c r="A23" s="106">
        <v>2024</v>
      </c>
      <c r="B23" s="106" t="s">
        <v>56</v>
      </c>
      <c r="C23" s="107" t="s">
        <v>73</v>
      </c>
      <c r="D23" s="107" t="str">
        <f>+'2024'!B48</f>
        <v>MONTOS RECUPERADOS</v>
      </c>
      <c r="E23" s="115">
        <f>+'2024'!C48</f>
        <v>82319.12</v>
      </c>
      <c r="F23" s="115">
        <f>+'2024'!D48</f>
        <v>63561.760000000002</v>
      </c>
      <c r="G23" s="115">
        <f>+'2024'!E48</f>
        <v>42823.25</v>
      </c>
      <c r="H23" s="115">
        <f>+'2024'!F48</f>
        <v>234274.17</v>
      </c>
      <c r="I23" s="115">
        <f>+'2024'!G48</f>
        <v>172212.3</v>
      </c>
      <c r="J23" s="115">
        <f>+'2024'!H48</f>
        <v>44499.16</v>
      </c>
      <c r="K23" s="115">
        <f>+'2024'!I48</f>
        <v>0</v>
      </c>
      <c r="L23" s="115">
        <f>+'2024'!J48</f>
        <v>0</v>
      </c>
      <c r="M23" s="115">
        <f>+'2024'!K48</f>
        <v>0</v>
      </c>
      <c r="N23" s="115">
        <f>+'2024'!L48</f>
        <v>0</v>
      </c>
      <c r="O23" s="115">
        <f>+'2024'!M48</f>
        <v>0</v>
      </c>
      <c r="P23" s="108">
        <v>0</v>
      </c>
      <c r="Q23" s="115">
        <f>+'2024'!N48</f>
        <v>0</v>
      </c>
    </row>
    <row r="24" spans="1:17">
      <c r="A24" s="106">
        <v>2024</v>
      </c>
      <c r="B24" s="106" t="s">
        <v>56</v>
      </c>
      <c r="C24" s="107" t="s">
        <v>73</v>
      </c>
      <c r="D24" s="107" t="str">
        <f>+'2024'!B49</f>
        <v>MONTOS IDENTIFICADOS</v>
      </c>
      <c r="E24" s="115">
        <f>+'2024'!C49</f>
        <v>142069114.61000001</v>
      </c>
      <c r="F24" s="115">
        <f>+'2024'!D49</f>
        <v>26102763.600000001</v>
      </c>
      <c r="G24" s="115">
        <f>+'2024'!E49</f>
        <v>1258255.57</v>
      </c>
      <c r="H24" s="115">
        <f>+'2024'!F49</f>
        <v>986609.39</v>
      </c>
      <c r="I24" s="115">
        <f>+'2024'!G49</f>
        <v>1504191.36</v>
      </c>
      <c r="J24" s="115">
        <f>+'2024'!H49</f>
        <v>1291324</v>
      </c>
      <c r="K24" s="115">
        <f>+'2024'!I49</f>
        <v>0</v>
      </c>
      <c r="L24" s="115">
        <f>+'2024'!J49</f>
        <v>0</v>
      </c>
      <c r="M24" s="115">
        <f>+'2024'!K49</f>
        <v>0</v>
      </c>
      <c r="N24" s="115">
        <f>+'2024'!L49</f>
        <v>0</v>
      </c>
      <c r="O24" s="115">
        <f>+'2024'!M49</f>
        <v>0</v>
      </c>
      <c r="P24" s="108">
        <v>0</v>
      </c>
      <c r="Q24" s="115">
        <f>+'2024'!N49</f>
        <v>0</v>
      </c>
    </row>
    <row r="25" spans="1:17">
      <c r="A25" s="106">
        <v>2024</v>
      </c>
      <c r="B25" s="106" t="s">
        <v>56</v>
      </c>
      <c r="C25" s="107" t="s">
        <v>76</v>
      </c>
      <c r="D25" s="107" t="str">
        <f>+'2024'!B52</f>
        <v>COBROS INDEBIDOS Y OTRAS ACREENCIAS</v>
      </c>
      <c r="E25" s="107">
        <f>+'2024'!C52</f>
        <v>2</v>
      </c>
      <c r="F25" s="107">
        <f>+'2024'!D52</f>
        <v>0</v>
      </c>
      <c r="G25" s="107">
        <f>+'2024'!E52</f>
        <v>0</v>
      </c>
      <c r="H25" s="107">
        <f>+'2024'!F52</f>
        <v>0</v>
      </c>
      <c r="I25" s="107">
        <f>+'2024'!G52</f>
        <v>0</v>
      </c>
      <c r="J25" s="107">
        <f>+'2024'!H52</f>
        <v>0</v>
      </c>
      <c r="K25" s="107">
        <f>+'2024'!I52</f>
        <v>0</v>
      </c>
      <c r="L25" s="107">
        <f>+'2024'!J52</f>
        <v>0</v>
      </c>
      <c r="M25" s="107">
        <f>+'2024'!K52</f>
        <v>0</v>
      </c>
      <c r="N25" s="107">
        <f>+'2024'!L52</f>
        <v>0</v>
      </c>
      <c r="O25" s="107">
        <f>+'2024'!M52</f>
        <v>0</v>
      </c>
      <c r="P25" s="108">
        <v>0</v>
      </c>
      <c r="Q25" s="107">
        <f>+'2024'!N52</f>
        <v>0</v>
      </c>
    </row>
    <row r="26" spans="1:17">
      <c r="A26" s="106">
        <v>2024</v>
      </c>
      <c r="B26" s="106" t="s">
        <v>56</v>
      </c>
      <c r="C26" s="107" t="s">
        <v>76</v>
      </c>
      <c r="D26" s="107" t="str">
        <f>+'2024'!B53</f>
        <v>APORTES DEVENGADOS</v>
      </c>
      <c r="E26" s="107">
        <f>+'2024'!C53</f>
        <v>1</v>
      </c>
      <c r="F26" s="107">
        <f>+'2024'!D53</f>
        <v>0</v>
      </c>
      <c r="G26" s="107">
        <f>+'2024'!E53</f>
        <v>0</v>
      </c>
      <c r="H26" s="107">
        <f>+'2024'!F53</f>
        <v>0</v>
      </c>
      <c r="I26" s="107">
        <f>+'2024'!G53</f>
        <v>0</v>
      </c>
      <c r="J26" s="107">
        <f>+'2024'!H53</f>
        <v>0</v>
      </c>
      <c r="K26" s="107">
        <f>+'2024'!I53</f>
        <v>0</v>
      </c>
      <c r="L26" s="107">
        <f>+'2024'!J53</f>
        <v>0</v>
      </c>
      <c r="M26" s="107">
        <f>+'2024'!K53</f>
        <v>0</v>
      </c>
      <c r="N26" s="107">
        <f>+'2024'!L53</f>
        <v>0</v>
      </c>
      <c r="O26" s="107">
        <f>+'2024'!M53</f>
        <v>0</v>
      </c>
      <c r="P26" s="108">
        <v>0</v>
      </c>
      <c r="Q26" s="107">
        <f>+'2024'!N53</f>
        <v>0</v>
      </c>
    </row>
    <row r="27" spans="1:17">
      <c r="A27" s="106">
        <v>2024</v>
      </c>
      <c r="B27" s="106" t="s">
        <v>56</v>
      </c>
      <c r="C27" s="107" t="str">
        <f>+'2024'!A55</f>
        <v>DOCUMENTOS</v>
      </c>
      <c r="D27" s="107" t="str">
        <f>+'2024'!B55</f>
        <v>NOTAS</v>
      </c>
      <c r="E27" s="107">
        <f>+'2024'!C55</f>
        <v>98</v>
      </c>
      <c r="F27" s="107">
        <f>+'2024'!D55</f>
        <v>93</v>
      </c>
      <c r="G27" s="107">
        <f>+'2024'!E55</f>
        <v>99</v>
      </c>
      <c r="H27" s="107">
        <f>+'2024'!F55</f>
        <v>119</v>
      </c>
      <c r="I27" s="107">
        <f>+'2024'!G55</f>
        <v>111</v>
      </c>
      <c r="J27" s="107">
        <f>+'2024'!H55</f>
        <v>0</v>
      </c>
      <c r="K27" s="107">
        <f>+'2024'!I55</f>
        <v>0</v>
      </c>
      <c r="L27" s="107">
        <f>+'2024'!J55</f>
        <v>0</v>
      </c>
      <c r="M27" s="107">
        <f>+'2024'!K55</f>
        <v>0</v>
      </c>
      <c r="N27" s="107">
        <f>+'2024'!L55</f>
        <v>0</v>
      </c>
      <c r="O27" s="107">
        <f>+'2024'!M55</f>
        <v>0</v>
      </c>
      <c r="P27" s="108">
        <v>0</v>
      </c>
      <c r="Q27" s="107">
        <f>+'2024'!N55</f>
        <v>0</v>
      </c>
    </row>
    <row r="28" spans="1:17">
      <c r="A28" s="106">
        <v>2024</v>
      </c>
      <c r="B28" s="106" t="s">
        <v>56</v>
      </c>
      <c r="C28" s="107" t="s">
        <v>49</v>
      </c>
      <c r="D28" s="107" t="str">
        <f>+'2024'!B56</f>
        <v>INFORMES</v>
      </c>
      <c r="E28" s="107">
        <f>+'2024'!C56</f>
        <v>60</v>
      </c>
      <c r="F28" s="107">
        <f>+'2024'!D56</f>
        <v>36</v>
      </c>
      <c r="G28" s="107">
        <f>+'2024'!E56</f>
        <v>38</v>
      </c>
      <c r="H28" s="107">
        <f>+'2024'!F56</f>
        <v>47</v>
      </c>
      <c r="I28" s="107">
        <f>+'2024'!G56</f>
        <v>47</v>
      </c>
      <c r="J28" s="107">
        <f>+'2024'!H56</f>
        <v>0</v>
      </c>
      <c r="K28" s="107">
        <f>+'2024'!I56</f>
        <v>0</v>
      </c>
      <c r="L28" s="107">
        <f>+'2024'!J56</f>
        <v>0</v>
      </c>
      <c r="M28" s="107">
        <f>+'2024'!K56</f>
        <v>0</v>
      </c>
      <c r="N28" s="107">
        <f>+'2024'!L56</f>
        <v>0</v>
      </c>
      <c r="O28" s="107">
        <f>+'2024'!M56</f>
        <v>0</v>
      </c>
      <c r="P28" s="108">
        <v>0</v>
      </c>
      <c r="Q28" s="107">
        <f>+'2024'!N56</f>
        <v>0</v>
      </c>
    </row>
    <row r="29" spans="1:17">
      <c r="A29" s="106">
        <v>2024</v>
      </c>
      <c r="B29" s="106" t="s">
        <v>56</v>
      </c>
      <c r="C29" s="107" t="s">
        <v>2</v>
      </c>
      <c r="D29" s="107" t="str">
        <f>+'2024'!R12</f>
        <v>INGRESADOS</v>
      </c>
      <c r="E29" s="107">
        <f>+'2024'!S12</f>
        <v>11</v>
      </c>
      <c r="F29" s="107">
        <f>+'2024'!T12</f>
        <v>14</v>
      </c>
      <c r="G29" s="107">
        <f>+'2024'!U12</f>
        <v>20</v>
      </c>
      <c r="H29" s="107">
        <f>+'2024'!V12</f>
        <v>28</v>
      </c>
      <c r="I29" s="107">
        <f>+'2024'!W12</f>
        <v>19</v>
      </c>
      <c r="J29" s="107">
        <f>+'2024'!X12</f>
        <v>25</v>
      </c>
      <c r="K29" s="107">
        <f>+'2024'!Y12</f>
        <v>0</v>
      </c>
      <c r="L29" s="107">
        <f>+'2024'!Z12</f>
        <v>0</v>
      </c>
      <c r="M29" s="107">
        <f>+'2024'!AA12</f>
        <v>0</v>
      </c>
      <c r="N29" s="107">
        <f>+'2024'!AB12</f>
        <v>0</v>
      </c>
      <c r="O29" s="107">
        <f>+'2024'!AC12</f>
        <v>0</v>
      </c>
      <c r="P29" s="108">
        <v>0</v>
      </c>
      <c r="Q29" s="107">
        <f>+'2024'!AD12</f>
        <v>0</v>
      </c>
    </row>
    <row r="30" spans="1:17">
      <c r="A30" s="106">
        <v>2024</v>
      </c>
      <c r="B30" s="106" t="s">
        <v>56</v>
      </c>
      <c r="C30" s="107" t="s">
        <v>2</v>
      </c>
      <c r="D30" s="107" t="str">
        <f>+'2024'!R13</f>
        <v>RESUELTOS</v>
      </c>
      <c r="E30" s="107">
        <f>+'2024'!S13</f>
        <v>17</v>
      </c>
      <c r="F30" s="107">
        <f>+'2024'!T13</f>
        <v>25</v>
      </c>
      <c r="G30" s="107">
        <f>+'2024'!U13</f>
        <v>29</v>
      </c>
      <c r="H30" s="107">
        <f>+'2024'!V13</f>
        <v>24</v>
      </c>
      <c r="I30" s="107">
        <f>+'2024'!W13</f>
        <v>29</v>
      </c>
      <c r="J30" s="107">
        <f>+'2024'!X13</f>
        <v>24</v>
      </c>
      <c r="K30" s="107">
        <f>+'2024'!Y13</f>
        <v>0</v>
      </c>
      <c r="L30" s="107">
        <f>+'2024'!Z13</f>
        <v>0</v>
      </c>
      <c r="M30" s="107">
        <f>+'2024'!AA13</f>
        <v>0</v>
      </c>
      <c r="N30" s="107">
        <f>+'2024'!AB13</f>
        <v>0</v>
      </c>
      <c r="O30" s="107">
        <f>+'2024'!AC13</f>
        <v>0</v>
      </c>
      <c r="P30" s="108">
        <v>0</v>
      </c>
      <c r="Q30" s="107">
        <f>+'2024'!AD13</f>
        <v>0</v>
      </c>
    </row>
    <row r="31" spans="1:17">
      <c r="A31" s="106">
        <v>2024</v>
      </c>
      <c r="B31" s="106" t="s">
        <v>56</v>
      </c>
      <c r="C31" s="107" t="s">
        <v>26</v>
      </c>
      <c r="D31" s="107" t="str">
        <f>+'2024'!R15</f>
        <v>CONCESIÓN</v>
      </c>
      <c r="E31" s="107">
        <f>+'2024'!S15</f>
        <v>6</v>
      </c>
      <c r="F31" s="107">
        <f>+'2024'!T15</f>
        <v>4</v>
      </c>
      <c r="G31" s="107">
        <f>+'2024'!U15</f>
        <v>1</v>
      </c>
      <c r="H31" s="107">
        <f>+'2024'!V15</f>
        <v>9</v>
      </c>
      <c r="I31" s="107">
        <f>+'2024'!W15</f>
        <v>2</v>
      </c>
      <c r="J31" s="107">
        <f>+'2024'!X15</f>
        <v>5</v>
      </c>
      <c r="K31" s="107">
        <f>+'2024'!Y15</f>
        <v>0</v>
      </c>
      <c r="L31" s="107">
        <f>+'2024'!Z15</f>
        <v>0</v>
      </c>
      <c r="M31" s="107">
        <f>+'2024'!AA15</f>
        <v>0</v>
      </c>
      <c r="N31" s="107">
        <f>+'2024'!AB15</f>
        <v>0</v>
      </c>
      <c r="O31" s="107">
        <f>+'2024'!AC15</f>
        <v>0</v>
      </c>
      <c r="P31" s="108">
        <v>0</v>
      </c>
      <c r="Q31" s="107">
        <f>+'2024'!AD15</f>
        <v>0</v>
      </c>
    </row>
    <row r="32" spans="1:17">
      <c r="A32" s="106">
        <v>2024</v>
      </c>
      <c r="B32" s="106" t="s">
        <v>56</v>
      </c>
      <c r="C32" s="107" t="s">
        <v>26</v>
      </c>
      <c r="D32" s="107" t="str">
        <f>+'2024'!R16</f>
        <v>CUMPLIMIENTO A AUTOS DE VISTA</v>
      </c>
      <c r="E32" s="107">
        <f>+'2024'!S16</f>
        <v>8</v>
      </c>
      <c r="F32" s="107">
        <f>+'2024'!T16</f>
        <v>0</v>
      </c>
      <c r="G32" s="107">
        <f>+'2024'!U16</f>
        <v>11</v>
      </c>
      <c r="H32" s="107">
        <f>+'2024'!V16</f>
        <v>11</v>
      </c>
      <c r="I32" s="107">
        <f>+'2024'!W16</f>
        <v>3</v>
      </c>
      <c r="J32" s="107">
        <f>+'2024'!X16</f>
        <v>2</v>
      </c>
      <c r="K32" s="107">
        <f>+'2024'!Y16</f>
        <v>0</v>
      </c>
      <c r="L32" s="107">
        <f>+'2024'!Z16</f>
        <v>0</v>
      </c>
      <c r="M32" s="107">
        <f>+'2024'!AA16</f>
        <v>0</v>
      </c>
      <c r="N32" s="107">
        <f>+'2024'!AB16</f>
        <v>0</v>
      </c>
      <c r="O32" s="107">
        <f>+'2024'!AC16</f>
        <v>0</v>
      </c>
      <c r="P32" s="108">
        <v>0</v>
      </c>
      <c r="Q32" s="107">
        <f>+'2024'!AD16</f>
        <v>0</v>
      </c>
    </row>
    <row r="33" spans="1:17">
      <c r="A33" s="106">
        <v>2024</v>
      </c>
      <c r="B33" s="106" t="s">
        <v>56</v>
      </c>
      <c r="C33" s="107" t="s">
        <v>26</v>
      </c>
      <c r="D33" s="107" t="str">
        <f>+'2024'!R17</f>
        <v>EJECUTORIA</v>
      </c>
      <c r="E33" s="107">
        <f>+'2024'!S17</f>
        <v>0</v>
      </c>
      <c r="F33" s="107">
        <f>+'2024'!T17</f>
        <v>0</v>
      </c>
      <c r="G33" s="107">
        <f>+'2024'!U17</f>
        <v>4</v>
      </c>
      <c r="H33" s="107">
        <f>+'2024'!V17</f>
        <v>2</v>
      </c>
      <c r="I33" s="107">
        <f>+'2024'!W17</f>
        <v>1</v>
      </c>
      <c r="J33" s="107">
        <f>+'2024'!X17</f>
        <v>1</v>
      </c>
      <c r="K33" s="107">
        <f>+'2024'!Y17</f>
        <v>0</v>
      </c>
      <c r="L33" s="107">
        <f>+'2024'!Z17</f>
        <v>0</v>
      </c>
      <c r="M33" s="107">
        <f>+'2024'!AA17</f>
        <v>0</v>
      </c>
      <c r="N33" s="107">
        <f>+'2024'!AB17</f>
        <v>0</v>
      </c>
      <c r="O33" s="107">
        <f>+'2024'!AC17</f>
        <v>0</v>
      </c>
      <c r="P33" s="108">
        <v>0</v>
      </c>
      <c r="Q33" s="107">
        <f>+'2024'!AD17</f>
        <v>0</v>
      </c>
    </row>
    <row r="34" spans="1:17">
      <c r="A34" s="106">
        <v>2024</v>
      </c>
      <c r="B34" s="106" t="s">
        <v>56</v>
      </c>
      <c r="C34" s="107" t="s">
        <v>34</v>
      </c>
      <c r="D34" s="107" t="str">
        <f>+'2024'!R19</f>
        <v>INGRESADOS</v>
      </c>
      <c r="E34" s="107">
        <f>+'2024'!S19</f>
        <v>7</v>
      </c>
      <c r="F34" s="107">
        <f>+'2024'!T19</f>
        <v>6</v>
      </c>
      <c r="G34" s="107">
        <f>+'2024'!U19</f>
        <v>4</v>
      </c>
      <c r="H34" s="107">
        <f>+'2024'!V19</f>
        <v>4</v>
      </c>
      <c r="I34" s="107">
        <f>+'2024'!W19</f>
        <v>1</v>
      </c>
      <c r="J34" s="107">
        <f>+'2024'!X19</f>
        <v>4</v>
      </c>
      <c r="K34" s="107">
        <f>+'2024'!Y19</f>
        <v>0</v>
      </c>
      <c r="L34" s="107">
        <f>+'2024'!Z19</f>
        <v>0</v>
      </c>
      <c r="M34" s="107">
        <f>+'2024'!AA19</f>
        <v>0</v>
      </c>
      <c r="N34" s="107">
        <f>+'2024'!AB19</f>
        <v>0</v>
      </c>
      <c r="O34" s="107">
        <f>+'2024'!AC19</f>
        <v>0</v>
      </c>
      <c r="P34" s="108">
        <v>0</v>
      </c>
      <c r="Q34" s="107">
        <f>+'2024'!AD19</f>
        <v>0</v>
      </c>
    </row>
    <row r="35" spans="1:17">
      <c r="A35" s="106">
        <v>2024</v>
      </c>
      <c r="B35" s="106" t="s">
        <v>56</v>
      </c>
      <c r="C35" s="107" t="s">
        <v>34</v>
      </c>
      <c r="D35" s="107" t="str">
        <f>+'2024'!R20</f>
        <v>ATENDIDOS</v>
      </c>
      <c r="E35" s="107">
        <f>+'2024'!S20</f>
        <v>7</v>
      </c>
      <c r="F35" s="107">
        <f>+'2024'!T20</f>
        <v>6</v>
      </c>
      <c r="G35" s="107">
        <f>+'2024'!U20</f>
        <v>4</v>
      </c>
      <c r="H35" s="107">
        <f>+'2024'!V20</f>
        <v>4</v>
      </c>
      <c r="I35" s="107">
        <f>+'2024'!W20</f>
        <v>1</v>
      </c>
      <c r="J35" s="107">
        <f>+'2024'!X20</f>
        <v>4</v>
      </c>
      <c r="K35" s="107">
        <f>+'2024'!Y20</f>
        <v>0</v>
      </c>
      <c r="L35" s="107">
        <f>+'2024'!Z20</f>
        <v>0</v>
      </c>
      <c r="M35" s="107">
        <f>+'2024'!AA20</f>
        <v>0</v>
      </c>
      <c r="N35" s="107">
        <f>+'2024'!AB20</f>
        <v>0</v>
      </c>
      <c r="O35" s="107">
        <f>+'2024'!AC20</f>
        <v>0</v>
      </c>
      <c r="P35" s="108">
        <v>0</v>
      </c>
      <c r="Q35" s="107">
        <f>+'2024'!AD20</f>
        <v>0</v>
      </c>
    </row>
    <row r="36" spans="1:17">
      <c r="A36" s="106">
        <v>2024</v>
      </c>
      <c r="B36" s="106" t="s">
        <v>56</v>
      </c>
      <c r="C36" s="107" t="s">
        <v>39</v>
      </c>
      <c r="D36" s="107" t="str">
        <f>+'2024'!R22</f>
        <v>CONFIRMA</v>
      </c>
      <c r="E36" s="107">
        <f>+'2024'!S22</f>
        <v>11</v>
      </c>
      <c r="F36" s="107">
        <f>+'2024'!T22</f>
        <v>15</v>
      </c>
      <c r="G36" s="107">
        <f>+'2024'!U22</f>
        <v>18</v>
      </c>
      <c r="H36" s="107">
        <f>+'2024'!V22</f>
        <v>15</v>
      </c>
      <c r="I36" s="107">
        <f>+'2024'!W22</f>
        <v>21</v>
      </c>
      <c r="J36" s="107">
        <f>+'2024'!X22</f>
        <v>14</v>
      </c>
      <c r="K36" s="107">
        <f>+'2024'!Y22</f>
        <v>0</v>
      </c>
      <c r="L36" s="107">
        <f>+'2024'!Z22</f>
        <v>0</v>
      </c>
      <c r="M36" s="107">
        <f>+'2024'!AA22</f>
        <v>0</v>
      </c>
      <c r="N36" s="107">
        <f>+'2024'!AB22</f>
        <v>0</v>
      </c>
      <c r="O36" s="107">
        <f>+'2024'!AC22</f>
        <v>0</v>
      </c>
      <c r="P36" s="108">
        <v>0</v>
      </c>
      <c r="Q36" s="107">
        <f>+'2024'!AD22</f>
        <v>0</v>
      </c>
    </row>
    <row r="37" spans="1:17">
      <c r="A37" s="106">
        <v>2024</v>
      </c>
      <c r="B37" s="106" t="s">
        <v>56</v>
      </c>
      <c r="C37" s="107" t="s">
        <v>39</v>
      </c>
      <c r="D37" s="107" t="str">
        <f>+'2024'!R23</f>
        <v>REVOCATORIAS</v>
      </c>
      <c r="E37" s="107">
        <f>+'2024'!S23</f>
        <v>5</v>
      </c>
      <c r="F37" s="107">
        <f>+'2024'!T23</f>
        <v>9</v>
      </c>
      <c r="G37" s="107">
        <f>+'2024'!U23</f>
        <v>11</v>
      </c>
      <c r="H37" s="107">
        <f>+'2024'!V23</f>
        <v>9</v>
      </c>
      <c r="I37" s="107">
        <f>+'2024'!W23</f>
        <v>7</v>
      </c>
      <c r="J37" s="107">
        <f>+'2024'!X23</f>
        <v>8</v>
      </c>
      <c r="K37" s="107">
        <f>+'2024'!Y23</f>
        <v>0</v>
      </c>
      <c r="L37" s="107">
        <f>+'2024'!Z23</f>
        <v>0</v>
      </c>
      <c r="M37" s="107">
        <f>+'2024'!AA23</f>
        <v>0</v>
      </c>
      <c r="N37" s="107">
        <f>+'2024'!AB23</f>
        <v>0</v>
      </c>
      <c r="O37" s="107">
        <f>+'2024'!AC23</f>
        <v>0</v>
      </c>
      <c r="P37" s="108">
        <v>0</v>
      </c>
      <c r="Q37" s="107">
        <f>+'2024'!AD23</f>
        <v>0</v>
      </c>
    </row>
    <row r="38" spans="1:17">
      <c r="A38" s="106">
        <v>2024</v>
      </c>
      <c r="B38" s="106" t="s">
        <v>56</v>
      </c>
      <c r="C38" s="107" t="s">
        <v>39</v>
      </c>
      <c r="D38" s="107" t="str">
        <f>+'2024'!R24</f>
        <v>ANULA</v>
      </c>
      <c r="E38" s="107">
        <f>+'2024'!S24</f>
        <v>1</v>
      </c>
      <c r="F38" s="107">
        <f>+'2024'!T24</f>
        <v>1</v>
      </c>
      <c r="G38" s="107">
        <f>+'2024'!U24</f>
        <v>0</v>
      </c>
      <c r="H38" s="107">
        <f>+'2024'!V24</f>
        <v>0</v>
      </c>
      <c r="I38" s="107">
        <f>+'2024'!W24</f>
        <v>1</v>
      </c>
      <c r="J38" s="107">
        <f>+'2024'!X24</f>
        <v>0</v>
      </c>
      <c r="K38" s="107">
        <f>+'2024'!Y24</f>
        <v>0</v>
      </c>
      <c r="L38" s="107">
        <f>+'2024'!Z24</f>
        <v>0</v>
      </c>
      <c r="M38" s="107">
        <f>+'2024'!AA24</f>
        <v>0</v>
      </c>
      <c r="N38" s="107">
        <f>+'2024'!AB24</f>
        <v>0</v>
      </c>
      <c r="O38" s="107">
        <f>+'2024'!AC24</f>
        <v>0</v>
      </c>
      <c r="P38" s="108">
        <v>0</v>
      </c>
      <c r="Q38" s="107">
        <f>+'2024'!AD24</f>
        <v>0</v>
      </c>
    </row>
    <row r="39" spans="1:17">
      <c r="A39" s="106">
        <v>2024</v>
      </c>
      <c r="B39" s="106" t="s">
        <v>56</v>
      </c>
      <c r="C39" s="107" t="s">
        <v>39</v>
      </c>
      <c r="D39" s="107" t="str">
        <f>+'2024'!R25</f>
        <v>CUMPLIMIENTO DE AUTOS</v>
      </c>
      <c r="E39" s="107">
        <f>+'2024'!S25</f>
        <v>0</v>
      </c>
      <c r="F39" s="107">
        <f>+'2024'!T25</f>
        <v>8</v>
      </c>
      <c r="G39" s="107">
        <f>+'2024'!U25</f>
        <v>0</v>
      </c>
      <c r="H39" s="107">
        <f>+'2024'!V25</f>
        <v>0</v>
      </c>
      <c r="I39" s="107">
        <f>+'2024'!W25</f>
        <v>0</v>
      </c>
      <c r="J39" s="107">
        <f>+'2024'!X25</f>
        <v>2</v>
      </c>
      <c r="K39" s="107">
        <f>+'2024'!Y25</f>
        <v>0</v>
      </c>
      <c r="L39" s="107">
        <f>+'2024'!Z25</f>
        <v>0</v>
      </c>
      <c r="M39" s="107">
        <f>+'2024'!AA25</f>
        <v>0</v>
      </c>
      <c r="N39" s="107">
        <f>+'2024'!AB25</f>
        <v>0</v>
      </c>
      <c r="O39" s="107">
        <f>+'2024'!AC25</f>
        <v>0</v>
      </c>
      <c r="P39" s="108">
        <v>0</v>
      </c>
      <c r="Q39" s="107">
        <f>+'2024'!AD25</f>
        <v>0</v>
      </c>
    </row>
    <row r="40" spans="1:17">
      <c r="A40" s="106">
        <v>2024</v>
      </c>
      <c r="B40" s="106" t="s">
        <v>56</v>
      </c>
      <c r="C40" s="107" t="s">
        <v>49</v>
      </c>
      <c r="D40" s="107" t="str">
        <f>+'2024'!R27</f>
        <v>DECRETOS</v>
      </c>
      <c r="E40" s="107">
        <f>+'2024'!S27</f>
        <v>26</v>
      </c>
      <c r="F40" s="107">
        <f>+'2024'!T27</f>
        <v>35</v>
      </c>
      <c r="G40" s="107">
        <f>+'2024'!U27</f>
        <v>20</v>
      </c>
      <c r="H40" s="107">
        <f>+'2024'!V27</f>
        <v>37</v>
      </c>
      <c r="I40" s="107">
        <f>+'2024'!W27</f>
        <v>39</v>
      </c>
      <c r="J40" s="107">
        <f>+'2024'!X27</f>
        <v>39</v>
      </c>
      <c r="K40" s="107">
        <f>+'2024'!Y27</f>
        <v>0</v>
      </c>
      <c r="L40" s="107">
        <f>+'2024'!Z27</f>
        <v>0</v>
      </c>
      <c r="M40" s="107">
        <f>+'2024'!AA27</f>
        <v>0</v>
      </c>
      <c r="N40" s="107">
        <f>+'2024'!AB27</f>
        <v>0</v>
      </c>
      <c r="O40" s="107">
        <f>+'2024'!AC27</f>
        <v>0</v>
      </c>
      <c r="P40" s="108">
        <v>0</v>
      </c>
      <c r="Q40" s="107">
        <f>+'2024'!AD27</f>
        <v>0</v>
      </c>
    </row>
    <row r="41" spans="1:17">
      <c r="A41" s="106">
        <v>2024</v>
      </c>
      <c r="B41" s="106" t="s">
        <v>56</v>
      </c>
      <c r="C41" s="107" t="s">
        <v>49</v>
      </c>
      <c r="D41" s="107" t="str">
        <f>+'2024'!R28</f>
        <v>INFORMES TÉCNICOS</v>
      </c>
      <c r="E41" s="107">
        <f>+'2024'!S28</f>
        <v>20</v>
      </c>
      <c r="F41" s="107">
        <f>+'2024'!T28</f>
        <v>25</v>
      </c>
      <c r="G41" s="107">
        <f>+'2024'!U28</f>
        <v>19</v>
      </c>
      <c r="H41" s="107">
        <f>+'2024'!V28</f>
        <v>21</v>
      </c>
      <c r="I41" s="107">
        <f>+'2024'!W28</f>
        <v>15</v>
      </c>
      <c r="J41" s="107">
        <f>+'2024'!X28</f>
        <v>26</v>
      </c>
      <c r="K41" s="107">
        <f>+'2024'!Y28</f>
        <v>0</v>
      </c>
      <c r="L41" s="107">
        <f>+'2024'!Z28</f>
        <v>0</v>
      </c>
      <c r="M41" s="107">
        <f>+'2024'!AA28</f>
        <v>0</v>
      </c>
      <c r="N41" s="107">
        <f>+'2024'!AB28</f>
        <v>0</v>
      </c>
      <c r="O41" s="107">
        <f>+'2024'!AC28</f>
        <v>0</v>
      </c>
      <c r="P41" s="108">
        <v>0</v>
      </c>
      <c r="Q41" s="107">
        <f>+'2024'!AD28</f>
        <v>0</v>
      </c>
    </row>
    <row r="42" spans="1:17">
      <c r="A42" s="106">
        <v>2024</v>
      </c>
      <c r="B42" s="106" t="s">
        <v>56</v>
      </c>
      <c r="C42" s="107" t="s">
        <v>49</v>
      </c>
      <c r="D42" s="107" t="str">
        <f>+'2024'!R29</f>
        <v>NOTAS</v>
      </c>
      <c r="E42" s="107">
        <f>+'2024'!S29</f>
        <v>86</v>
      </c>
      <c r="F42" s="107">
        <f>+'2024'!T29</f>
        <v>108</v>
      </c>
      <c r="G42" s="107">
        <f>+'2024'!U29</f>
        <v>65</v>
      </c>
      <c r="H42" s="107">
        <f>+'2024'!V29</f>
        <v>93</v>
      </c>
      <c r="I42" s="107">
        <f>+'2024'!W29</f>
        <v>61</v>
      </c>
      <c r="J42" s="107">
        <f>+'2024'!X29</f>
        <v>52</v>
      </c>
      <c r="K42" s="107">
        <f>+'2024'!Y29</f>
        <v>0</v>
      </c>
      <c r="L42" s="107">
        <f>+'2024'!Z29</f>
        <v>0</v>
      </c>
      <c r="M42" s="107">
        <f>+'2024'!AA29</f>
        <v>0</v>
      </c>
      <c r="N42" s="107">
        <f>+'2024'!AB29</f>
        <v>0</v>
      </c>
      <c r="O42" s="107">
        <f>+'2024'!AC29</f>
        <v>0</v>
      </c>
      <c r="P42" s="108">
        <v>0</v>
      </c>
      <c r="Q42" s="107">
        <f>+'2024'!AD29</f>
        <v>0</v>
      </c>
    </row>
    <row r="43" spans="1:17">
      <c r="A43" s="106">
        <v>2024</v>
      </c>
      <c r="B43" s="106" t="s">
        <v>56</v>
      </c>
      <c r="C43" s="107" t="s">
        <v>94</v>
      </c>
      <c r="D43" s="107" t="str">
        <f>+'2024'!R32</f>
        <v>LA PAZ</v>
      </c>
      <c r="E43" s="107">
        <f>+'2024'!S32</f>
        <v>74</v>
      </c>
      <c r="F43" s="107">
        <f>+'2024'!T32</f>
        <v>76</v>
      </c>
      <c r="G43" s="107">
        <f>+'2024'!U32</f>
        <v>73</v>
      </c>
      <c r="H43" s="107">
        <f>+'2024'!V32</f>
        <v>78</v>
      </c>
      <c r="I43" s="107">
        <f>+'2024'!W32</f>
        <v>66</v>
      </c>
      <c r="J43" s="107">
        <f>+'2024'!X32</f>
        <v>69</v>
      </c>
      <c r="K43" s="107">
        <f>+'2024'!Y32</f>
        <v>0</v>
      </c>
      <c r="L43" s="107">
        <f>+'2024'!Z32</f>
        <v>0</v>
      </c>
      <c r="M43" s="107">
        <f>+'2024'!AA32</f>
        <v>0</v>
      </c>
      <c r="N43" s="107">
        <f>+'2024'!AB32</f>
        <v>0</v>
      </c>
      <c r="O43" s="107">
        <f>+'2024'!AC32</f>
        <v>0</v>
      </c>
      <c r="P43" s="108">
        <v>0</v>
      </c>
      <c r="Q43" s="107">
        <f>+'2024'!AD32</f>
        <v>0</v>
      </c>
    </row>
    <row r="44" spans="1:17">
      <c r="A44" s="106">
        <v>2024</v>
      </c>
      <c r="B44" s="106" t="s">
        <v>56</v>
      </c>
      <c r="C44" s="107" t="s">
        <v>95</v>
      </c>
      <c r="D44" s="107" t="str">
        <f>+'2024'!R37</f>
        <v>RESOLUCIONES CRR</v>
      </c>
      <c r="E44" s="107">
        <f>+'2024'!S37</f>
        <v>27</v>
      </c>
      <c r="F44" s="107">
        <f>+'2024'!T37</f>
        <v>23</v>
      </c>
      <c r="G44" s="107">
        <f>+'2024'!U37</f>
        <v>33</v>
      </c>
      <c r="H44" s="107">
        <f>+'2024'!V37</f>
        <v>17</v>
      </c>
      <c r="I44" s="107">
        <f>+'2024'!W37</f>
        <v>23</v>
      </c>
      <c r="J44" s="107">
        <f>+'2024'!X37</f>
        <v>28</v>
      </c>
      <c r="K44" s="107">
        <f>+'2024'!Y37</f>
        <v>0</v>
      </c>
      <c r="L44" s="107">
        <f>+'2024'!Z37</f>
        <v>0</v>
      </c>
      <c r="M44" s="107">
        <f>+'2024'!AA37</f>
        <v>0</v>
      </c>
      <c r="N44" s="107">
        <f>+'2024'!AB37</f>
        <v>0</v>
      </c>
      <c r="O44" s="107">
        <f>+'2024'!AC37</f>
        <v>0</v>
      </c>
      <c r="P44" s="108">
        <v>0</v>
      </c>
      <c r="Q44" s="107">
        <f>+'2024'!AD37</f>
        <v>0</v>
      </c>
    </row>
    <row r="45" spans="1:17">
      <c r="A45" s="106">
        <v>2024</v>
      </c>
      <c r="B45" s="106" t="s">
        <v>56</v>
      </c>
      <c r="C45" s="107" t="s">
        <v>95</v>
      </c>
      <c r="D45" s="107" t="str">
        <f>+'2024'!R38</f>
        <v>RESOLUCIONES DE RENTA</v>
      </c>
      <c r="E45" s="107">
        <f>+'2024'!S38</f>
        <v>65</v>
      </c>
      <c r="F45" s="107">
        <f>+'2024'!T38</f>
        <v>96</v>
      </c>
      <c r="G45" s="107">
        <f>+'2024'!U38</f>
        <v>66</v>
      </c>
      <c r="H45" s="107">
        <f>+'2024'!V38</f>
        <v>105</v>
      </c>
      <c r="I45" s="107">
        <f>+'2024'!W38</f>
        <v>72</v>
      </c>
      <c r="J45" s="107">
        <f>+'2024'!X38</f>
        <v>86</v>
      </c>
      <c r="K45" s="107">
        <f>+'2024'!Y38</f>
        <v>0</v>
      </c>
      <c r="L45" s="107">
        <f>+'2024'!Z38</f>
        <v>0</v>
      </c>
      <c r="M45" s="107">
        <f>+'2024'!AA38</f>
        <v>0</v>
      </c>
      <c r="N45" s="107">
        <f>+'2024'!AB38</f>
        <v>0</v>
      </c>
      <c r="O45" s="107">
        <f>+'2024'!AC38</f>
        <v>0</v>
      </c>
      <c r="P45" s="108">
        <v>0</v>
      </c>
      <c r="Q45" s="107">
        <f>+'2024'!AD38</f>
        <v>0</v>
      </c>
    </row>
    <row r="46" spans="1:17">
      <c r="A46" s="106">
        <v>2024</v>
      </c>
      <c r="B46" s="106" t="s">
        <v>56</v>
      </c>
      <c r="C46" s="107" t="s">
        <v>95</v>
      </c>
      <c r="D46" s="107" t="str">
        <f>+'2024'!R39</f>
        <v>AUTOS Y RESOLUCIONES FUNDAMENTADAS</v>
      </c>
      <c r="E46" s="107">
        <f>+'2024'!S39</f>
        <v>51</v>
      </c>
      <c r="F46" s="107">
        <f>+'2024'!T39</f>
        <v>71</v>
      </c>
      <c r="G46" s="107">
        <f>+'2024'!U39</f>
        <v>43</v>
      </c>
      <c r="H46" s="107">
        <f>+'2024'!V39</f>
        <v>57</v>
      </c>
      <c r="I46" s="107">
        <f>+'2024'!W39</f>
        <v>35</v>
      </c>
      <c r="J46" s="107">
        <f>+'2024'!X39</f>
        <v>35</v>
      </c>
      <c r="K46" s="107">
        <f>+'2024'!Y39</f>
        <v>0</v>
      </c>
      <c r="L46" s="107">
        <f>+'2024'!Z39</f>
        <v>0</v>
      </c>
      <c r="M46" s="107">
        <f>+'2024'!AA39</f>
        <v>0</v>
      </c>
      <c r="N46" s="107">
        <f>+'2024'!AB39</f>
        <v>0</v>
      </c>
      <c r="O46" s="107">
        <f>+'2024'!AC39</f>
        <v>0</v>
      </c>
      <c r="P46" s="108">
        <v>0</v>
      </c>
      <c r="Q46" s="107">
        <f>+'2024'!AD39</f>
        <v>0</v>
      </c>
    </row>
    <row r="47" spans="1:17">
      <c r="A47" s="106">
        <v>2024</v>
      </c>
      <c r="B47" s="106" t="s">
        <v>56</v>
      </c>
      <c r="C47" s="107" t="s">
        <v>95</v>
      </c>
      <c r="D47" s="107" t="str">
        <f>+'2024'!R40</f>
        <v>FOTOCOPIAS LEGALIZADAS</v>
      </c>
      <c r="E47" s="107">
        <f>+'2024'!S40</f>
        <v>1</v>
      </c>
      <c r="F47" s="107">
        <f>+'2024'!T40</f>
        <v>3</v>
      </c>
      <c r="G47" s="107">
        <f>+'2024'!U40</f>
        <v>2</v>
      </c>
      <c r="H47" s="107">
        <f>+'2024'!V40</f>
        <v>2</v>
      </c>
      <c r="I47" s="107">
        <f>+'2024'!W40</f>
        <v>2</v>
      </c>
      <c r="J47" s="107">
        <f>+'2024'!X40</f>
        <v>4</v>
      </c>
      <c r="K47" s="107">
        <f>+'2024'!Y40</f>
        <v>0</v>
      </c>
      <c r="L47" s="107">
        <f>+'2024'!Z40</f>
        <v>0</v>
      </c>
      <c r="M47" s="107">
        <f>+'2024'!AA40</f>
        <v>0</v>
      </c>
      <c r="N47" s="107">
        <f>+'2024'!AB40</f>
        <v>0</v>
      </c>
      <c r="O47" s="107">
        <f>+'2024'!AC40</f>
        <v>0</v>
      </c>
      <c r="P47" s="108">
        <v>0</v>
      </c>
      <c r="Q47" s="107">
        <f>+'2024'!AD40</f>
        <v>0</v>
      </c>
    </row>
    <row r="48" spans="1:17">
      <c r="A48" s="106">
        <v>2024</v>
      </c>
      <c r="B48" s="106" t="s">
        <v>56</v>
      </c>
      <c r="C48" s="107" t="s">
        <v>95</v>
      </c>
      <c r="D48" s="107" t="str">
        <f>+'2024'!R41</f>
        <v>FOTOCOPIAS SIMPLES</v>
      </c>
      <c r="E48" s="107">
        <f>+'2024'!S41</f>
        <v>1</v>
      </c>
      <c r="F48" s="107">
        <f>+'2024'!T41</f>
        <v>0</v>
      </c>
      <c r="G48" s="107">
        <f>+'2024'!U41</f>
        <v>0</v>
      </c>
      <c r="H48" s="107">
        <f>+'2024'!V41</f>
        <v>2</v>
      </c>
      <c r="I48" s="107">
        <f>+'2024'!W41</f>
        <v>0</v>
      </c>
      <c r="J48" s="107">
        <f>+'2024'!X41</f>
        <v>1</v>
      </c>
      <c r="K48" s="107">
        <f>+'2024'!Y41</f>
        <v>0</v>
      </c>
      <c r="L48" s="107">
        <f>+'2024'!Z41</f>
        <v>0</v>
      </c>
      <c r="M48" s="107">
        <f>+'2024'!AA41</f>
        <v>0</v>
      </c>
      <c r="N48" s="107">
        <f>+'2024'!AB41</f>
        <v>0</v>
      </c>
      <c r="O48" s="107">
        <f>+'2024'!AC41</f>
        <v>0</v>
      </c>
      <c r="P48" s="108">
        <v>0</v>
      </c>
      <c r="Q48" s="107">
        <f>+'2024'!AD41</f>
        <v>0</v>
      </c>
    </row>
    <row r="49" spans="1:17">
      <c r="A49" s="106">
        <v>2024</v>
      </c>
      <c r="B49" s="106" t="s">
        <v>56</v>
      </c>
      <c r="C49" s="107" t="s">
        <v>95</v>
      </c>
      <c r="D49" s="107" t="str">
        <f>+'2024'!R42</f>
        <v>CITES O NOTAS GENERADAS</v>
      </c>
      <c r="E49" s="107">
        <f>+'2024'!S42</f>
        <v>35</v>
      </c>
      <c r="F49" s="107">
        <f>+'2024'!T42</f>
        <v>46</v>
      </c>
      <c r="G49" s="107">
        <f>+'2024'!U42</f>
        <v>34</v>
      </c>
      <c r="H49" s="107">
        <f>+'2024'!V42</f>
        <v>38</v>
      </c>
      <c r="I49" s="107">
        <f>+'2024'!W42</f>
        <v>33</v>
      </c>
      <c r="J49" s="107">
        <f>+'2024'!X42</f>
        <v>29</v>
      </c>
      <c r="K49" s="107">
        <f>+'2024'!Y42</f>
        <v>0</v>
      </c>
      <c r="L49" s="107">
        <f>+'2024'!Z42</f>
        <v>0</v>
      </c>
      <c r="M49" s="107">
        <f>+'2024'!AA42</f>
        <v>0</v>
      </c>
      <c r="N49" s="107">
        <f>+'2024'!AB42</f>
        <v>0</v>
      </c>
      <c r="O49" s="107">
        <f>+'2024'!AC42</f>
        <v>0</v>
      </c>
      <c r="P49" s="108">
        <v>0</v>
      </c>
      <c r="Q49" s="107">
        <f>+'2024'!AD42</f>
        <v>0</v>
      </c>
    </row>
    <row r="50" spans="1:17">
      <c r="A50" s="106">
        <v>2024</v>
      </c>
      <c r="B50" s="106" t="s">
        <v>56</v>
      </c>
      <c r="C50" s="107" t="s">
        <v>95</v>
      </c>
      <c r="D50" s="107" t="str">
        <f>+'2024'!R43</f>
        <v>NOTIFICACIONES A DOMICILIO</v>
      </c>
      <c r="E50" s="107">
        <f>+'2024'!S43</f>
        <v>2</v>
      </c>
      <c r="F50" s="107">
        <f>+'2024'!T43</f>
        <v>3</v>
      </c>
      <c r="G50" s="107">
        <f>+'2024'!U43</f>
        <v>8</v>
      </c>
      <c r="H50" s="107">
        <f>+'2024'!V43</f>
        <v>3</v>
      </c>
      <c r="I50" s="107">
        <f>+'2024'!W43</f>
        <v>5</v>
      </c>
      <c r="J50" s="107">
        <f>+'2024'!X43</f>
        <v>4</v>
      </c>
      <c r="K50" s="107">
        <f>+'2024'!Y43</f>
        <v>0</v>
      </c>
      <c r="L50" s="107">
        <f>+'2024'!Z43</f>
        <v>0</v>
      </c>
      <c r="M50" s="107">
        <f>+'2024'!AA43</f>
        <v>0</v>
      </c>
      <c r="N50" s="107">
        <f>+'2024'!AB43</f>
        <v>0</v>
      </c>
      <c r="O50" s="107">
        <f>+'2024'!AC43</f>
        <v>0</v>
      </c>
      <c r="P50" s="108">
        <v>0</v>
      </c>
      <c r="Q50" s="107">
        <f>+'2024'!AD43</f>
        <v>0</v>
      </c>
    </row>
    <row r="51" spans="1:17">
      <c r="A51" s="106">
        <v>2024</v>
      </c>
      <c r="B51" s="106" t="s">
        <v>56</v>
      </c>
      <c r="C51" s="107" t="s">
        <v>95</v>
      </c>
      <c r="D51" s="107" t="str">
        <f>+'2024'!R44</f>
        <v>EDICTOS</v>
      </c>
      <c r="E51" s="107">
        <f>+'2024'!S44</f>
        <v>0</v>
      </c>
      <c r="F51" s="107">
        <f>+'2024'!T44</f>
        <v>0</v>
      </c>
      <c r="G51" s="107">
        <f>+'2024'!U44</f>
        <v>0</v>
      </c>
      <c r="H51" s="107">
        <f>+'2024'!V44</f>
        <v>0</v>
      </c>
      <c r="I51" s="107">
        <f>+'2024'!W44</f>
        <v>0</v>
      </c>
      <c r="J51" s="107">
        <f>+'2024'!X44</f>
        <v>0</v>
      </c>
      <c r="K51" s="107">
        <f>+'2024'!Y44</f>
        <v>0</v>
      </c>
      <c r="L51" s="107">
        <f>+'2024'!Z44</f>
        <v>0</v>
      </c>
      <c r="M51" s="107">
        <f>+'2024'!AA44</f>
        <v>0</v>
      </c>
      <c r="N51" s="107">
        <f>+'2024'!AB44</f>
        <v>0</v>
      </c>
      <c r="O51" s="107">
        <f>+'2024'!AC44</f>
        <v>0</v>
      </c>
      <c r="P51" s="108">
        <v>0</v>
      </c>
      <c r="Q51" s="107">
        <f>+'2024'!AD44</f>
        <v>0</v>
      </c>
    </row>
  </sheetData>
  <autoFilter ref="A1:Q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99"/>
  <sheetViews>
    <sheetView zoomScale="55" zoomScaleNormal="55" workbookViewId="0">
      <selection activeCell="X37" sqref="X37:X44"/>
    </sheetView>
  </sheetViews>
  <sheetFormatPr baseColWidth="10" defaultColWidth="12.625" defaultRowHeight="15" customHeight="1"/>
  <cols>
    <col min="1" max="1" width="41.375" customWidth="1"/>
    <col min="2" max="2" width="41.5" customWidth="1"/>
    <col min="3" max="3" width="13.5" customWidth="1"/>
    <col min="4" max="4" width="15.375" customWidth="1"/>
    <col min="5" max="6" width="15.125" customWidth="1"/>
    <col min="7" max="7" width="17" customWidth="1"/>
    <col min="8" max="8" width="14.625" customWidth="1"/>
    <col min="9" max="10" width="11.25" customWidth="1"/>
    <col min="11" max="11" width="12.25" customWidth="1"/>
    <col min="12" max="12" width="10.625" customWidth="1"/>
    <col min="13" max="13" width="11.75" customWidth="1"/>
    <col min="14" max="14" width="10.625" customWidth="1"/>
    <col min="15" max="15" width="12.375" customWidth="1"/>
    <col min="16" max="16" width="1.875" customWidth="1"/>
    <col min="17" max="17" width="18.75" customWidth="1"/>
    <col min="18" max="18" width="28.75" customWidth="1"/>
    <col min="19" max="30" width="5.75" customWidth="1"/>
    <col min="31" max="31" width="7.375" customWidth="1"/>
  </cols>
  <sheetData>
    <row r="1" spans="1:31" ht="16.5" customHeight="1">
      <c r="A1" s="2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6.5" customHeight="1">
      <c r="A3" s="2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6.5" customHeight="1">
      <c r="A4" s="2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6.5" customHeight="1">
      <c r="A5" s="123" t="s">
        <v>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5"/>
      <c r="P5" s="2"/>
      <c r="Q5" s="123" t="s">
        <v>0</v>
      </c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5"/>
    </row>
    <row r="6" spans="1:31" ht="16.5" customHeight="1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  <c r="P6" s="2"/>
      <c r="Q6" s="126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</row>
    <row r="7" spans="1:31" ht="16.5" customHeight="1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6.5" customHeight="1">
      <c r="A8" s="129" t="s">
        <v>1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1"/>
      <c r="P8" s="2"/>
      <c r="Q8" s="129" t="s">
        <v>2</v>
      </c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</row>
    <row r="9" spans="1:31" ht="16.5" customHeight="1">
      <c r="A9" s="132"/>
      <c r="B9" s="13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32"/>
      <c r="R9" s="13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6.5" customHeight="1">
      <c r="A10" s="3"/>
      <c r="B10" s="4" t="s">
        <v>3</v>
      </c>
      <c r="C10" s="117">
        <v>2024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2"/>
      <c r="Q10" s="5"/>
      <c r="R10" s="6" t="s">
        <v>3</v>
      </c>
      <c r="S10" s="120">
        <v>2024</v>
      </c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2"/>
    </row>
    <row r="11" spans="1:31" ht="16.5" customHeight="1">
      <c r="A11" s="3" t="s">
        <v>4</v>
      </c>
      <c r="B11" s="4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8" t="s">
        <v>12</v>
      </c>
      <c r="J11" s="8" t="s">
        <v>13</v>
      </c>
      <c r="K11" s="8" t="s">
        <v>14</v>
      </c>
      <c r="L11" s="8" t="s">
        <v>15</v>
      </c>
      <c r="M11" s="8" t="s">
        <v>16</v>
      </c>
      <c r="N11" s="8" t="s">
        <v>17</v>
      </c>
      <c r="O11" s="8" t="s">
        <v>18</v>
      </c>
      <c r="P11" s="2"/>
      <c r="Q11" s="5" t="s">
        <v>4</v>
      </c>
      <c r="R11" s="6" t="s">
        <v>5</v>
      </c>
      <c r="S11" s="7" t="s">
        <v>6</v>
      </c>
      <c r="T11" s="7" t="s">
        <v>7</v>
      </c>
      <c r="U11" s="7" t="s">
        <v>8</v>
      </c>
      <c r="V11" s="7" t="s">
        <v>9</v>
      </c>
      <c r="W11" s="7" t="s">
        <v>10</v>
      </c>
      <c r="X11" s="7" t="s">
        <v>11</v>
      </c>
      <c r="Y11" s="7" t="s">
        <v>12</v>
      </c>
      <c r="Z11" s="7" t="s">
        <v>13</v>
      </c>
      <c r="AA11" s="7" t="s">
        <v>14</v>
      </c>
      <c r="AB11" s="7" t="s">
        <v>15</v>
      </c>
      <c r="AC11" s="7" t="s">
        <v>16</v>
      </c>
      <c r="AD11" s="7" t="s">
        <v>17</v>
      </c>
      <c r="AE11" s="7" t="s">
        <v>18</v>
      </c>
    </row>
    <row r="12" spans="1:31" ht="52.5" customHeight="1">
      <c r="A12" s="136" t="s">
        <v>19</v>
      </c>
      <c r="B12" s="14" t="s">
        <v>20</v>
      </c>
      <c r="C12" s="9">
        <v>11</v>
      </c>
      <c r="D12" s="10">
        <v>13</v>
      </c>
      <c r="E12" s="10">
        <v>8</v>
      </c>
      <c r="F12" s="9">
        <v>17</v>
      </c>
      <c r="G12" s="9">
        <v>15</v>
      </c>
      <c r="H12" s="10">
        <v>22</v>
      </c>
      <c r="I12" s="10"/>
      <c r="J12" s="10"/>
      <c r="K12" s="10"/>
      <c r="L12" s="10"/>
      <c r="M12" s="10"/>
      <c r="N12" s="10"/>
      <c r="O12" s="13">
        <f>SUM(C12:N12)</f>
        <v>86</v>
      </c>
      <c r="P12" s="2"/>
      <c r="Q12" s="139" t="s">
        <v>2</v>
      </c>
      <c r="R12" s="12" t="s">
        <v>21</v>
      </c>
      <c r="S12" s="10">
        <v>11</v>
      </c>
      <c r="T12" s="10">
        <v>14</v>
      </c>
      <c r="U12" s="10">
        <v>20</v>
      </c>
      <c r="V12" s="9">
        <v>28</v>
      </c>
      <c r="W12" s="9">
        <v>19</v>
      </c>
      <c r="X12" s="10">
        <v>25</v>
      </c>
      <c r="Y12" s="10"/>
      <c r="Z12" s="10"/>
      <c r="AA12" s="10"/>
      <c r="AB12" s="10"/>
      <c r="AC12" s="10"/>
      <c r="AD12" s="13"/>
      <c r="AE12" s="13">
        <f>SUM(S12:AD12)</f>
        <v>117</v>
      </c>
    </row>
    <row r="13" spans="1:31" ht="39" customHeight="1">
      <c r="A13" s="137"/>
      <c r="B13" s="14" t="s">
        <v>22</v>
      </c>
      <c r="C13" s="9">
        <v>47</v>
      </c>
      <c r="D13" s="10">
        <v>34</v>
      </c>
      <c r="E13" s="10">
        <v>14</v>
      </c>
      <c r="F13" s="9">
        <v>4</v>
      </c>
      <c r="G13" s="9">
        <v>15</v>
      </c>
      <c r="H13" s="10">
        <v>8</v>
      </c>
      <c r="I13" s="10"/>
      <c r="J13" s="10"/>
      <c r="K13" s="10"/>
      <c r="L13" s="10"/>
      <c r="M13" s="10"/>
      <c r="N13" s="10"/>
      <c r="O13" s="13">
        <f>SUM(C13:N13)</f>
        <v>122</v>
      </c>
      <c r="P13" s="2"/>
      <c r="Q13" s="140"/>
      <c r="R13" s="12" t="s">
        <v>23</v>
      </c>
      <c r="S13" s="10">
        <v>17</v>
      </c>
      <c r="T13" s="10">
        <v>25</v>
      </c>
      <c r="U13" s="10">
        <v>29</v>
      </c>
      <c r="V13" s="9">
        <v>24</v>
      </c>
      <c r="W13" s="9">
        <v>29</v>
      </c>
      <c r="X13" s="10">
        <v>24</v>
      </c>
      <c r="Y13" s="10"/>
      <c r="Z13" s="10"/>
      <c r="AA13" s="10"/>
      <c r="AB13" s="10"/>
      <c r="AC13" s="10"/>
      <c r="AD13" s="13"/>
      <c r="AE13" s="13">
        <f>SUM(S13:AD13)</f>
        <v>148</v>
      </c>
    </row>
    <row r="14" spans="1:31" ht="22.5" customHeight="1">
      <c r="A14" s="137"/>
      <c r="B14" s="14" t="s">
        <v>24</v>
      </c>
      <c r="C14" s="9">
        <v>14</v>
      </c>
      <c r="D14" s="10">
        <v>9</v>
      </c>
      <c r="E14" s="10">
        <v>8</v>
      </c>
      <c r="F14" s="9">
        <v>6</v>
      </c>
      <c r="G14" s="9">
        <v>4</v>
      </c>
      <c r="H14" s="10">
        <v>6</v>
      </c>
      <c r="I14" s="10"/>
      <c r="J14" s="10"/>
      <c r="K14" s="10"/>
      <c r="L14" s="10"/>
      <c r="M14" s="10"/>
      <c r="N14" s="10"/>
      <c r="O14" s="13">
        <f>SUM(C14:N14)</f>
        <v>47</v>
      </c>
      <c r="P14" s="2"/>
      <c r="Q14" s="141" t="s">
        <v>18</v>
      </c>
      <c r="R14" s="122"/>
      <c r="S14" s="15">
        <f t="shared" ref="S14:AE14" si="0">SUM(S12:S13)</f>
        <v>28</v>
      </c>
      <c r="T14" s="15">
        <f t="shared" si="0"/>
        <v>39</v>
      </c>
      <c r="U14" s="15">
        <f t="shared" si="0"/>
        <v>49</v>
      </c>
      <c r="V14" s="15">
        <f t="shared" si="0"/>
        <v>52</v>
      </c>
      <c r="W14" s="15">
        <f t="shared" si="0"/>
        <v>48</v>
      </c>
      <c r="X14" s="15">
        <f t="shared" si="0"/>
        <v>49</v>
      </c>
      <c r="Y14" s="15">
        <f t="shared" si="0"/>
        <v>0</v>
      </c>
      <c r="Z14" s="15">
        <f t="shared" si="0"/>
        <v>0</v>
      </c>
      <c r="AA14" s="15">
        <f t="shared" si="0"/>
        <v>0</v>
      </c>
      <c r="AB14" s="15">
        <f t="shared" si="0"/>
        <v>0</v>
      </c>
      <c r="AC14" s="15">
        <f t="shared" si="0"/>
        <v>0</v>
      </c>
      <c r="AD14" s="15">
        <f t="shared" si="0"/>
        <v>0</v>
      </c>
      <c r="AE14" s="15">
        <f t="shared" si="0"/>
        <v>265</v>
      </c>
    </row>
    <row r="15" spans="1:31" ht="44.25" customHeight="1">
      <c r="A15" s="137"/>
      <c r="B15" s="14" t="s">
        <v>25</v>
      </c>
      <c r="C15" s="9">
        <v>87</v>
      </c>
      <c r="D15" s="10">
        <v>97</v>
      </c>
      <c r="E15" s="10">
        <v>110</v>
      </c>
      <c r="F15" s="9">
        <v>103</v>
      </c>
      <c r="G15" s="9">
        <v>116</v>
      </c>
      <c r="H15" s="10">
        <v>90</v>
      </c>
      <c r="I15" s="10"/>
      <c r="J15" s="10"/>
      <c r="K15" s="10"/>
      <c r="L15" s="10"/>
      <c r="M15" s="10"/>
      <c r="N15" s="10"/>
      <c r="O15" s="13">
        <f>SUM(C15:N15)</f>
        <v>603</v>
      </c>
      <c r="P15" s="2"/>
      <c r="Q15" s="16" t="s">
        <v>26</v>
      </c>
      <c r="R15" s="17" t="s">
        <v>27</v>
      </c>
      <c r="S15" s="10">
        <v>6</v>
      </c>
      <c r="T15" s="10">
        <v>4</v>
      </c>
      <c r="U15" s="10">
        <v>1</v>
      </c>
      <c r="V15" s="9">
        <v>9</v>
      </c>
      <c r="W15" s="9">
        <v>2</v>
      </c>
      <c r="X15" s="9">
        <v>5</v>
      </c>
      <c r="Y15" s="10"/>
      <c r="Z15" s="10"/>
      <c r="AA15" s="10"/>
      <c r="AB15" s="10"/>
      <c r="AC15" s="10"/>
      <c r="AD15" s="13"/>
      <c r="AE15" s="13">
        <f>SUM(S15:AD15)</f>
        <v>27</v>
      </c>
    </row>
    <row r="16" spans="1:31" ht="28.5">
      <c r="A16" s="138"/>
      <c r="B16" s="14" t="s">
        <v>28</v>
      </c>
      <c r="C16" s="9">
        <v>4</v>
      </c>
      <c r="D16" s="10">
        <v>5</v>
      </c>
      <c r="E16" s="9">
        <v>2</v>
      </c>
      <c r="F16" s="9">
        <v>1</v>
      </c>
      <c r="G16" s="9">
        <v>4</v>
      </c>
      <c r="H16" s="9">
        <v>3</v>
      </c>
      <c r="I16" s="10"/>
      <c r="J16" s="9"/>
      <c r="K16" s="10"/>
      <c r="L16" s="10"/>
      <c r="M16" s="9"/>
      <c r="N16" s="10"/>
      <c r="O16" s="13">
        <f>SUM(C16:N16)</f>
        <v>19</v>
      </c>
      <c r="P16" s="2"/>
      <c r="Q16" s="18"/>
      <c r="R16" s="17" t="s">
        <v>29</v>
      </c>
      <c r="S16" s="10">
        <v>8</v>
      </c>
      <c r="T16" s="10">
        <v>0</v>
      </c>
      <c r="U16" s="10">
        <v>11</v>
      </c>
      <c r="V16" s="9">
        <v>11</v>
      </c>
      <c r="W16" s="9">
        <v>3</v>
      </c>
      <c r="X16" s="9">
        <v>2</v>
      </c>
      <c r="Y16" s="9"/>
      <c r="Z16" s="10"/>
      <c r="AA16" s="10"/>
      <c r="AB16" s="10"/>
      <c r="AC16" s="9"/>
      <c r="AD16" s="13"/>
      <c r="AE16" s="13">
        <f>SUM(S16:AD16)</f>
        <v>35</v>
      </c>
    </row>
    <row r="17" spans="1:31" ht="16.5">
      <c r="A17" s="134" t="s">
        <v>18</v>
      </c>
      <c r="B17" s="119"/>
      <c r="C17" s="19">
        <f t="shared" ref="C17:O17" si="1">SUM(C12:C16)</f>
        <v>163</v>
      </c>
      <c r="D17" s="20">
        <f t="shared" si="1"/>
        <v>158</v>
      </c>
      <c r="E17" s="20">
        <f t="shared" si="1"/>
        <v>142</v>
      </c>
      <c r="F17" s="20">
        <f t="shared" si="1"/>
        <v>131</v>
      </c>
      <c r="G17" s="20">
        <f t="shared" si="1"/>
        <v>154</v>
      </c>
      <c r="H17" s="20">
        <f t="shared" si="1"/>
        <v>129</v>
      </c>
      <c r="I17" s="20">
        <f t="shared" si="1"/>
        <v>0</v>
      </c>
      <c r="J17" s="20">
        <f t="shared" si="1"/>
        <v>0</v>
      </c>
      <c r="K17" s="20">
        <f t="shared" si="1"/>
        <v>0</v>
      </c>
      <c r="L17" s="20">
        <f t="shared" si="1"/>
        <v>0</v>
      </c>
      <c r="M17" s="20">
        <f t="shared" si="1"/>
        <v>0</v>
      </c>
      <c r="N17" s="20">
        <f t="shared" si="1"/>
        <v>0</v>
      </c>
      <c r="O17" s="20">
        <f t="shared" si="1"/>
        <v>877</v>
      </c>
      <c r="P17" s="2"/>
      <c r="Q17" s="18"/>
      <c r="R17" s="17" t="s">
        <v>30</v>
      </c>
      <c r="S17" s="10">
        <v>0</v>
      </c>
      <c r="T17" s="10">
        <v>0</v>
      </c>
      <c r="U17" s="10">
        <v>4</v>
      </c>
      <c r="V17" s="9">
        <v>2</v>
      </c>
      <c r="W17" s="9">
        <v>1</v>
      </c>
      <c r="X17" s="9">
        <v>1</v>
      </c>
      <c r="Y17" s="10"/>
      <c r="Z17" s="10"/>
      <c r="AA17" s="9"/>
      <c r="AB17" s="9"/>
      <c r="AC17" s="10"/>
      <c r="AD17" s="13"/>
      <c r="AE17" s="13">
        <f>SUM(S17:AD17)</f>
        <v>8</v>
      </c>
    </row>
    <row r="18" spans="1:31" ht="16.5">
      <c r="A18" s="142" t="s">
        <v>31</v>
      </c>
      <c r="B18" s="14" t="s">
        <v>32</v>
      </c>
      <c r="C18" s="24">
        <v>0</v>
      </c>
      <c r="D18" s="9">
        <v>0</v>
      </c>
      <c r="E18" s="9">
        <v>0</v>
      </c>
      <c r="F18" s="9">
        <v>2</v>
      </c>
      <c r="G18" s="9">
        <v>0</v>
      </c>
      <c r="H18" s="9">
        <v>1</v>
      </c>
      <c r="I18" s="9"/>
      <c r="J18" s="9"/>
      <c r="K18" s="9"/>
      <c r="L18" s="9"/>
      <c r="M18" s="9"/>
      <c r="N18" s="9"/>
      <c r="O18" s="13">
        <f t="shared" ref="O18:O25" si="2">SUM(C18:N18)</f>
        <v>3</v>
      </c>
      <c r="P18" s="2"/>
      <c r="Q18" s="141" t="s">
        <v>18</v>
      </c>
      <c r="R18" s="122"/>
      <c r="S18" s="15">
        <f t="shared" ref="S18:AE18" si="3">SUM(S15:S17)</f>
        <v>14</v>
      </c>
      <c r="T18" s="15">
        <f t="shared" si="3"/>
        <v>4</v>
      </c>
      <c r="U18" s="15">
        <f t="shared" si="3"/>
        <v>16</v>
      </c>
      <c r="V18" s="15">
        <f t="shared" si="3"/>
        <v>22</v>
      </c>
      <c r="W18" s="15">
        <f t="shared" si="3"/>
        <v>6</v>
      </c>
      <c r="X18" s="21">
        <f t="shared" si="3"/>
        <v>8</v>
      </c>
      <c r="Y18" s="15">
        <f t="shared" si="3"/>
        <v>0</v>
      </c>
      <c r="Z18" s="15">
        <f t="shared" si="3"/>
        <v>0</v>
      </c>
      <c r="AA18" s="15">
        <f t="shared" si="3"/>
        <v>0</v>
      </c>
      <c r="AB18" s="15">
        <f t="shared" si="3"/>
        <v>0</v>
      </c>
      <c r="AC18" s="15">
        <f t="shared" si="3"/>
        <v>0</v>
      </c>
      <c r="AD18" s="15">
        <f t="shared" si="3"/>
        <v>0</v>
      </c>
      <c r="AE18" s="15">
        <f t="shared" si="3"/>
        <v>70</v>
      </c>
    </row>
    <row r="19" spans="1:31" ht="16.5">
      <c r="A19" s="137"/>
      <c r="B19" s="14" t="s">
        <v>33</v>
      </c>
      <c r="C19" s="24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/>
      <c r="J19" s="9"/>
      <c r="K19" s="9"/>
      <c r="L19" s="9"/>
      <c r="M19" s="9"/>
      <c r="N19" s="9"/>
      <c r="O19" s="13">
        <f t="shared" si="2"/>
        <v>0</v>
      </c>
      <c r="P19" s="2"/>
      <c r="Q19" s="139" t="s">
        <v>34</v>
      </c>
      <c r="R19" s="12" t="s">
        <v>21</v>
      </c>
      <c r="S19" s="22">
        <v>7</v>
      </c>
      <c r="T19" s="10">
        <v>6</v>
      </c>
      <c r="U19" s="9">
        <v>4</v>
      </c>
      <c r="V19" s="9">
        <v>4</v>
      </c>
      <c r="W19" s="9">
        <v>1</v>
      </c>
      <c r="X19" s="10">
        <v>4</v>
      </c>
      <c r="Y19" s="9"/>
      <c r="Z19" s="10"/>
      <c r="AA19" s="10"/>
      <c r="AB19" s="10"/>
      <c r="AC19" s="10"/>
      <c r="AD19" s="13"/>
      <c r="AE19" s="13">
        <f>SUM(S19:AD19)</f>
        <v>26</v>
      </c>
    </row>
    <row r="20" spans="1:31" ht="16.5" customHeight="1">
      <c r="A20" s="137"/>
      <c r="B20" s="14" t="s">
        <v>35</v>
      </c>
      <c r="C20" s="24">
        <v>0</v>
      </c>
      <c r="D20" s="9">
        <v>0</v>
      </c>
      <c r="E20" s="9">
        <v>0</v>
      </c>
      <c r="F20" s="9">
        <v>0</v>
      </c>
      <c r="G20" s="9">
        <v>1</v>
      </c>
      <c r="H20" s="9">
        <v>0</v>
      </c>
      <c r="I20" s="9"/>
      <c r="J20" s="9"/>
      <c r="K20" s="9"/>
      <c r="L20" s="9"/>
      <c r="M20" s="9"/>
      <c r="N20" s="9"/>
      <c r="O20" s="13">
        <f t="shared" si="2"/>
        <v>1</v>
      </c>
      <c r="P20" s="2"/>
      <c r="Q20" s="140"/>
      <c r="R20" s="12" t="s">
        <v>36</v>
      </c>
      <c r="S20" s="22">
        <v>7</v>
      </c>
      <c r="T20" s="10">
        <v>6</v>
      </c>
      <c r="U20" s="9">
        <v>4</v>
      </c>
      <c r="V20" s="9">
        <v>4</v>
      </c>
      <c r="W20" s="9">
        <v>1</v>
      </c>
      <c r="X20" s="10">
        <v>4</v>
      </c>
      <c r="Y20" s="9"/>
      <c r="Z20" s="10"/>
      <c r="AA20" s="10"/>
      <c r="AB20" s="10"/>
      <c r="AC20" s="10"/>
      <c r="AD20" s="13"/>
      <c r="AE20" s="13">
        <f>SUM(S20:AD20)</f>
        <v>26</v>
      </c>
    </row>
    <row r="21" spans="1:31" ht="16.5" customHeight="1">
      <c r="A21" s="137"/>
      <c r="B21" s="14" t="s">
        <v>37</v>
      </c>
      <c r="C21" s="24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/>
      <c r="J21" s="9"/>
      <c r="K21" s="9"/>
      <c r="L21" s="9"/>
      <c r="M21" s="9"/>
      <c r="N21" s="9"/>
      <c r="O21" s="13">
        <f t="shared" si="2"/>
        <v>1</v>
      </c>
      <c r="P21" s="2"/>
      <c r="Q21" s="141" t="s">
        <v>18</v>
      </c>
      <c r="R21" s="122"/>
      <c r="S21" s="44">
        <f t="shared" ref="S21:AE21" si="4">SUM(S19:S20)</f>
        <v>14</v>
      </c>
      <c r="T21" s="44">
        <f t="shared" si="4"/>
        <v>12</v>
      </c>
      <c r="U21" s="44">
        <f t="shared" si="4"/>
        <v>8</v>
      </c>
      <c r="V21" s="44">
        <f t="shared" si="4"/>
        <v>8</v>
      </c>
      <c r="W21" s="44">
        <f t="shared" si="4"/>
        <v>2</v>
      </c>
      <c r="X21" s="44">
        <f t="shared" si="4"/>
        <v>8</v>
      </c>
      <c r="Y21" s="44">
        <f t="shared" si="4"/>
        <v>0</v>
      </c>
      <c r="Z21" s="44">
        <f t="shared" si="4"/>
        <v>0</v>
      </c>
      <c r="AA21" s="44">
        <f t="shared" si="4"/>
        <v>0</v>
      </c>
      <c r="AB21" s="44">
        <f t="shared" si="4"/>
        <v>0</v>
      </c>
      <c r="AC21" s="44">
        <f t="shared" si="4"/>
        <v>0</v>
      </c>
      <c r="AD21" s="44">
        <f t="shared" si="4"/>
        <v>0</v>
      </c>
      <c r="AE21" s="15">
        <f t="shared" si="4"/>
        <v>52</v>
      </c>
    </row>
    <row r="22" spans="1:31" ht="16.5" customHeight="1">
      <c r="A22" s="137"/>
      <c r="B22" s="14" t="s">
        <v>38</v>
      </c>
      <c r="C22" s="24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/>
      <c r="J22" s="9"/>
      <c r="K22" s="9"/>
      <c r="L22" s="9"/>
      <c r="M22" s="9"/>
      <c r="N22" s="9"/>
      <c r="O22" s="13">
        <f t="shared" si="2"/>
        <v>0</v>
      </c>
      <c r="P22" s="2"/>
      <c r="Q22" s="16" t="s">
        <v>39</v>
      </c>
      <c r="R22" s="17" t="s">
        <v>40</v>
      </c>
      <c r="S22" s="10">
        <v>11</v>
      </c>
      <c r="T22" s="10">
        <v>15</v>
      </c>
      <c r="U22" s="10">
        <v>18</v>
      </c>
      <c r="V22" s="9">
        <v>15</v>
      </c>
      <c r="W22" s="9">
        <v>21</v>
      </c>
      <c r="X22" s="10">
        <v>14</v>
      </c>
      <c r="Y22" s="9"/>
      <c r="Z22" s="9"/>
      <c r="AA22" s="10"/>
      <c r="AB22" s="10"/>
      <c r="AC22" s="10"/>
      <c r="AD22" s="13"/>
      <c r="AE22" s="13">
        <f>SUM(S22:AD22)</f>
        <v>94</v>
      </c>
    </row>
    <row r="23" spans="1:31" ht="16.5" customHeight="1">
      <c r="A23" s="137"/>
      <c r="B23" s="14" t="s">
        <v>41</v>
      </c>
      <c r="C23" s="24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/>
      <c r="J23" s="9"/>
      <c r="K23" s="9"/>
      <c r="L23" s="9"/>
      <c r="M23" s="9"/>
      <c r="N23" s="9"/>
      <c r="O23" s="13">
        <f t="shared" si="2"/>
        <v>0</v>
      </c>
      <c r="P23" s="2"/>
      <c r="Q23" s="18"/>
      <c r="R23" s="17" t="s">
        <v>42</v>
      </c>
      <c r="S23" s="10">
        <v>5</v>
      </c>
      <c r="T23" s="10">
        <v>9</v>
      </c>
      <c r="U23" s="10">
        <v>11</v>
      </c>
      <c r="V23" s="9">
        <v>9</v>
      </c>
      <c r="W23" s="9">
        <v>7</v>
      </c>
      <c r="X23" s="10">
        <v>8</v>
      </c>
      <c r="Y23" s="9"/>
      <c r="Z23" s="9"/>
      <c r="AA23" s="10"/>
      <c r="AB23" s="10"/>
      <c r="AC23" s="10"/>
      <c r="AD23" s="13"/>
      <c r="AE23" s="13">
        <f>SUM(S23:AD23)</f>
        <v>49</v>
      </c>
    </row>
    <row r="24" spans="1:31" ht="16.5" customHeight="1">
      <c r="A24" s="137"/>
      <c r="B24" s="14" t="s">
        <v>43</v>
      </c>
      <c r="C24" s="24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/>
      <c r="J24" s="9"/>
      <c r="K24" s="9"/>
      <c r="L24" s="9"/>
      <c r="M24" s="9"/>
      <c r="N24" s="9"/>
      <c r="O24" s="13">
        <f t="shared" si="2"/>
        <v>0</v>
      </c>
      <c r="P24" s="2"/>
      <c r="Q24" s="18"/>
      <c r="R24" s="17" t="s">
        <v>44</v>
      </c>
      <c r="S24" s="9">
        <v>1</v>
      </c>
      <c r="T24" s="9">
        <v>1</v>
      </c>
      <c r="U24" s="9">
        <v>0</v>
      </c>
      <c r="V24" s="9">
        <v>0</v>
      </c>
      <c r="W24" s="9">
        <v>1</v>
      </c>
      <c r="X24" s="9">
        <v>0</v>
      </c>
      <c r="Y24" s="9"/>
      <c r="Z24" s="9"/>
      <c r="AA24" s="9"/>
      <c r="AB24" s="9"/>
      <c r="AC24" s="9"/>
      <c r="AD24" s="23"/>
      <c r="AE24" s="13">
        <f>SUM(S24:AD24)</f>
        <v>3</v>
      </c>
    </row>
    <row r="25" spans="1:31" ht="16.5" customHeight="1">
      <c r="A25" s="138"/>
      <c r="B25" s="14" t="s">
        <v>45</v>
      </c>
      <c r="C25" s="24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/>
      <c r="J25" s="9"/>
      <c r="K25" s="9"/>
      <c r="L25" s="9"/>
      <c r="M25" s="9"/>
      <c r="N25" s="9"/>
      <c r="O25" s="13">
        <f t="shared" si="2"/>
        <v>0</v>
      </c>
      <c r="P25" s="2"/>
      <c r="Q25" s="18"/>
      <c r="R25" s="17" t="s">
        <v>46</v>
      </c>
      <c r="S25" s="10">
        <v>0</v>
      </c>
      <c r="T25" s="9">
        <v>8</v>
      </c>
      <c r="U25" s="9">
        <v>0</v>
      </c>
      <c r="V25" s="9">
        <v>0</v>
      </c>
      <c r="W25" s="9">
        <v>0</v>
      </c>
      <c r="X25" s="9">
        <v>2</v>
      </c>
      <c r="Y25" s="9"/>
      <c r="Z25" s="9"/>
      <c r="AA25" s="9"/>
      <c r="AB25" s="9"/>
      <c r="AC25" s="9"/>
      <c r="AD25" s="23"/>
      <c r="AE25" s="13">
        <f>SUM(S25:AD25)</f>
        <v>10</v>
      </c>
    </row>
    <row r="26" spans="1:31" ht="16.5" customHeight="1">
      <c r="A26" s="134" t="s">
        <v>18</v>
      </c>
      <c r="B26" s="119"/>
      <c r="C26" s="25">
        <v>0</v>
      </c>
      <c r="D26" s="26">
        <v>0</v>
      </c>
      <c r="E26" s="26">
        <v>0</v>
      </c>
      <c r="F26" s="26">
        <f>SUM(F18:F25)</f>
        <v>3</v>
      </c>
      <c r="G26" s="26">
        <f t="shared" ref="G26:O26" si="5">SUM(G18:G25)</f>
        <v>1</v>
      </c>
      <c r="H26" s="26">
        <f t="shared" si="5"/>
        <v>1</v>
      </c>
      <c r="I26" s="26">
        <f t="shared" si="5"/>
        <v>0</v>
      </c>
      <c r="J26" s="26">
        <f t="shared" si="5"/>
        <v>0</v>
      </c>
      <c r="K26" s="26">
        <f t="shared" si="5"/>
        <v>0</v>
      </c>
      <c r="L26" s="26">
        <f t="shared" si="5"/>
        <v>0</v>
      </c>
      <c r="M26" s="26">
        <f t="shared" si="5"/>
        <v>0</v>
      </c>
      <c r="N26" s="26">
        <f t="shared" si="5"/>
        <v>0</v>
      </c>
      <c r="O26" s="26">
        <f t="shared" si="5"/>
        <v>5</v>
      </c>
      <c r="P26" s="2"/>
      <c r="Q26" s="141" t="s">
        <v>18</v>
      </c>
      <c r="R26" s="122"/>
      <c r="S26" s="15">
        <f t="shared" ref="S26:AE26" si="6">SUM(S22:S25)</f>
        <v>17</v>
      </c>
      <c r="T26" s="15">
        <f t="shared" si="6"/>
        <v>33</v>
      </c>
      <c r="U26" s="15">
        <f t="shared" si="6"/>
        <v>29</v>
      </c>
      <c r="V26" s="15">
        <f t="shared" si="6"/>
        <v>24</v>
      </c>
      <c r="W26" s="15">
        <f t="shared" si="6"/>
        <v>29</v>
      </c>
      <c r="X26" s="15">
        <f t="shared" si="6"/>
        <v>24</v>
      </c>
      <c r="Y26" s="15">
        <f t="shared" si="6"/>
        <v>0</v>
      </c>
      <c r="Z26" s="15">
        <f t="shared" si="6"/>
        <v>0</v>
      </c>
      <c r="AA26" s="15">
        <f t="shared" si="6"/>
        <v>0</v>
      </c>
      <c r="AB26" s="15">
        <f t="shared" si="6"/>
        <v>0</v>
      </c>
      <c r="AC26" s="15">
        <f t="shared" si="6"/>
        <v>0</v>
      </c>
      <c r="AD26" s="15">
        <f t="shared" si="6"/>
        <v>0</v>
      </c>
      <c r="AE26" s="15">
        <f t="shared" si="6"/>
        <v>156</v>
      </c>
    </row>
    <row r="27" spans="1:31" ht="16.5" customHeight="1">
      <c r="A27" s="109" t="s">
        <v>47</v>
      </c>
      <c r="B27" s="110" t="s">
        <v>48</v>
      </c>
      <c r="C27" s="29">
        <v>4295.68</v>
      </c>
      <c r="D27" s="29">
        <v>3845.68</v>
      </c>
      <c r="E27" s="30">
        <v>26939.47</v>
      </c>
      <c r="F27" s="116">
        <v>2945.68</v>
      </c>
      <c r="G27" s="31">
        <v>2945.68</v>
      </c>
      <c r="H27" s="30">
        <v>2945.68</v>
      </c>
      <c r="I27" s="30"/>
      <c r="J27" s="30"/>
      <c r="K27" s="31"/>
      <c r="L27" s="30"/>
      <c r="M27" s="30"/>
      <c r="N27" s="33"/>
      <c r="O27" s="33">
        <f>SUM(C27:N27)</f>
        <v>43917.87</v>
      </c>
      <c r="P27" s="2"/>
      <c r="Q27" s="139" t="s">
        <v>49</v>
      </c>
      <c r="R27" s="12" t="s">
        <v>50</v>
      </c>
      <c r="S27" s="10">
        <v>26</v>
      </c>
      <c r="T27" s="10">
        <v>35</v>
      </c>
      <c r="U27" s="10">
        <v>20</v>
      </c>
      <c r="V27" s="9">
        <v>37</v>
      </c>
      <c r="W27" s="9">
        <v>39</v>
      </c>
      <c r="X27" s="10">
        <v>39</v>
      </c>
      <c r="Y27" s="10"/>
      <c r="Z27" s="10"/>
      <c r="AA27" s="10"/>
      <c r="AB27" s="10"/>
      <c r="AC27" s="10"/>
      <c r="AD27" s="13"/>
      <c r="AE27" s="13">
        <f>SUM(S27:AD27)</f>
        <v>196</v>
      </c>
    </row>
    <row r="28" spans="1:31" ht="16.5" customHeight="1">
      <c r="A28" s="134" t="s">
        <v>18</v>
      </c>
      <c r="B28" s="119"/>
      <c r="C28" s="34">
        <f>C27</f>
        <v>4295.68</v>
      </c>
      <c r="D28" s="35">
        <f>D27</f>
        <v>3845.68</v>
      </c>
      <c r="E28" s="36">
        <f>E27</f>
        <v>26939.47</v>
      </c>
      <c r="F28" s="36">
        <f>+F27</f>
        <v>2945.68</v>
      </c>
      <c r="G28" s="36">
        <f>+G27</f>
        <v>2945.68</v>
      </c>
      <c r="H28" s="37">
        <f>+H27</f>
        <v>2945.68</v>
      </c>
      <c r="I28" s="36"/>
      <c r="J28" s="36"/>
      <c r="K28" s="36"/>
      <c r="L28" s="36"/>
      <c r="M28" s="36"/>
      <c r="N28" s="36"/>
      <c r="O28" s="36">
        <f>O27</f>
        <v>43917.87</v>
      </c>
      <c r="P28" s="2"/>
      <c r="Q28" s="143"/>
      <c r="R28" s="17" t="s">
        <v>51</v>
      </c>
      <c r="S28" s="10">
        <v>20</v>
      </c>
      <c r="T28" s="10">
        <v>25</v>
      </c>
      <c r="U28" s="10">
        <v>19</v>
      </c>
      <c r="V28" s="9">
        <v>21</v>
      </c>
      <c r="W28" s="9">
        <v>15</v>
      </c>
      <c r="X28" s="10">
        <v>26</v>
      </c>
      <c r="Y28" s="10"/>
      <c r="Z28" s="10"/>
      <c r="AA28" s="10"/>
      <c r="AB28" s="10"/>
      <c r="AC28" s="10"/>
      <c r="AD28" s="13"/>
      <c r="AE28" s="13">
        <f>SUM(S28:AD28)</f>
        <v>126</v>
      </c>
    </row>
    <row r="29" spans="1:31" ht="16.5" customHeight="1">
      <c r="A29" s="27" t="s">
        <v>49</v>
      </c>
      <c r="B29" s="14" t="s">
        <v>52</v>
      </c>
      <c r="C29" s="23">
        <v>3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/>
      <c r="J29" s="9"/>
      <c r="K29" s="9"/>
      <c r="L29" s="9"/>
      <c r="M29" s="9"/>
      <c r="N29" s="9"/>
      <c r="O29" s="13">
        <f>SUM(C29:N29)</f>
        <v>4</v>
      </c>
      <c r="P29" s="2"/>
      <c r="Q29" s="140"/>
      <c r="R29" s="12" t="s">
        <v>53</v>
      </c>
      <c r="S29" s="10">
        <v>86</v>
      </c>
      <c r="T29" s="10">
        <v>108</v>
      </c>
      <c r="U29" s="10">
        <v>65</v>
      </c>
      <c r="V29" s="9">
        <v>93</v>
      </c>
      <c r="W29" s="9">
        <v>61</v>
      </c>
      <c r="X29" s="10">
        <v>52</v>
      </c>
      <c r="Y29" s="10"/>
      <c r="Z29" s="10"/>
      <c r="AA29" s="10"/>
      <c r="AB29" s="10"/>
      <c r="AC29" s="10"/>
      <c r="AD29" s="13"/>
      <c r="AE29" s="13">
        <f>SUM(S29:AD29)</f>
        <v>465</v>
      </c>
    </row>
    <row r="30" spans="1:31" ht="16.5" customHeight="1">
      <c r="A30" s="27"/>
      <c r="B30" s="14" t="s">
        <v>54</v>
      </c>
      <c r="C30" s="23">
        <v>3</v>
      </c>
      <c r="D30" s="9">
        <v>2</v>
      </c>
      <c r="E30" s="9">
        <v>1</v>
      </c>
      <c r="F30" s="9">
        <v>2</v>
      </c>
      <c r="G30" s="9">
        <v>4</v>
      </c>
      <c r="H30" s="9">
        <v>2</v>
      </c>
      <c r="I30" s="9"/>
      <c r="J30" s="9"/>
      <c r="K30" s="9"/>
      <c r="L30" s="9"/>
      <c r="M30" s="9"/>
      <c r="N30" s="9"/>
      <c r="O30" s="13">
        <f>SUM(C30:N30)</f>
        <v>14</v>
      </c>
      <c r="P30" s="2"/>
      <c r="Q30" s="141" t="s">
        <v>18</v>
      </c>
      <c r="R30" s="122"/>
      <c r="S30" s="44">
        <f t="shared" ref="S30:AE30" si="7">SUM(S27:S29)</f>
        <v>132</v>
      </c>
      <c r="T30" s="44">
        <f t="shared" si="7"/>
        <v>168</v>
      </c>
      <c r="U30" s="44">
        <f t="shared" si="7"/>
        <v>104</v>
      </c>
      <c r="V30" s="44">
        <f t="shared" si="7"/>
        <v>151</v>
      </c>
      <c r="W30" s="44">
        <f t="shared" si="7"/>
        <v>115</v>
      </c>
      <c r="X30" s="44">
        <f t="shared" si="7"/>
        <v>117</v>
      </c>
      <c r="Y30" s="44">
        <f t="shared" si="7"/>
        <v>0</v>
      </c>
      <c r="Z30" s="44">
        <f t="shared" si="7"/>
        <v>0</v>
      </c>
      <c r="AA30" s="44">
        <f t="shared" si="7"/>
        <v>0</v>
      </c>
      <c r="AB30" s="44">
        <f t="shared" si="7"/>
        <v>0</v>
      </c>
      <c r="AC30" s="44">
        <f t="shared" si="7"/>
        <v>0</v>
      </c>
      <c r="AD30" s="44">
        <f t="shared" si="7"/>
        <v>0</v>
      </c>
      <c r="AE30" s="15">
        <f t="shared" si="7"/>
        <v>787</v>
      </c>
    </row>
    <row r="31" spans="1:31" ht="16.5" customHeight="1">
      <c r="A31" s="134" t="s">
        <v>18</v>
      </c>
      <c r="B31" s="119"/>
      <c r="C31" s="39">
        <v>6</v>
      </c>
      <c r="D31" s="39">
        <f>SUM(D29:D30)</f>
        <v>3</v>
      </c>
      <c r="E31" s="39">
        <f>SUM(E29+E30)</f>
        <v>1</v>
      </c>
      <c r="F31" s="39">
        <f>+F30+F29</f>
        <v>2</v>
      </c>
      <c r="G31" s="39">
        <f t="shared" ref="G31:H31" si="8">+G30+G29</f>
        <v>4</v>
      </c>
      <c r="H31" s="39">
        <f t="shared" si="8"/>
        <v>2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8">
        <f>SUM(O29:O30)</f>
        <v>18</v>
      </c>
      <c r="P31" s="2"/>
      <c r="Q31" s="135"/>
      <c r="R31" s="121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6.5" customHeight="1">
      <c r="A32" s="40"/>
      <c r="B32" s="4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1" t="s">
        <v>55</v>
      </c>
      <c r="R32" s="42" t="s">
        <v>32</v>
      </c>
      <c r="S32" s="9">
        <v>74</v>
      </c>
      <c r="T32" s="9">
        <v>76</v>
      </c>
      <c r="U32" s="9">
        <v>73</v>
      </c>
      <c r="V32" s="9">
        <v>78</v>
      </c>
      <c r="W32" s="9">
        <v>66</v>
      </c>
      <c r="X32" s="9">
        <v>69</v>
      </c>
      <c r="Y32" s="9"/>
      <c r="Z32" s="9"/>
      <c r="AA32" s="9"/>
      <c r="AB32" s="10"/>
      <c r="AC32" s="10"/>
      <c r="AD32" s="10"/>
      <c r="AE32" s="13">
        <f>(S32+T32+U32+V32+X32+W32+Y32+Z32+AA32+AB32+AC32+AD32)</f>
        <v>436</v>
      </c>
    </row>
    <row r="33" spans="1:31" ht="16.5" customHeight="1">
      <c r="A33" s="129" t="s">
        <v>56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1"/>
      <c r="P33" s="2"/>
      <c r="Q33" s="43"/>
      <c r="R33" s="43"/>
      <c r="S33" s="9">
        <v>104</v>
      </c>
      <c r="T33" s="9">
        <v>144</v>
      </c>
      <c r="U33" s="9">
        <v>126</v>
      </c>
      <c r="V33" s="9">
        <v>146</v>
      </c>
      <c r="W33" s="9">
        <v>103</v>
      </c>
      <c r="X33" s="9">
        <v>110</v>
      </c>
      <c r="Y33" s="9"/>
      <c r="Z33" s="9"/>
      <c r="AA33" s="9"/>
      <c r="AB33" s="10"/>
      <c r="AC33" s="10"/>
      <c r="AD33" s="10"/>
      <c r="AE33" s="13">
        <f>(S33+T33+U33+V33+X33+W33+Y33+Z33+AA33+AB33+AC33+AD33)</f>
        <v>733</v>
      </c>
    </row>
    <row r="34" spans="1:31" ht="16.5" customHeight="1">
      <c r="A34" s="132"/>
      <c r="B34" s="13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46" t="s">
        <v>18</v>
      </c>
      <c r="R34" s="147"/>
      <c r="S34" s="15">
        <f t="shared" ref="S34:Y34" si="9">SUM(S32:S33)</f>
        <v>178</v>
      </c>
      <c r="T34" s="15">
        <f t="shared" si="9"/>
        <v>220</v>
      </c>
      <c r="U34" s="21">
        <f t="shared" si="9"/>
        <v>199</v>
      </c>
      <c r="V34" s="21">
        <f t="shared" si="9"/>
        <v>224</v>
      </c>
      <c r="W34" s="15">
        <f t="shared" si="9"/>
        <v>169</v>
      </c>
      <c r="X34" s="15">
        <f t="shared" si="9"/>
        <v>179</v>
      </c>
      <c r="Y34" s="15">
        <f t="shared" si="9"/>
        <v>0</v>
      </c>
      <c r="Z34" s="15">
        <f>(Z32+Z33)</f>
        <v>0</v>
      </c>
      <c r="AA34" s="44">
        <f>(AA32+AA33)</f>
        <v>0</v>
      </c>
      <c r="AB34" s="44">
        <f>(AB32+AB33)</f>
        <v>0</v>
      </c>
      <c r="AC34" s="44">
        <f>(AC32+AC33)</f>
        <v>0</v>
      </c>
      <c r="AD34" s="44">
        <f>(AD32+AD33)</f>
        <v>0</v>
      </c>
      <c r="AE34" s="45">
        <f>(S34+T34+U34+V34+X34+W34+Y34+Z34+AA34+AB34+AC34+AD34)</f>
        <v>1169</v>
      </c>
    </row>
    <row r="35" spans="1:31" ht="16.5" customHeight="1">
      <c r="A35" s="3"/>
      <c r="B35" s="4" t="s">
        <v>3</v>
      </c>
      <c r="C35" s="117">
        <v>2024</v>
      </c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9"/>
      <c r="P35" s="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6.5" customHeight="1">
      <c r="A36" s="3" t="s">
        <v>4</v>
      </c>
      <c r="B36" s="4" t="s">
        <v>5</v>
      </c>
      <c r="C36" s="46" t="s">
        <v>6</v>
      </c>
      <c r="D36" s="46" t="s">
        <v>7</v>
      </c>
      <c r="E36" s="46" t="s">
        <v>8</v>
      </c>
      <c r="F36" s="46" t="s">
        <v>9</v>
      </c>
      <c r="G36" s="46" t="s">
        <v>10</v>
      </c>
      <c r="H36" s="46" t="s">
        <v>11</v>
      </c>
      <c r="I36" s="46" t="s">
        <v>12</v>
      </c>
      <c r="J36" s="46" t="s">
        <v>13</v>
      </c>
      <c r="K36" s="46" t="s">
        <v>14</v>
      </c>
      <c r="L36" s="46" t="s">
        <v>15</v>
      </c>
      <c r="M36" s="46" t="s">
        <v>16</v>
      </c>
      <c r="N36" s="46" t="s">
        <v>17</v>
      </c>
      <c r="O36" s="46" t="s">
        <v>18</v>
      </c>
      <c r="P36" s="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6.5" customHeight="1">
      <c r="A37" s="47" t="s">
        <v>57</v>
      </c>
      <c r="B37" s="14" t="s">
        <v>58</v>
      </c>
      <c r="C37" s="23">
        <v>0</v>
      </c>
      <c r="D37" s="13">
        <v>0</v>
      </c>
      <c r="E37" s="13">
        <v>1</v>
      </c>
      <c r="F37" s="13">
        <v>0</v>
      </c>
      <c r="G37" s="13">
        <v>0</v>
      </c>
      <c r="H37" s="23">
        <v>0</v>
      </c>
      <c r="I37" s="23"/>
      <c r="J37" s="13"/>
      <c r="K37" s="23"/>
      <c r="L37" s="23"/>
      <c r="M37" s="23"/>
      <c r="N37" s="23"/>
      <c r="O37" s="13">
        <f t="shared" ref="O37:O57" si="10">SUM(C37:N37)</f>
        <v>1</v>
      </c>
      <c r="P37" s="2"/>
      <c r="Q37" s="48"/>
      <c r="R37" s="17" t="s">
        <v>59</v>
      </c>
      <c r="S37" s="9">
        <v>27</v>
      </c>
      <c r="T37" s="9">
        <v>23</v>
      </c>
      <c r="U37" s="9">
        <v>33</v>
      </c>
      <c r="V37" s="9">
        <v>17</v>
      </c>
      <c r="W37" s="9">
        <v>23</v>
      </c>
      <c r="X37" s="9">
        <v>28</v>
      </c>
      <c r="Y37" s="9"/>
      <c r="Z37" s="9"/>
      <c r="AA37" s="9"/>
      <c r="AB37" s="9"/>
      <c r="AC37" s="9"/>
      <c r="AD37" s="9"/>
      <c r="AE37" s="13">
        <f t="shared" ref="AE37:AE44" si="11">(S37+T37+U37+V37+X37+W37+Y37+Z37+AA37+AB37+AC37+AD37)</f>
        <v>151</v>
      </c>
    </row>
    <row r="38" spans="1:31" ht="16.5" customHeight="1">
      <c r="A38" s="49"/>
      <c r="B38" s="14" t="s">
        <v>60</v>
      </c>
      <c r="C38" s="23">
        <v>828</v>
      </c>
      <c r="D38" s="13">
        <v>827</v>
      </c>
      <c r="E38" s="13">
        <v>827</v>
      </c>
      <c r="F38" s="13">
        <v>827</v>
      </c>
      <c r="G38" s="13">
        <v>824</v>
      </c>
      <c r="H38" s="13">
        <v>824</v>
      </c>
      <c r="I38" s="13"/>
      <c r="J38" s="13"/>
      <c r="K38" s="23"/>
      <c r="L38" s="13"/>
      <c r="M38" s="13"/>
      <c r="N38" s="13"/>
      <c r="O38" s="13">
        <f t="shared" si="10"/>
        <v>4957</v>
      </c>
      <c r="P38" s="2"/>
      <c r="Q38" s="48"/>
      <c r="R38" s="17" t="s">
        <v>61</v>
      </c>
      <c r="S38" s="9">
        <v>65</v>
      </c>
      <c r="T38" s="9">
        <v>96</v>
      </c>
      <c r="U38" s="9">
        <v>66</v>
      </c>
      <c r="V38" s="9">
        <v>105</v>
      </c>
      <c r="W38" s="9">
        <v>72</v>
      </c>
      <c r="X38" s="9">
        <v>86</v>
      </c>
      <c r="Y38" s="9"/>
      <c r="Z38" s="9"/>
      <c r="AA38" s="9"/>
      <c r="AB38" s="9"/>
      <c r="AC38" s="9"/>
      <c r="AD38" s="9"/>
      <c r="AE38" s="13">
        <f t="shared" si="11"/>
        <v>490</v>
      </c>
    </row>
    <row r="39" spans="1:31" ht="15.75" customHeight="1">
      <c r="A39" s="49"/>
      <c r="B39" s="14" t="s">
        <v>62</v>
      </c>
      <c r="C39" s="23">
        <v>1</v>
      </c>
      <c r="D39" s="13">
        <v>0</v>
      </c>
      <c r="E39" s="13">
        <v>1</v>
      </c>
      <c r="F39" s="13">
        <v>3</v>
      </c>
      <c r="G39" s="23">
        <v>0</v>
      </c>
      <c r="H39" s="13">
        <v>8</v>
      </c>
      <c r="I39" s="13"/>
      <c r="J39" s="13"/>
      <c r="K39" s="23"/>
      <c r="L39" s="13"/>
      <c r="M39" s="13"/>
      <c r="N39" s="13"/>
      <c r="O39" s="13">
        <f t="shared" si="10"/>
        <v>13</v>
      </c>
      <c r="P39" s="2"/>
      <c r="Q39" s="48"/>
      <c r="R39" s="17" t="s">
        <v>63</v>
      </c>
      <c r="S39" s="9">
        <v>51</v>
      </c>
      <c r="T39" s="9">
        <v>71</v>
      </c>
      <c r="U39" s="9">
        <v>43</v>
      </c>
      <c r="V39" s="9">
        <v>57</v>
      </c>
      <c r="W39" s="9">
        <v>35</v>
      </c>
      <c r="X39" s="9">
        <v>35</v>
      </c>
      <c r="Y39" s="9"/>
      <c r="Z39" s="9"/>
      <c r="AA39" s="9"/>
      <c r="AB39" s="9"/>
      <c r="AC39" s="9"/>
      <c r="AD39" s="9"/>
      <c r="AE39" s="13">
        <f t="shared" si="11"/>
        <v>292</v>
      </c>
    </row>
    <row r="40" spans="1:31" ht="16.5" customHeight="1">
      <c r="A40" s="2"/>
      <c r="B40" s="50" t="s">
        <v>18</v>
      </c>
      <c r="C40" s="21">
        <f t="shared" ref="C40:N40" si="12">SUM(C37:C39)</f>
        <v>829</v>
      </c>
      <c r="D40" s="21">
        <f t="shared" si="12"/>
        <v>827</v>
      </c>
      <c r="E40" s="21">
        <f t="shared" si="12"/>
        <v>829</v>
      </c>
      <c r="F40" s="21">
        <f t="shared" si="12"/>
        <v>830</v>
      </c>
      <c r="G40" s="21">
        <f t="shared" si="12"/>
        <v>824</v>
      </c>
      <c r="H40" s="21">
        <f t="shared" si="12"/>
        <v>832</v>
      </c>
      <c r="I40" s="21">
        <f t="shared" si="12"/>
        <v>0</v>
      </c>
      <c r="J40" s="21">
        <f t="shared" si="12"/>
        <v>0</v>
      </c>
      <c r="K40" s="21">
        <f t="shared" si="12"/>
        <v>0</v>
      </c>
      <c r="L40" s="21">
        <f t="shared" si="12"/>
        <v>0</v>
      </c>
      <c r="M40" s="21">
        <f t="shared" si="12"/>
        <v>0</v>
      </c>
      <c r="N40" s="21">
        <f t="shared" si="12"/>
        <v>0</v>
      </c>
      <c r="O40" s="15">
        <f t="shared" si="10"/>
        <v>4971</v>
      </c>
      <c r="P40" s="2"/>
      <c r="Q40" s="48"/>
      <c r="R40" s="12" t="s">
        <v>64</v>
      </c>
      <c r="S40" s="9">
        <v>1</v>
      </c>
      <c r="T40" s="9">
        <v>3</v>
      </c>
      <c r="U40" s="9">
        <v>2</v>
      </c>
      <c r="V40" s="9">
        <v>2</v>
      </c>
      <c r="W40" s="9">
        <v>2</v>
      </c>
      <c r="X40" s="9">
        <v>4</v>
      </c>
      <c r="Y40" s="9"/>
      <c r="Z40" s="9"/>
      <c r="AA40" s="9"/>
      <c r="AB40" s="9"/>
      <c r="AC40" s="9"/>
      <c r="AD40" s="9"/>
      <c r="AE40" s="13">
        <f t="shared" si="11"/>
        <v>14</v>
      </c>
    </row>
    <row r="41" spans="1:31" ht="16.5" customHeight="1">
      <c r="A41" s="47" t="s">
        <v>65</v>
      </c>
      <c r="B41" s="14" t="s">
        <v>58</v>
      </c>
      <c r="C41" s="23">
        <v>6</v>
      </c>
      <c r="D41" s="13">
        <v>0</v>
      </c>
      <c r="E41" s="13">
        <v>2</v>
      </c>
      <c r="F41" s="13">
        <v>4</v>
      </c>
      <c r="G41" s="13">
        <v>3</v>
      </c>
      <c r="H41" s="13">
        <v>5</v>
      </c>
      <c r="I41" s="13"/>
      <c r="J41" s="13"/>
      <c r="K41" s="23"/>
      <c r="L41" s="13"/>
      <c r="M41" s="13"/>
      <c r="N41" s="23"/>
      <c r="O41" s="13">
        <f t="shared" si="10"/>
        <v>20</v>
      </c>
      <c r="P41" s="2"/>
      <c r="Q41" s="48"/>
      <c r="R41" s="12" t="s">
        <v>66</v>
      </c>
      <c r="S41" s="9">
        <v>1</v>
      </c>
      <c r="T41" s="9">
        <v>0</v>
      </c>
      <c r="U41" s="9">
        <v>0</v>
      </c>
      <c r="V41" s="9">
        <v>2</v>
      </c>
      <c r="W41" s="9">
        <v>0</v>
      </c>
      <c r="X41" s="9">
        <v>1</v>
      </c>
      <c r="Y41" s="9"/>
      <c r="Z41" s="9"/>
      <c r="AA41" s="9"/>
      <c r="AB41" s="9"/>
      <c r="AC41" s="9"/>
      <c r="AD41" s="9"/>
      <c r="AE41" s="13">
        <f t="shared" si="11"/>
        <v>4</v>
      </c>
    </row>
    <row r="42" spans="1:31" ht="16.5" customHeight="1">
      <c r="A42" s="49"/>
      <c r="B42" s="14" t="s">
        <v>60</v>
      </c>
      <c r="C42" s="23">
        <v>831</v>
      </c>
      <c r="D42" s="13">
        <v>837</v>
      </c>
      <c r="E42" s="13">
        <v>836</v>
      </c>
      <c r="F42" s="13">
        <v>834</v>
      </c>
      <c r="G42" s="13">
        <v>837</v>
      </c>
      <c r="H42" s="13">
        <v>840</v>
      </c>
      <c r="I42" s="13"/>
      <c r="J42" s="13"/>
      <c r="K42" s="23"/>
      <c r="L42" s="13"/>
      <c r="M42" s="13"/>
      <c r="N42" s="13"/>
      <c r="O42" s="13">
        <f t="shared" si="10"/>
        <v>5015</v>
      </c>
      <c r="P42" s="2"/>
      <c r="Q42" s="48"/>
      <c r="R42" s="12" t="s">
        <v>67</v>
      </c>
      <c r="S42" s="9">
        <v>35</v>
      </c>
      <c r="T42" s="9">
        <v>46</v>
      </c>
      <c r="U42" s="9">
        <v>34</v>
      </c>
      <c r="V42" s="9">
        <v>38</v>
      </c>
      <c r="W42" s="9">
        <v>33</v>
      </c>
      <c r="X42" s="9">
        <v>29</v>
      </c>
      <c r="Y42" s="9"/>
      <c r="Z42" s="9"/>
      <c r="AA42" s="9"/>
      <c r="AB42" s="9"/>
      <c r="AC42" s="9"/>
      <c r="AD42" s="9"/>
      <c r="AE42" s="13">
        <f t="shared" si="11"/>
        <v>215</v>
      </c>
    </row>
    <row r="43" spans="1:31" ht="16.5" customHeight="1">
      <c r="A43" s="49"/>
      <c r="B43" s="14" t="s">
        <v>62</v>
      </c>
      <c r="C43" s="23">
        <v>0</v>
      </c>
      <c r="D43" s="13">
        <v>1</v>
      </c>
      <c r="E43" s="13">
        <v>4</v>
      </c>
      <c r="F43" s="13">
        <v>0</v>
      </c>
      <c r="G43" s="13">
        <v>0</v>
      </c>
      <c r="H43" s="23">
        <v>1</v>
      </c>
      <c r="I43" s="23"/>
      <c r="J43" s="23"/>
      <c r="K43" s="23"/>
      <c r="L43" s="13"/>
      <c r="M43" s="13"/>
      <c r="N43" s="23"/>
      <c r="O43" s="13">
        <f t="shared" si="10"/>
        <v>6</v>
      </c>
      <c r="P43" s="2"/>
      <c r="Q43" s="48"/>
      <c r="R43" s="12" t="s">
        <v>68</v>
      </c>
      <c r="S43" s="9">
        <v>2</v>
      </c>
      <c r="T43" s="9">
        <v>3</v>
      </c>
      <c r="U43" s="9">
        <v>8</v>
      </c>
      <c r="V43" s="9">
        <v>3</v>
      </c>
      <c r="W43" s="9">
        <v>5</v>
      </c>
      <c r="X43" s="9">
        <v>4</v>
      </c>
      <c r="Y43" s="9"/>
      <c r="Z43" s="9"/>
      <c r="AA43" s="9"/>
      <c r="AB43" s="9"/>
      <c r="AC43" s="9"/>
      <c r="AD43" s="9"/>
      <c r="AE43" s="13">
        <f t="shared" si="11"/>
        <v>25</v>
      </c>
    </row>
    <row r="44" spans="1:31" ht="16.5" customHeight="1">
      <c r="A44" s="134" t="s">
        <v>18</v>
      </c>
      <c r="B44" s="119"/>
      <c r="C44" s="51">
        <f t="shared" ref="C44:N44" si="13">SUM(C41:C43)</f>
        <v>837</v>
      </c>
      <c r="D44" s="51">
        <f t="shared" si="13"/>
        <v>838</v>
      </c>
      <c r="E44" s="51">
        <f t="shared" si="13"/>
        <v>842</v>
      </c>
      <c r="F44" s="51">
        <f t="shared" si="13"/>
        <v>838</v>
      </c>
      <c r="G44" s="51">
        <f t="shared" si="13"/>
        <v>840</v>
      </c>
      <c r="H44" s="51">
        <f t="shared" si="13"/>
        <v>846</v>
      </c>
      <c r="I44" s="51">
        <f t="shared" si="13"/>
        <v>0</v>
      </c>
      <c r="J44" s="51">
        <f t="shared" si="13"/>
        <v>0</v>
      </c>
      <c r="K44" s="51">
        <f t="shared" si="13"/>
        <v>0</v>
      </c>
      <c r="L44" s="51">
        <f t="shared" si="13"/>
        <v>0</v>
      </c>
      <c r="M44" s="51">
        <f t="shared" si="13"/>
        <v>0</v>
      </c>
      <c r="N44" s="51">
        <f t="shared" si="13"/>
        <v>0</v>
      </c>
      <c r="O44" s="51">
        <f t="shared" si="10"/>
        <v>5041</v>
      </c>
      <c r="P44" s="2"/>
      <c r="Q44" s="52"/>
      <c r="R44" s="12" t="s">
        <v>69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/>
      <c r="AA44" s="9"/>
      <c r="AB44" s="9"/>
      <c r="AC44" s="9"/>
      <c r="AD44" s="9"/>
      <c r="AE44" s="13">
        <f t="shared" si="11"/>
        <v>0</v>
      </c>
    </row>
    <row r="45" spans="1:31" ht="16.5" customHeight="1">
      <c r="A45" s="148" t="s">
        <v>70</v>
      </c>
      <c r="B45" s="112" t="s">
        <v>71</v>
      </c>
      <c r="C45" s="53">
        <v>294301.36</v>
      </c>
      <c r="D45" s="54">
        <v>74729.06</v>
      </c>
      <c r="E45" s="33">
        <v>85883.34</v>
      </c>
      <c r="F45" s="33">
        <v>75502.02</v>
      </c>
      <c r="G45" s="33">
        <v>121114.27</v>
      </c>
      <c r="H45" s="33">
        <v>55720.38</v>
      </c>
      <c r="I45" s="33"/>
      <c r="J45" s="33"/>
      <c r="K45" s="55"/>
      <c r="L45" s="33"/>
      <c r="M45" s="55"/>
      <c r="N45" s="33"/>
      <c r="O45" s="33">
        <f t="shared" si="10"/>
        <v>707250.43</v>
      </c>
      <c r="P45" s="2"/>
      <c r="Q45" s="56"/>
      <c r="R45" s="56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6.5" customHeight="1">
      <c r="A46" s="149"/>
      <c r="B46" s="28" t="s">
        <v>72</v>
      </c>
      <c r="C46" s="53">
        <v>0</v>
      </c>
      <c r="D46" s="54">
        <v>0</v>
      </c>
      <c r="E46" s="33">
        <v>658424.79</v>
      </c>
      <c r="F46" s="33">
        <v>0</v>
      </c>
      <c r="G46" s="33">
        <v>0</v>
      </c>
      <c r="H46" s="55">
        <v>0</v>
      </c>
      <c r="I46" s="55"/>
      <c r="J46" s="33"/>
      <c r="K46" s="55"/>
      <c r="L46" s="55"/>
      <c r="M46" s="55"/>
      <c r="N46" s="55"/>
      <c r="O46" s="33">
        <f t="shared" si="10"/>
        <v>658424.79</v>
      </c>
      <c r="P46" s="2"/>
      <c r="Q46" s="56"/>
      <c r="R46" s="5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6.5" customHeight="1">
      <c r="A47" s="134" t="s">
        <v>18</v>
      </c>
      <c r="B47" s="119"/>
      <c r="C47" s="57">
        <f t="shared" ref="C47:N47" si="14">SUM(C45:C46)</f>
        <v>294301.36</v>
      </c>
      <c r="D47" s="57">
        <f t="shared" si="14"/>
        <v>74729.06</v>
      </c>
      <c r="E47" s="57">
        <f t="shared" si="14"/>
        <v>744308.13</v>
      </c>
      <c r="F47" s="57">
        <f t="shared" si="14"/>
        <v>75502.02</v>
      </c>
      <c r="G47" s="57">
        <f t="shared" si="14"/>
        <v>121114.27</v>
      </c>
      <c r="H47" s="57">
        <f t="shared" si="14"/>
        <v>55720.38</v>
      </c>
      <c r="I47" s="57">
        <f t="shared" si="14"/>
        <v>0</v>
      </c>
      <c r="J47" s="57">
        <f t="shared" si="14"/>
        <v>0</v>
      </c>
      <c r="K47" s="57">
        <f t="shared" si="14"/>
        <v>0</v>
      </c>
      <c r="L47" s="57">
        <f t="shared" si="14"/>
        <v>0</v>
      </c>
      <c r="M47" s="57">
        <f t="shared" si="14"/>
        <v>0</v>
      </c>
      <c r="N47" s="57">
        <f t="shared" si="14"/>
        <v>0</v>
      </c>
      <c r="O47" s="58">
        <f t="shared" si="10"/>
        <v>1365675.22</v>
      </c>
      <c r="P47" s="2"/>
      <c r="Q47" s="2"/>
      <c r="R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6.5" customHeight="1">
      <c r="A48" s="111" t="s">
        <v>73</v>
      </c>
      <c r="B48" s="112" t="s">
        <v>71</v>
      </c>
      <c r="C48" s="59">
        <v>82319.12</v>
      </c>
      <c r="D48" s="55">
        <v>63561.760000000002</v>
      </c>
      <c r="E48" s="33">
        <v>42823.25</v>
      </c>
      <c r="F48" s="33">
        <v>234274.17</v>
      </c>
      <c r="G48" s="33">
        <v>172212.3</v>
      </c>
      <c r="H48" s="33">
        <v>44499.16</v>
      </c>
      <c r="I48" s="33"/>
      <c r="J48" s="33"/>
      <c r="K48" s="55"/>
      <c r="L48" s="33"/>
      <c r="M48" s="33"/>
      <c r="N48" s="33"/>
      <c r="O48" s="33">
        <f t="shared" si="10"/>
        <v>639689.76000000013</v>
      </c>
      <c r="P48" s="2"/>
      <c r="Q48" s="2"/>
      <c r="R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6.5" customHeight="1">
      <c r="A49" s="49"/>
      <c r="B49" s="28" t="s">
        <v>72</v>
      </c>
      <c r="C49" s="55">
        <v>142069114.61000001</v>
      </c>
      <c r="D49" s="55">
        <v>26102763.600000001</v>
      </c>
      <c r="E49" s="33">
        <v>1258255.57</v>
      </c>
      <c r="F49" s="33">
        <v>986609.39</v>
      </c>
      <c r="G49" s="33">
        <v>1504191.36</v>
      </c>
      <c r="H49" s="33">
        <v>1291324</v>
      </c>
      <c r="I49" s="33"/>
      <c r="J49" s="33"/>
      <c r="K49" s="55"/>
      <c r="L49" s="33"/>
      <c r="M49" s="33"/>
      <c r="N49" s="33"/>
      <c r="O49" s="33">
        <f t="shared" si="10"/>
        <v>173212258.53</v>
      </c>
      <c r="P49" s="2"/>
      <c r="Q49" s="2"/>
      <c r="R49" s="1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6.5" customHeight="1">
      <c r="A50" s="134" t="s">
        <v>18</v>
      </c>
      <c r="B50" s="119"/>
      <c r="C50" s="60">
        <f t="shared" ref="C50:N50" si="15">SUM(C48:C49)</f>
        <v>142151433.73000002</v>
      </c>
      <c r="D50" s="61">
        <f t="shared" si="15"/>
        <v>26166325.360000003</v>
      </c>
      <c r="E50" s="62">
        <f t="shared" si="15"/>
        <v>1301078.82</v>
      </c>
      <c r="F50" s="62">
        <f t="shared" si="15"/>
        <v>1220883.56</v>
      </c>
      <c r="G50" s="62">
        <f t="shared" si="15"/>
        <v>1676403.6600000001</v>
      </c>
      <c r="H50" s="62">
        <f t="shared" si="15"/>
        <v>1335823.1599999999</v>
      </c>
      <c r="I50" s="62">
        <f t="shared" si="15"/>
        <v>0</v>
      </c>
      <c r="J50" s="62">
        <f t="shared" si="15"/>
        <v>0</v>
      </c>
      <c r="K50" s="62">
        <f t="shared" si="15"/>
        <v>0</v>
      </c>
      <c r="L50" s="62">
        <f t="shared" si="15"/>
        <v>0</v>
      </c>
      <c r="M50" s="62">
        <f t="shared" si="15"/>
        <v>0</v>
      </c>
      <c r="N50" s="62">
        <f t="shared" si="15"/>
        <v>0</v>
      </c>
      <c r="O50" s="62">
        <f t="shared" si="10"/>
        <v>173851948.29000002</v>
      </c>
      <c r="P50" s="2"/>
      <c r="Q50" s="2"/>
      <c r="R50" s="1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36.75" customHeight="1">
      <c r="A51" s="112" t="s">
        <v>74</v>
      </c>
      <c r="B51" s="114" t="s">
        <v>75</v>
      </c>
      <c r="C51" s="63">
        <f>+C45+C48</f>
        <v>376620.48</v>
      </c>
      <c r="D51" s="63">
        <f t="shared" ref="D51:H51" si="16">+D45+D48</f>
        <v>138290.82</v>
      </c>
      <c r="E51" s="63">
        <f t="shared" si="16"/>
        <v>128706.59</v>
      </c>
      <c r="F51" s="63">
        <f t="shared" si="16"/>
        <v>309776.19</v>
      </c>
      <c r="G51" s="63">
        <f t="shared" si="16"/>
        <v>293326.57</v>
      </c>
      <c r="H51" s="63">
        <f t="shared" si="16"/>
        <v>100219.54000000001</v>
      </c>
      <c r="I51" s="64"/>
      <c r="J51" s="64"/>
      <c r="K51" s="63"/>
      <c r="L51" s="64"/>
      <c r="M51" s="64"/>
      <c r="N51" s="64"/>
      <c r="O51" s="65">
        <f t="shared" si="10"/>
        <v>1346940.1900000002</v>
      </c>
      <c r="P51" s="2"/>
      <c r="Q51" s="2"/>
      <c r="R51" s="1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6.5" customHeight="1">
      <c r="A52" s="28" t="s">
        <v>76</v>
      </c>
      <c r="B52" s="113" t="s">
        <v>77</v>
      </c>
      <c r="C52" s="66">
        <v>2</v>
      </c>
      <c r="D52" s="66">
        <v>0</v>
      </c>
      <c r="E52" s="66">
        <v>0</v>
      </c>
      <c r="F52" s="66">
        <v>0</v>
      </c>
      <c r="G52" s="67">
        <v>0</v>
      </c>
      <c r="H52" s="66"/>
      <c r="I52" s="67"/>
      <c r="J52" s="67"/>
      <c r="K52" s="66"/>
      <c r="L52" s="66"/>
      <c r="M52" s="66"/>
      <c r="N52" s="67"/>
      <c r="O52" s="67">
        <f t="shared" si="10"/>
        <v>2</v>
      </c>
      <c r="P52" s="2"/>
      <c r="Q52" s="2"/>
      <c r="R52" s="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6.5" customHeight="1">
      <c r="A53" s="28"/>
      <c r="B53" s="14" t="s">
        <v>78</v>
      </c>
      <c r="C53" s="23">
        <v>1</v>
      </c>
      <c r="D53" s="23">
        <v>0</v>
      </c>
      <c r="E53" s="23">
        <v>0</v>
      </c>
      <c r="F53" s="23">
        <v>0</v>
      </c>
      <c r="G53" s="23">
        <v>0</v>
      </c>
      <c r="H53" s="13"/>
      <c r="I53" s="23"/>
      <c r="J53" s="23"/>
      <c r="K53" s="23"/>
      <c r="L53" s="23"/>
      <c r="M53" s="23"/>
      <c r="N53" s="13"/>
      <c r="O53" s="13">
        <f t="shared" si="10"/>
        <v>1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6.5" customHeight="1">
      <c r="A54" s="134" t="s">
        <v>18</v>
      </c>
      <c r="B54" s="119"/>
      <c r="C54" s="69">
        <v>3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8">
        <f t="shared" si="10"/>
        <v>3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6.5" customHeight="1">
      <c r="A55" s="27" t="s">
        <v>49</v>
      </c>
      <c r="B55" s="28" t="s">
        <v>53</v>
      </c>
      <c r="C55" s="23">
        <v>98</v>
      </c>
      <c r="D55" s="23">
        <v>93</v>
      </c>
      <c r="E55" s="13">
        <v>99</v>
      </c>
      <c r="F55" s="13">
        <v>119</v>
      </c>
      <c r="G55" s="13">
        <v>111</v>
      </c>
      <c r="H55" s="13"/>
      <c r="I55" s="13"/>
      <c r="J55" s="13"/>
      <c r="K55" s="23"/>
      <c r="L55" s="13"/>
      <c r="M55" s="13"/>
      <c r="N55" s="13"/>
      <c r="O55" s="13">
        <f t="shared" si="10"/>
        <v>520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6.5" customHeight="1">
      <c r="A56" s="27"/>
      <c r="B56" s="28" t="s">
        <v>79</v>
      </c>
      <c r="C56" s="23">
        <v>60</v>
      </c>
      <c r="D56" s="23">
        <v>36</v>
      </c>
      <c r="E56" s="13">
        <v>38</v>
      </c>
      <c r="F56" s="13">
        <v>47</v>
      </c>
      <c r="G56" s="13">
        <v>47</v>
      </c>
      <c r="H56" s="13"/>
      <c r="I56" s="13"/>
      <c r="J56" s="13"/>
      <c r="K56" s="23"/>
      <c r="L56" s="13"/>
      <c r="M56" s="13"/>
      <c r="N56" s="13"/>
      <c r="O56" s="13">
        <f t="shared" si="10"/>
        <v>228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6.5" customHeight="1">
      <c r="A57" s="144" t="s">
        <v>18</v>
      </c>
      <c r="B57" s="145"/>
      <c r="C57" s="70">
        <f t="shared" ref="C57:N57" si="17">SUM(C55:C56)</f>
        <v>158</v>
      </c>
      <c r="D57" s="70">
        <f t="shared" si="17"/>
        <v>129</v>
      </c>
      <c r="E57" s="70">
        <f t="shared" si="17"/>
        <v>137</v>
      </c>
      <c r="F57" s="70">
        <f t="shared" si="17"/>
        <v>166</v>
      </c>
      <c r="G57" s="70">
        <f t="shared" si="17"/>
        <v>158</v>
      </c>
      <c r="H57" s="70">
        <f t="shared" si="17"/>
        <v>0</v>
      </c>
      <c r="I57" s="70">
        <f t="shared" si="17"/>
        <v>0</v>
      </c>
      <c r="J57" s="70">
        <f t="shared" si="17"/>
        <v>0</v>
      </c>
      <c r="K57" s="70">
        <f t="shared" si="17"/>
        <v>0</v>
      </c>
      <c r="L57" s="70">
        <f t="shared" si="17"/>
        <v>0</v>
      </c>
      <c r="M57" s="70">
        <f t="shared" si="17"/>
        <v>0</v>
      </c>
      <c r="N57" s="70">
        <f t="shared" si="17"/>
        <v>0</v>
      </c>
      <c r="O57" s="70">
        <f t="shared" si="10"/>
        <v>748</v>
      </c>
      <c r="P57" s="2"/>
      <c r="Q57" s="2"/>
      <c r="R57" s="103"/>
      <c r="S57" s="130"/>
      <c r="T57" s="130"/>
      <c r="U57" s="130"/>
      <c r="V57" s="130"/>
      <c r="W57" s="130"/>
      <c r="X57" s="130"/>
      <c r="Y57" s="131"/>
      <c r="Z57" s="72"/>
      <c r="AA57" s="72"/>
      <c r="AB57" s="72"/>
      <c r="AC57" s="72"/>
      <c r="AD57" s="72"/>
      <c r="AE57" s="72"/>
    </row>
    <row r="58" spans="1:31" ht="29.25" customHeight="1">
      <c r="A58" s="73" t="s">
        <v>80</v>
      </c>
      <c r="B58" s="7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03"/>
      <c r="S58" s="130"/>
      <c r="T58" s="130"/>
      <c r="U58" s="130"/>
      <c r="V58" s="130"/>
      <c r="W58" s="130"/>
      <c r="X58" s="130"/>
      <c r="Y58" s="131"/>
      <c r="Z58" s="72"/>
      <c r="AA58" s="72"/>
      <c r="AB58" s="72"/>
      <c r="AC58" s="72"/>
      <c r="AD58" s="72"/>
      <c r="AE58" s="72"/>
    </row>
    <row r="59" spans="1:31" ht="15.75" customHeight="1">
      <c r="A59" s="2"/>
      <c r="B59" s="7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71"/>
      <c r="S59" s="71"/>
      <c r="T59" s="71"/>
      <c r="U59" s="71"/>
      <c r="V59" s="71"/>
      <c r="W59" s="71"/>
      <c r="X59" s="71"/>
      <c r="Y59" s="71"/>
      <c r="Z59" s="76"/>
      <c r="AA59" s="76"/>
      <c r="AB59" s="76"/>
      <c r="AC59" s="76"/>
      <c r="AD59" s="76"/>
      <c r="AE59" s="76"/>
    </row>
    <row r="60" spans="1:31" ht="15" hidden="1" customHeight="1">
      <c r="A60" s="2"/>
      <c r="B60" s="1"/>
      <c r="C60" s="77"/>
      <c r="D60" s="77"/>
      <c r="E60" s="78" t="s">
        <v>6</v>
      </c>
      <c r="F60" s="78" t="s">
        <v>7</v>
      </c>
      <c r="G60" s="78" t="s">
        <v>8</v>
      </c>
      <c r="H60" s="78" t="s">
        <v>18</v>
      </c>
      <c r="I60" s="2"/>
      <c r="J60" s="2"/>
      <c r="K60" s="2"/>
      <c r="L60" s="2"/>
      <c r="M60" s="2"/>
      <c r="N60" s="2"/>
      <c r="O60" s="2"/>
      <c r="P60" s="2"/>
      <c r="Q60" s="2"/>
      <c r="R60" s="103"/>
      <c r="S60" s="130"/>
      <c r="T60" s="130"/>
      <c r="U60" s="130"/>
      <c r="V60" s="130"/>
      <c r="W60" s="130"/>
      <c r="X60" s="130"/>
      <c r="Y60" s="131"/>
      <c r="Z60" s="72"/>
      <c r="AA60" s="72"/>
      <c r="AB60" s="72"/>
      <c r="AC60" s="72"/>
      <c r="AD60" s="72"/>
      <c r="AE60" s="72"/>
    </row>
    <row r="61" spans="1:31" ht="16.5" hidden="1" customHeight="1">
      <c r="A61" s="2"/>
      <c r="B61" s="1"/>
      <c r="C61" s="150" t="s">
        <v>81</v>
      </c>
      <c r="D61" s="79" t="s">
        <v>71</v>
      </c>
      <c r="E61" s="80">
        <v>291921.36</v>
      </c>
      <c r="F61" s="81">
        <v>65699.06</v>
      </c>
      <c r="G61" s="82">
        <v>85383.34</v>
      </c>
      <c r="H61" s="82">
        <f>E61+F61+G61</f>
        <v>443003.76</v>
      </c>
      <c r="I61" s="2"/>
      <c r="J61" s="2"/>
      <c r="K61" s="2"/>
      <c r="L61" s="2"/>
      <c r="M61" s="2"/>
      <c r="N61" s="2"/>
      <c r="O61" s="2"/>
      <c r="P61" s="2"/>
      <c r="Q61" s="2"/>
      <c r="R61" s="105"/>
      <c r="S61" s="130"/>
      <c r="T61" s="130"/>
      <c r="U61" s="130"/>
      <c r="V61" s="130"/>
      <c r="W61" s="130"/>
      <c r="X61" s="131"/>
      <c r="Y61" s="71"/>
      <c r="Z61" s="76"/>
      <c r="AA61" s="76"/>
      <c r="AB61" s="76"/>
      <c r="AC61" s="76"/>
      <c r="AD61" s="76"/>
      <c r="AE61" s="76"/>
    </row>
    <row r="62" spans="1:31" ht="16.5" hidden="1" customHeight="1">
      <c r="A62" s="2"/>
      <c r="B62" s="1"/>
      <c r="C62" s="151"/>
      <c r="D62" s="83" t="s">
        <v>82</v>
      </c>
      <c r="E62" s="82">
        <v>2380</v>
      </c>
      <c r="F62" s="82">
        <v>9030</v>
      </c>
      <c r="G62" s="82">
        <v>0</v>
      </c>
      <c r="H62" s="82">
        <f>E62+F62+G62</f>
        <v>11410</v>
      </c>
      <c r="I62" s="2"/>
      <c r="J62" s="2"/>
      <c r="K62" s="2"/>
      <c r="L62" s="2"/>
      <c r="M62" s="2"/>
      <c r="N62" s="2"/>
      <c r="O62" s="2"/>
      <c r="P62" s="2"/>
      <c r="Q62" s="2"/>
      <c r="R62" s="84"/>
      <c r="S62" s="130"/>
      <c r="T62" s="130"/>
      <c r="U62" s="130"/>
      <c r="V62" s="130"/>
      <c r="W62" s="130"/>
      <c r="X62" s="130"/>
      <c r="Y62" s="131"/>
      <c r="Z62" s="72"/>
      <c r="AA62" s="72"/>
      <c r="AB62" s="72"/>
      <c r="AC62" s="72"/>
      <c r="AD62" s="72"/>
      <c r="AE62" s="72"/>
    </row>
    <row r="63" spans="1:31" ht="16.5" hidden="1" customHeight="1">
      <c r="A63" s="2"/>
      <c r="B63" s="1"/>
      <c r="C63" s="86"/>
      <c r="D63" s="87" t="s">
        <v>18</v>
      </c>
      <c r="E63" s="88">
        <f>E62+E61</f>
        <v>294301.36</v>
      </c>
      <c r="F63" s="88">
        <f>F62+F61</f>
        <v>74729.06</v>
      </c>
      <c r="G63" s="88">
        <f>G62+G61</f>
        <v>85383.34</v>
      </c>
      <c r="H63" s="89">
        <f>E63+F63+G63</f>
        <v>454413.76</v>
      </c>
      <c r="I63" s="2"/>
      <c r="J63" s="2"/>
      <c r="K63" s="2"/>
      <c r="L63" s="2"/>
      <c r="M63" s="2"/>
      <c r="N63" s="2"/>
      <c r="O63" s="2"/>
      <c r="P63" s="2"/>
      <c r="Q63" s="2"/>
      <c r="R63" s="84"/>
      <c r="S63" s="85"/>
      <c r="T63" s="85"/>
      <c r="U63" s="85"/>
      <c r="V63" s="85"/>
      <c r="W63" s="85"/>
      <c r="X63" s="85"/>
      <c r="Y63" s="85"/>
      <c r="Z63" s="72"/>
      <c r="AA63" s="72"/>
      <c r="AB63" s="72"/>
      <c r="AC63" s="72"/>
      <c r="AD63" s="72"/>
      <c r="AE63" s="72"/>
    </row>
    <row r="64" spans="1:31" ht="16.5" hidden="1" customHeight="1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56"/>
      <c r="S64" s="90"/>
      <c r="T64" s="90"/>
      <c r="U64" s="90"/>
      <c r="V64" s="90"/>
      <c r="W64" s="90"/>
      <c r="X64" s="71"/>
      <c r="Y64" s="71"/>
      <c r="Z64" s="76"/>
      <c r="AA64" s="76"/>
      <c r="AB64" s="76"/>
      <c r="AC64" s="76"/>
      <c r="AD64" s="76"/>
      <c r="AE64" s="76"/>
    </row>
    <row r="65" spans="1:31" ht="16.5" hidden="1" customHeight="1">
      <c r="A65" s="2"/>
      <c r="B65" s="1"/>
      <c r="C65" s="92" t="s">
        <v>83</v>
      </c>
      <c r="D65" s="157" t="s">
        <v>84</v>
      </c>
      <c r="E65" s="158">
        <v>82319.12</v>
      </c>
      <c r="F65" s="159">
        <v>63561.760000000002</v>
      </c>
      <c r="G65" s="152">
        <v>42823.25</v>
      </c>
      <c r="H65" s="152">
        <f>E65+F65+G65</f>
        <v>188704.13</v>
      </c>
      <c r="I65" s="2"/>
      <c r="J65" s="2"/>
      <c r="K65" s="2"/>
      <c r="L65" s="2"/>
      <c r="M65" s="2"/>
      <c r="N65" s="2"/>
      <c r="O65" s="2"/>
      <c r="P65" s="2"/>
      <c r="Q65" s="2"/>
      <c r="R65" s="154"/>
      <c r="S65" s="90"/>
      <c r="T65" s="90"/>
      <c r="U65" s="90"/>
      <c r="V65" s="90"/>
      <c r="W65" s="90"/>
      <c r="X65" s="71"/>
      <c r="Y65" s="71"/>
      <c r="Z65" s="76"/>
      <c r="AA65" s="76"/>
      <c r="AB65" s="76"/>
      <c r="AC65" s="76"/>
      <c r="AD65" s="76"/>
      <c r="AE65" s="76"/>
    </row>
    <row r="66" spans="1:31" ht="16.5" hidden="1" customHeight="1">
      <c r="A66" s="2"/>
      <c r="B66" s="1"/>
      <c r="C66" s="93" t="s">
        <v>85</v>
      </c>
      <c r="D66" s="151"/>
      <c r="E66" s="151"/>
      <c r="F66" s="151"/>
      <c r="G66" s="151"/>
      <c r="H66" s="151"/>
      <c r="I66" s="2"/>
      <c r="J66" s="2"/>
      <c r="K66" s="2"/>
      <c r="L66" s="2"/>
      <c r="M66" s="2"/>
      <c r="N66" s="2"/>
      <c r="O66" s="2"/>
      <c r="P66" s="2"/>
      <c r="Q66" s="2"/>
      <c r="R66" s="154"/>
      <c r="S66" s="94"/>
      <c r="T66" s="94"/>
      <c r="U66" s="94"/>
      <c r="V66" s="94"/>
      <c r="W66" s="94"/>
      <c r="X66" s="94"/>
      <c r="Y66" s="94"/>
      <c r="Z66" s="95"/>
      <c r="AA66" s="95"/>
      <c r="AB66" s="95"/>
      <c r="AC66" s="95"/>
      <c r="AD66" s="95"/>
      <c r="AE66" s="95"/>
    </row>
    <row r="67" spans="1:31" ht="16.5" hidden="1" customHeight="1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54"/>
      <c r="S67" s="90"/>
      <c r="T67" s="90"/>
      <c r="U67" s="90"/>
      <c r="V67" s="90"/>
      <c r="W67" s="90"/>
      <c r="X67" s="71"/>
      <c r="Y67" s="71"/>
      <c r="Z67" s="76"/>
      <c r="AA67" s="76"/>
      <c r="AB67" s="76"/>
      <c r="AC67" s="76"/>
      <c r="AD67" s="76"/>
      <c r="AE67" s="76"/>
    </row>
    <row r="68" spans="1:31" ht="16.5" hidden="1" customHeight="1">
      <c r="A68" s="2"/>
      <c r="B68" s="1"/>
      <c r="C68" s="2"/>
      <c r="D68" s="78" t="s">
        <v>86</v>
      </c>
      <c r="E68" s="89">
        <f>E65+E63</f>
        <v>376620.48</v>
      </c>
      <c r="F68" s="89">
        <f>F65+F63</f>
        <v>138290.82</v>
      </c>
      <c r="G68" s="89">
        <f>G65+G63</f>
        <v>128206.59</v>
      </c>
      <c r="H68" s="98">
        <f>H65+H63</f>
        <v>643117.89</v>
      </c>
      <c r="I68" s="2"/>
      <c r="J68" s="2"/>
      <c r="K68" s="2"/>
      <c r="L68" s="2"/>
      <c r="M68" s="2"/>
      <c r="N68" s="2"/>
      <c r="O68" s="2"/>
      <c r="P68" s="2"/>
      <c r="Q68" s="2"/>
      <c r="R68" s="155"/>
      <c r="S68" s="90"/>
      <c r="T68" s="90"/>
      <c r="U68" s="90"/>
      <c r="V68" s="90"/>
      <c r="W68" s="90"/>
      <c r="X68" s="71"/>
      <c r="Y68" s="71"/>
      <c r="Z68" s="76"/>
      <c r="AA68" s="76"/>
      <c r="AB68" s="76"/>
      <c r="AC68" s="76"/>
      <c r="AD68" s="76"/>
      <c r="AE68" s="76"/>
    </row>
    <row r="69" spans="1:31" ht="16.5" hidden="1" customHeight="1">
      <c r="A69" s="2"/>
      <c r="B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04"/>
      <c r="S69" s="90"/>
      <c r="T69" s="90"/>
      <c r="U69" s="90"/>
      <c r="V69" s="90"/>
      <c r="W69" s="90"/>
      <c r="X69" s="71"/>
      <c r="Y69" s="71"/>
      <c r="Z69" s="76"/>
      <c r="AA69" s="76"/>
      <c r="AB69" s="76"/>
      <c r="AC69" s="76"/>
      <c r="AD69" s="76"/>
      <c r="AE69" s="76"/>
    </row>
    <row r="70" spans="1:31" ht="16.5" hidden="1" customHeight="1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53"/>
      <c r="S70" s="94"/>
      <c r="T70" s="94"/>
      <c r="U70" s="94"/>
      <c r="V70" s="94"/>
      <c r="W70" s="94"/>
      <c r="X70" s="94"/>
      <c r="Y70" s="94"/>
      <c r="Z70" s="95"/>
      <c r="AA70" s="95"/>
      <c r="AB70" s="95"/>
      <c r="AC70" s="95"/>
      <c r="AD70" s="95"/>
      <c r="AE70" s="95"/>
    </row>
    <row r="71" spans="1:31" ht="16.5" hidden="1" customHeight="1">
      <c r="A71" s="2"/>
      <c r="B71" s="1"/>
      <c r="C71" s="2"/>
      <c r="D71" s="32">
        <v>678198.72</v>
      </c>
      <c r="E71" s="98">
        <v>643117.89</v>
      </c>
      <c r="F71" s="32">
        <f>D71-E71</f>
        <v>35080.829999999958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54"/>
      <c r="S71" s="90"/>
      <c r="T71" s="90"/>
      <c r="U71" s="90"/>
      <c r="V71" s="90"/>
      <c r="W71" s="90"/>
      <c r="X71" s="71"/>
      <c r="Y71" s="71"/>
      <c r="Z71" s="76"/>
      <c r="AA71" s="76"/>
      <c r="AB71" s="76"/>
      <c r="AC71" s="76"/>
      <c r="AD71" s="76"/>
      <c r="AE71" s="76"/>
    </row>
    <row r="72" spans="1:31" ht="16.5" hidden="1" customHeight="1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54"/>
      <c r="S72" s="90"/>
      <c r="T72" s="90"/>
      <c r="U72" s="90"/>
      <c r="V72" s="90"/>
      <c r="W72" s="90"/>
      <c r="X72" s="71"/>
      <c r="Y72" s="71"/>
      <c r="Z72" s="76"/>
      <c r="AA72" s="76"/>
      <c r="AB72" s="76"/>
      <c r="AC72" s="76"/>
      <c r="AD72" s="76"/>
      <c r="AE72" s="76"/>
    </row>
    <row r="73" spans="1:31" ht="16.5" customHeight="1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54"/>
      <c r="S73" s="94"/>
      <c r="T73" s="94"/>
      <c r="U73" s="94"/>
      <c r="V73" s="94"/>
      <c r="W73" s="94"/>
      <c r="X73" s="94"/>
      <c r="Y73" s="94"/>
      <c r="Z73" s="95"/>
      <c r="AA73" s="95"/>
      <c r="AB73" s="95"/>
      <c r="AC73" s="95"/>
      <c r="AD73" s="95"/>
      <c r="AE73" s="95"/>
    </row>
    <row r="74" spans="1:31" ht="16.5" customHeight="1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54"/>
      <c r="S74" s="90"/>
      <c r="T74" s="90"/>
      <c r="U74" s="90"/>
      <c r="V74" s="90"/>
      <c r="W74" s="90"/>
      <c r="X74" s="71"/>
      <c r="Y74" s="71"/>
      <c r="Z74" s="76"/>
      <c r="AA74" s="76"/>
      <c r="AB74" s="76"/>
      <c r="AC74" s="76"/>
      <c r="AD74" s="76"/>
      <c r="AE74" s="76"/>
    </row>
    <row r="75" spans="1:31" ht="16.5" customHeight="1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54"/>
      <c r="S75" s="90"/>
      <c r="T75" s="90"/>
      <c r="U75" s="90"/>
      <c r="V75" s="90"/>
      <c r="W75" s="90"/>
      <c r="X75" s="71"/>
      <c r="Y75" s="71"/>
      <c r="Z75" s="76"/>
      <c r="AA75" s="76"/>
      <c r="AB75" s="76"/>
      <c r="AC75" s="76"/>
      <c r="AD75" s="76"/>
      <c r="AE75" s="76"/>
    </row>
    <row r="76" spans="1:31" ht="16.5" customHeight="1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54"/>
      <c r="S76" s="90"/>
      <c r="T76" s="96"/>
      <c r="U76" s="96"/>
      <c r="V76" s="96"/>
      <c r="W76" s="96"/>
      <c r="X76" s="71"/>
      <c r="Y76" s="71"/>
      <c r="Z76" s="76"/>
      <c r="AA76" s="76"/>
      <c r="AB76" s="76"/>
      <c r="AC76" s="76"/>
      <c r="AD76" s="76"/>
      <c r="AE76" s="76"/>
    </row>
    <row r="77" spans="1:31" ht="16.5" customHeight="1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55"/>
      <c r="S77" s="90"/>
      <c r="T77" s="90"/>
      <c r="U77" s="90"/>
      <c r="V77" s="90"/>
      <c r="W77" s="90"/>
      <c r="X77" s="71"/>
      <c r="Y77" s="71"/>
      <c r="Z77" s="76"/>
      <c r="AA77" s="76"/>
      <c r="AB77" s="76"/>
      <c r="AC77" s="76"/>
      <c r="AD77" s="76"/>
      <c r="AE77" s="76"/>
    </row>
    <row r="78" spans="1:31" ht="16.5" customHeight="1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04"/>
      <c r="S78" s="94"/>
      <c r="T78" s="94"/>
      <c r="U78" s="94"/>
      <c r="V78" s="94"/>
      <c r="W78" s="94"/>
      <c r="X78" s="94"/>
      <c r="Y78" s="94"/>
      <c r="Z78" s="95"/>
      <c r="AA78" s="95"/>
      <c r="AB78" s="95"/>
      <c r="AC78" s="95"/>
      <c r="AD78" s="95"/>
      <c r="AE78" s="95"/>
    </row>
    <row r="79" spans="1:31" ht="16.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94"/>
      <c r="S79" s="90"/>
      <c r="T79" s="90"/>
      <c r="U79" s="90"/>
      <c r="V79" s="90"/>
      <c r="W79" s="90"/>
      <c r="X79" s="71"/>
      <c r="Y79" s="71"/>
      <c r="Z79" s="76"/>
      <c r="AA79" s="76"/>
      <c r="AB79" s="76"/>
      <c r="AC79" s="76"/>
      <c r="AD79" s="76"/>
      <c r="AE79" s="76"/>
    </row>
    <row r="80" spans="1:31" ht="16.5" customHeight="1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04"/>
      <c r="S80" s="90"/>
      <c r="T80" s="90"/>
      <c r="U80" s="90"/>
      <c r="V80" s="90"/>
      <c r="W80" s="90"/>
      <c r="X80" s="71"/>
      <c r="Y80" s="71"/>
      <c r="Z80" s="76"/>
      <c r="AA80" s="76"/>
      <c r="AB80" s="76"/>
      <c r="AC80" s="76"/>
      <c r="AD80" s="76"/>
      <c r="AE80" s="76"/>
    </row>
    <row r="81" spans="1:31" ht="16.5" customHeight="1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94"/>
      <c r="S81" s="90"/>
      <c r="T81" s="90"/>
      <c r="U81" s="90"/>
      <c r="V81" s="90"/>
      <c r="W81" s="90"/>
      <c r="X81" s="71"/>
      <c r="Y81" s="71"/>
      <c r="Z81" s="76"/>
      <c r="AA81" s="76"/>
      <c r="AB81" s="76"/>
      <c r="AC81" s="76"/>
      <c r="AD81" s="76"/>
      <c r="AE81" s="76"/>
    </row>
    <row r="82" spans="1:31" ht="16.5" customHeight="1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94"/>
      <c r="S82" s="99"/>
      <c r="T82" s="99"/>
      <c r="U82" s="99"/>
      <c r="V82" s="94"/>
      <c r="W82" s="94"/>
      <c r="X82" s="94"/>
      <c r="Y82" s="94"/>
      <c r="Z82" s="95"/>
      <c r="AA82" s="95"/>
      <c r="AB82" s="95"/>
      <c r="AC82" s="95"/>
      <c r="AD82" s="95"/>
      <c r="AE82" s="95"/>
    </row>
    <row r="83" spans="1:31" ht="16.5" customHeight="1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04"/>
      <c r="S83" s="130"/>
      <c r="T83" s="130"/>
      <c r="U83" s="130"/>
      <c r="V83" s="130"/>
      <c r="W83" s="130"/>
      <c r="X83" s="130"/>
      <c r="Y83" s="131"/>
      <c r="Z83" s="76"/>
      <c r="AA83" s="76"/>
      <c r="AB83" s="76"/>
      <c r="AC83" s="76"/>
      <c r="AD83" s="76"/>
      <c r="AE83" s="76"/>
    </row>
    <row r="84" spans="1:31" ht="16.5" customHeight="1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00"/>
      <c r="S84" s="97"/>
      <c r="T84" s="97"/>
      <c r="U84" s="97"/>
      <c r="V84" s="90"/>
      <c r="W84" s="90"/>
      <c r="X84" s="71"/>
      <c r="Y84" s="71"/>
      <c r="Z84" s="76"/>
      <c r="AA84" s="76"/>
      <c r="AB84" s="76"/>
      <c r="AC84" s="76"/>
      <c r="AD84" s="76"/>
      <c r="AE84" s="76"/>
    </row>
    <row r="85" spans="1:31" ht="16.5" customHeight="1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03"/>
      <c r="S85" s="97"/>
      <c r="T85" s="97"/>
      <c r="U85" s="97"/>
      <c r="V85" s="90"/>
      <c r="W85" s="90"/>
      <c r="X85" s="71"/>
      <c r="Y85" s="71"/>
      <c r="Z85" s="76"/>
      <c r="AA85" s="76"/>
      <c r="AB85" s="76"/>
      <c r="AC85" s="76"/>
      <c r="AD85" s="76"/>
      <c r="AE85" s="76"/>
    </row>
    <row r="86" spans="1:31" ht="16.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05"/>
      <c r="S86" s="94"/>
      <c r="T86" s="94"/>
      <c r="U86" s="94"/>
      <c r="V86" s="94"/>
      <c r="W86" s="94"/>
      <c r="X86" s="94"/>
      <c r="Y86" s="94"/>
      <c r="Z86" s="95"/>
      <c r="AA86" s="95"/>
      <c r="AB86" s="95"/>
      <c r="AC86" s="95"/>
      <c r="AD86" s="95"/>
      <c r="AE86" s="95"/>
    </row>
    <row r="87" spans="1:31" ht="16.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84"/>
      <c r="S87" s="130"/>
      <c r="T87" s="130"/>
      <c r="U87" s="130"/>
      <c r="V87" s="130"/>
      <c r="W87" s="130"/>
      <c r="X87" s="130"/>
      <c r="Y87" s="131"/>
      <c r="Z87" s="76"/>
      <c r="AA87" s="76"/>
      <c r="AB87" s="76"/>
      <c r="AC87" s="76"/>
      <c r="AD87" s="76"/>
      <c r="AE87" s="76"/>
    </row>
    <row r="88" spans="1:31" ht="16.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84"/>
      <c r="S88" s="97"/>
      <c r="T88" s="97"/>
      <c r="U88" s="97"/>
      <c r="V88" s="90"/>
      <c r="W88" s="90"/>
      <c r="X88" s="71"/>
      <c r="Y88" s="71"/>
      <c r="Z88" s="76"/>
      <c r="AA88" s="76"/>
      <c r="AB88" s="76"/>
      <c r="AC88" s="76"/>
      <c r="AD88" s="76"/>
      <c r="AE88" s="76"/>
    </row>
    <row r="89" spans="1:31" ht="16.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01"/>
      <c r="S89" s="97"/>
      <c r="T89" s="97"/>
      <c r="U89" s="97"/>
      <c r="V89" s="90"/>
      <c r="W89" s="90"/>
      <c r="X89" s="71"/>
      <c r="Y89" s="71"/>
      <c r="Z89" s="76"/>
      <c r="AA89" s="76"/>
      <c r="AB89" s="76"/>
      <c r="AC89" s="76"/>
      <c r="AD89" s="76"/>
      <c r="AE89" s="76"/>
    </row>
    <row r="90" spans="1:31" ht="16.5" customHeight="1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84"/>
      <c r="S90" s="97"/>
      <c r="T90" s="97"/>
      <c r="U90" s="97"/>
      <c r="V90" s="90"/>
      <c r="W90" s="90"/>
      <c r="X90" s="71"/>
      <c r="Y90" s="71"/>
      <c r="Z90" s="76"/>
      <c r="AA90" s="76"/>
      <c r="AB90" s="76"/>
      <c r="AC90" s="76"/>
      <c r="AD90" s="76"/>
      <c r="AE90" s="76"/>
    </row>
    <row r="91" spans="1:31" ht="16.5" customHeight="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84"/>
      <c r="S91" s="97"/>
      <c r="T91" s="97"/>
      <c r="U91" s="97"/>
      <c r="V91" s="90"/>
      <c r="W91" s="90"/>
      <c r="X91" s="71"/>
      <c r="Y91" s="71"/>
      <c r="Z91" s="76"/>
      <c r="AA91" s="76"/>
      <c r="AB91" s="76"/>
      <c r="AC91" s="76"/>
      <c r="AD91" s="76"/>
      <c r="AE91" s="76"/>
    </row>
    <row r="92" spans="1:31" ht="16.5" customHeight="1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04"/>
      <c r="S92" s="96"/>
      <c r="T92" s="97"/>
      <c r="U92" s="97"/>
      <c r="V92" s="90"/>
      <c r="W92" s="90"/>
      <c r="X92" s="71"/>
      <c r="Y92" s="71"/>
      <c r="Z92" s="76"/>
      <c r="AA92" s="76"/>
      <c r="AB92" s="76"/>
      <c r="AC92" s="76"/>
      <c r="AD92" s="76"/>
      <c r="AE92" s="76"/>
    </row>
    <row r="93" spans="1:31" ht="16.5" customHeight="1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01"/>
      <c r="S93" s="96"/>
      <c r="T93" s="96"/>
      <c r="U93" s="96"/>
      <c r="V93" s="90"/>
      <c r="W93" s="96"/>
      <c r="X93" s="71"/>
      <c r="Y93" s="71"/>
      <c r="Z93" s="76"/>
      <c r="AA93" s="76"/>
      <c r="AB93" s="76"/>
      <c r="AC93" s="76"/>
      <c r="AD93" s="76"/>
      <c r="AE93" s="76"/>
    </row>
    <row r="94" spans="1:31" ht="16.5" customHeight="1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84"/>
      <c r="S94" s="97"/>
      <c r="T94" s="97"/>
      <c r="U94" s="97"/>
      <c r="V94" s="90"/>
      <c r="W94" s="90"/>
      <c r="X94" s="71"/>
      <c r="Y94" s="71"/>
      <c r="Z94" s="76"/>
      <c r="AA94" s="76"/>
      <c r="AB94" s="76"/>
      <c r="AC94" s="76"/>
      <c r="AD94" s="76"/>
      <c r="AE94" s="76"/>
    </row>
    <row r="95" spans="1:31" ht="16.5" customHeight="1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84"/>
      <c r="S95" s="96"/>
      <c r="T95" s="97"/>
      <c r="U95" s="97"/>
      <c r="V95" s="90"/>
      <c r="W95" s="90"/>
      <c r="X95" s="71"/>
      <c r="Y95" s="71"/>
      <c r="Z95" s="76"/>
      <c r="AA95" s="76"/>
      <c r="AB95" s="76"/>
      <c r="AC95" s="76"/>
      <c r="AD95" s="76"/>
      <c r="AE95" s="76"/>
    </row>
    <row r="96" spans="1:31" ht="16.5" customHeight="1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04"/>
      <c r="S96" s="96"/>
      <c r="T96" s="96"/>
      <c r="U96" s="97"/>
      <c r="V96" s="90"/>
      <c r="W96" s="96"/>
      <c r="X96" s="71"/>
      <c r="Y96" s="71"/>
      <c r="Z96" s="76"/>
      <c r="AA96" s="76"/>
      <c r="AB96" s="76"/>
      <c r="AC96" s="76"/>
      <c r="AD96" s="76"/>
      <c r="AE96" s="76"/>
    </row>
    <row r="97" spans="1:31" ht="16.5" customHeight="1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01"/>
      <c r="S97" s="130"/>
      <c r="T97" s="130"/>
      <c r="U97" s="130"/>
      <c r="V97" s="130"/>
      <c r="W97" s="130"/>
      <c r="X97" s="130"/>
      <c r="Y97" s="131"/>
      <c r="Z97" s="76"/>
      <c r="AA97" s="76"/>
      <c r="AB97" s="76"/>
      <c r="AC97" s="76"/>
      <c r="AD97" s="76"/>
      <c r="AE97" s="76"/>
    </row>
    <row r="98" spans="1:31" ht="16.5" customHeight="1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84"/>
      <c r="S98" s="130"/>
      <c r="T98" s="130"/>
      <c r="U98" s="130"/>
      <c r="V98" s="130"/>
      <c r="W98" s="130"/>
      <c r="X98" s="130"/>
      <c r="Y98" s="131"/>
      <c r="Z98" s="102"/>
      <c r="AA98" s="102"/>
      <c r="AB98" s="102"/>
      <c r="AC98" s="102"/>
      <c r="AD98" s="102"/>
      <c r="AE98" s="102"/>
    </row>
    <row r="99" spans="1:31" ht="16.5" customHeight="1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04"/>
      <c r="S99" s="71"/>
      <c r="T99" s="71"/>
      <c r="U99" s="71"/>
      <c r="V99" s="71"/>
      <c r="W99" s="71"/>
      <c r="X99" s="71"/>
      <c r="Y99" s="71"/>
      <c r="Z99" s="76"/>
      <c r="AA99" s="76"/>
      <c r="AB99" s="76"/>
      <c r="AC99" s="76"/>
      <c r="AD99" s="76"/>
      <c r="AE99" s="76"/>
    </row>
    <row r="100" spans="1:31" ht="16.5" customHeight="1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01"/>
      <c r="S100" s="71"/>
      <c r="T100" s="71"/>
      <c r="U100" s="71"/>
      <c r="V100" s="71"/>
      <c r="W100" s="71"/>
      <c r="X100" s="71"/>
      <c r="Y100" s="71"/>
      <c r="Z100" s="76"/>
      <c r="AA100" s="76"/>
      <c r="AB100" s="76"/>
      <c r="AC100" s="76"/>
      <c r="AD100" s="76"/>
      <c r="AE100" s="76"/>
    </row>
    <row r="101" spans="1:31" ht="16.5" customHeight="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84"/>
      <c r="S101" s="71"/>
      <c r="T101" s="71"/>
      <c r="U101" s="71"/>
      <c r="V101" s="71"/>
      <c r="W101" s="71"/>
      <c r="X101" s="71"/>
      <c r="Y101" s="71"/>
      <c r="Z101" s="76"/>
      <c r="AA101" s="76"/>
      <c r="AB101" s="76"/>
      <c r="AC101" s="76"/>
      <c r="AD101" s="76"/>
      <c r="AE101" s="76"/>
    </row>
    <row r="102" spans="1:31" ht="16.5" customHeight="1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04"/>
      <c r="S102" s="71"/>
      <c r="T102" s="71"/>
      <c r="U102" s="71"/>
      <c r="V102" s="71"/>
      <c r="W102" s="71"/>
      <c r="X102" s="71"/>
      <c r="Y102" s="71"/>
      <c r="Z102" s="76"/>
      <c r="AA102" s="76"/>
      <c r="AB102" s="76"/>
      <c r="AC102" s="76"/>
      <c r="AD102" s="76"/>
      <c r="AE102" s="76"/>
    </row>
    <row r="103" spans="1:31" ht="16.5" customHeight="1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91"/>
      <c r="S103" s="71"/>
      <c r="T103" s="71"/>
      <c r="U103" s="71"/>
      <c r="V103" s="71"/>
      <c r="W103" s="71"/>
      <c r="X103" s="71"/>
      <c r="Y103" s="71"/>
      <c r="Z103" s="76"/>
      <c r="AA103" s="76"/>
      <c r="AB103" s="76"/>
      <c r="AC103" s="76"/>
      <c r="AD103" s="76"/>
      <c r="AE103" s="76"/>
    </row>
    <row r="104" spans="1:31" ht="16.5" customHeight="1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91"/>
      <c r="S104" s="71"/>
      <c r="T104" s="71"/>
      <c r="U104" s="71"/>
      <c r="V104" s="71"/>
      <c r="W104" s="71"/>
      <c r="X104" s="71"/>
      <c r="Y104" s="71"/>
      <c r="Z104" s="76"/>
      <c r="AA104" s="76"/>
      <c r="AB104" s="76"/>
      <c r="AC104" s="76"/>
      <c r="AD104" s="76"/>
      <c r="AE104" s="76"/>
    </row>
    <row r="105" spans="1:31" ht="16.5" customHeight="1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04"/>
      <c r="S105" s="71"/>
      <c r="T105" s="71"/>
      <c r="U105" s="71"/>
      <c r="V105" s="71"/>
      <c r="W105" s="71"/>
      <c r="X105" s="71"/>
      <c r="Y105" s="71"/>
      <c r="Z105" s="76"/>
      <c r="AA105" s="76"/>
      <c r="AB105" s="76"/>
      <c r="AC105" s="76"/>
      <c r="AD105" s="76"/>
      <c r="AE105" s="76"/>
    </row>
    <row r="106" spans="1:31" ht="16.5" customHeight="1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94"/>
      <c r="S106" s="71"/>
      <c r="T106" s="71"/>
      <c r="U106" s="71"/>
      <c r="V106" s="71"/>
      <c r="W106" s="71"/>
      <c r="X106" s="71"/>
      <c r="Y106" s="71"/>
      <c r="Z106" s="76"/>
      <c r="AA106" s="76"/>
      <c r="AB106" s="76"/>
      <c r="AC106" s="76"/>
      <c r="AD106" s="76"/>
      <c r="AE106" s="76"/>
    </row>
    <row r="107" spans="1:31" ht="16.5" customHeight="1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94"/>
      <c r="S107" s="71"/>
      <c r="T107" s="71"/>
      <c r="U107" s="71"/>
      <c r="V107" s="71"/>
      <c r="W107" s="71"/>
      <c r="X107" s="71"/>
      <c r="Y107" s="71"/>
      <c r="Z107" s="76"/>
      <c r="AA107" s="76"/>
      <c r="AB107" s="76"/>
      <c r="AC107" s="76"/>
      <c r="AD107" s="76"/>
      <c r="AE107" s="76"/>
    </row>
    <row r="108" spans="1:31" ht="16.5" customHeight="1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04"/>
      <c r="S108" s="71"/>
      <c r="T108" s="71"/>
      <c r="U108" s="71"/>
      <c r="V108" s="71"/>
      <c r="W108" s="71"/>
      <c r="X108" s="71"/>
      <c r="Y108" s="71"/>
      <c r="Z108" s="76"/>
      <c r="AA108" s="76"/>
      <c r="AB108" s="76"/>
      <c r="AC108" s="76"/>
      <c r="AD108" s="76"/>
      <c r="AE108" s="76"/>
    </row>
    <row r="109" spans="1:31" ht="16.5" customHeight="1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71"/>
      <c r="S109" s="71"/>
      <c r="T109" s="71"/>
      <c r="U109" s="71"/>
      <c r="V109" s="71"/>
      <c r="W109" s="71"/>
      <c r="X109" s="71"/>
      <c r="Y109" s="71"/>
      <c r="Z109" s="76"/>
      <c r="AA109" s="76"/>
      <c r="AB109" s="76"/>
      <c r="AC109" s="76"/>
      <c r="AD109" s="76"/>
      <c r="AE109" s="76"/>
    </row>
    <row r="110" spans="1:31" ht="16.5" customHeight="1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71"/>
      <c r="S110" s="71"/>
      <c r="T110" s="71"/>
      <c r="U110" s="71"/>
      <c r="V110" s="71"/>
      <c r="W110" s="71"/>
      <c r="X110" s="71"/>
      <c r="Y110" s="71"/>
      <c r="Z110" s="76"/>
      <c r="AA110" s="76"/>
      <c r="AB110" s="76"/>
      <c r="AC110" s="76"/>
      <c r="AD110" s="76"/>
      <c r="AE110" s="76"/>
    </row>
    <row r="111" spans="1:31" ht="16.5" customHeight="1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71"/>
      <c r="S111" s="71"/>
      <c r="T111" s="71"/>
      <c r="U111" s="71"/>
      <c r="V111" s="71"/>
      <c r="W111" s="71"/>
      <c r="X111" s="71"/>
      <c r="Y111" s="71"/>
      <c r="Z111" s="76"/>
      <c r="AA111" s="76"/>
      <c r="AB111" s="76"/>
      <c r="AC111" s="76"/>
      <c r="AD111" s="76"/>
      <c r="AE111" s="76"/>
    </row>
    <row r="112" spans="1:31" ht="16.5" customHeight="1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71"/>
      <c r="S112" s="71"/>
      <c r="T112" s="71"/>
      <c r="U112" s="71"/>
      <c r="V112" s="71"/>
      <c r="W112" s="71"/>
      <c r="X112" s="71"/>
      <c r="Y112" s="71"/>
      <c r="Z112" s="76"/>
      <c r="AA112" s="76"/>
      <c r="AB112" s="76"/>
      <c r="AC112" s="76"/>
      <c r="AD112" s="76"/>
      <c r="AE112" s="76"/>
    </row>
    <row r="113" spans="1:31" ht="16.5" customHeight="1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71"/>
      <c r="S113" s="71"/>
      <c r="T113" s="71"/>
      <c r="U113" s="71"/>
      <c r="V113" s="71"/>
      <c r="W113" s="71"/>
      <c r="X113" s="71"/>
      <c r="Y113" s="71"/>
      <c r="Z113" s="76"/>
      <c r="AA113" s="76"/>
      <c r="AB113" s="76"/>
      <c r="AC113" s="76"/>
      <c r="AD113" s="76"/>
      <c r="AE113" s="76"/>
    </row>
    <row r="114" spans="1:31" ht="16.5" customHeight="1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71"/>
      <c r="S114" s="71"/>
      <c r="T114" s="71"/>
      <c r="U114" s="71"/>
      <c r="V114" s="71"/>
      <c r="W114" s="71"/>
      <c r="X114" s="71"/>
      <c r="Y114" s="71"/>
      <c r="Z114" s="76"/>
      <c r="AA114" s="76"/>
      <c r="AB114" s="76"/>
      <c r="AC114" s="76"/>
      <c r="AD114" s="76"/>
      <c r="AE114" s="76"/>
    </row>
    <row r="115" spans="1:31" ht="16.5" customHeight="1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71"/>
      <c r="S115" s="71"/>
      <c r="T115" s="71"/>
      <c r="U115" s="71"/>
      <c r="V115" s="71"/>
      <c r="W115" s="71"/>
      <c r="X115" s="71"/>
      <c r="Y115" s="71"/>
      <c r="Z115" s="76"/>
      <c r="AA115" s="76"/>
      <c r="AB115" s="76"/>
      <c r="AC115" s="76"/>
      <c r="AD115" s="76"/>
      <c r="AE115" s="76"/>
    </row>
    <row r="116" spans="1:31" ht="16.5" customHeight="1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71"/>
      <c r="S116" s="71"/>
      <c r="T116" s="71"/>
      <c r="U116" s="71"/>
      <c r="V116" s="71"/>
      <c r="W116" s="71"/>
      <c r="X116" s="71"/>
      <c r="Y116" s="71"/>
      <c r="Z116" s="76"/>
      <c r="AA116" s="76"/>
      <c r="AB116" s="76"/>
      <c r="AC116" s="76"/>
      <c r="AD116" s="76"/>
      <c r="AE116" s="76"/>
    </row>
    <row r="117" spans="1:31" ht="16.5" customHeight="1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71"/>
      <c r="S117" s="71"/>
      <c r="T117" s="71"/>
      <c r="U117" s="71"/>
      <c r="V117" s="71"/>
      <c r="W117" s="71"/>
      <c r="X117" s="71"/>
      <c r="Y117" s="71"/>
      <c r="Z117" s="76"/>
      <c r="AA117" s="76"/>
      <c r="AB117" s="76"/>
      <c r="AC117" s="76"/>
      <c r="AD117" s="76"/>
      <c r="AE117" s="76"/>
    </row>
    <row r="118" spans="1:31" ht="16.5" customHeight="1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75"/>
      <c r="S118" s="71"/>
      <c r="T118" s="71"/>
      <c r="U118" s="71"/>
      <c r="V118" s="71"/>
      <c r="W118" s="71"/>
      <c r="X118" s="71"/>
      <c r="Y118" s="71"/>
      <c r="Z118" s="76"/>
      <c r="AA118" s="76"/>
      <c r="AB118" s="76"/>
      <c r="AC118" s="76"/>
      <c r="AD118" s="76"/>
      <c r="AE118" s="76"/>
    </row>
    <row r="119" spans="1:31" ht="16.5" customHeight="1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75"/>
      <c r="S119" s="71"/>
      <c r="T119" s="71"/>
      <c r="U119" s="71"/>
      <c r="V119" s="71"/>
      <c r="W119" s="71"/>
      <c r="X119" s="71"/>
      <c r="Y119" s="71"/>
      <c r="Z119" s="76"/>
      <c r="AA119" s="76"/>
      <c r="AB119" s="76"/>
      <c r="AC119" s="76"/>
      <c r="AD119" s="76"/>
      <c r="AE119" s="76"/>
    </row>
    <row r="120" spans="1:31" ht="16.5" customHeight="1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75"/>
      <c r="S120" s="71"/>
      <c r="T120" s="71"/>
      <c r="U120" s="71"/>
      <c r="V120" s="71"/>
      <c r="W120" s="71"/>
      <c r="X120" s="71"/>
      <c r="Y120" s="71"/>
      <c r="Z120" s="76"/>
      <c r="AA120" s="76"/>
      <c r="AB120" s="76"/>
      <c r="AC120" s="76"/>
      <c r="AD120" s="76"/>
      <c r="AE120" s="76"/>
    </row>
    <row r="121" spans="1:31" ht="16.5" customHeight="1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75"/>
      <c r="S121" s="71"/>
      <c r="T121" s="71"/>
      <c r="U121" s="71"/>
      <c r="V121" s="71"/>
      <c r="W121" s="71"/>
      <c r="X121" s="71"/>
      <c r="Y121" s="71"/>
      <c r="Z121" s="76"/>
      <c r="AA121" s="76"/>
      <c r="AB121" s="76"/>
      <c r="AC121" s="76"/>
      <c r="AD121" s="76"/>
      <c r="AE121" s="76"/>
    </row>
    <row r="122" spans="1:31" ht="16.5" customHeight="1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75"/>
      <c r="S122" s="71"/>
      <c r="T122" s="71"/>
      <c r="U122" s="71"/>
      <c r="V122" s="71"/>
      <c r="W122" s="71"/>
      <c r="X122" s="71"/>
      <c r="Y122" s="71"/>
      <c r="Z122" s="76"/>
      <c r="AA122" s="76"/>
      <c r="AB122" s="76"/>
      <c r="AC122" s="76"/>
      <c r="AD122" s="76"/>
      <c r="AE122" s="76"/>
    </row>
    <row r="123" spans="1:31" ht="16.5" customHeight="1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75"/>
      <c r="S123" s="71"/>
      <c r="T123" s="71"/>
      <c r="U123" s="71"/>
      <c r="V123" s="71"/>
      <c r="W123" s="71"/>
      <c r="X123" s="71"/>
      <c r="Y123" s="71"/>
      <c r="Z123" s="76"/>
      <c r="AA123" s="76"/>
      <c r="AB123" s="76"/>
      <c r="AC123" s="76"/>
      <c r="AD123" s="76"/>
      <c r="AE123" s="76"/>
    </row>
    <row r="124" spans="1:31" ht="16.5" customHeight="1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75"/>
      <c r="S124" s="71"/>
      <c r="T124" s="71"/>
      <c r="U124" s="71"/>
      <c r="V124" s="71"/>
      <c r="W124" s="71"/>
      <c r="X124" s="71"/>
      <c r="Y124" s="71"/>
      <c r="Z124" s="76"/>
      <c r="AA124" s="76"/>
      <c r="AB124" s="76"/>
      <c r="AC124" s="76"/>
      <c r="AD124" s="76"/>
      <c r="AE124" s="76"/>
    </row>
    <row r="125" spans="1:31" ht="16.5" customHeight="1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75"/>
      <c r="S125" s="71"/>
      <c r="T125" s="71"/>
      <c r="U125" s="71"/>
      <c r="V125" s="71"/>
      <c r="W125" s="71"/>
      <c r="X125" s="71"/>
      <c r="Y125" s="71"/>
      <c r="Z125" s="76"/>
      <c r="AA125" s="76"/>
      <c r="AB125" s="76"/>
      <c r="AC125" s="76"/>
      <c r="AD125" s="76"/>
      <c r="AE125" s="76"/>
    </row>
    <row r="126" spans="1:31" ht="16.5" customHeight="1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75"/>
      <c r="S126" s="71"/>
      <c r="T126" s="71"/>
      <c r="U126" s="71"/>
      <c r="V126" s="71"/>
      <c r="W126" s="71"/>
      <c r="X126" s="71"/>
      <c r="Y126" s="71"/>
      <c r="Z126" s="76"/>
      <c r="AA126" s="76"/>
      <c r="AB126" s="76"/>
      <c r="AC126" s="76"/>
      <c r="AD126" s="76"/>
      <c r="AE126" s="76"/>
    </row>
    <row r="127" spans="1:31" ht="16.5" customHeight="1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6.5" customHeight="1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6.5" customHeight="1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6.5" customHeight="1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6.5" customHeight="1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6.5" customHeight="1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6.5" customHeight="1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6.5" customHeight="1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6.5" customHeight="1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6.5" customHeight="1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6.5" customHeight="1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6.5" customHeight="1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6.5" customHeight="1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6.5" customHeight="1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6.5" customHeight="1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6.5" customHeight="1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6.5" customHeight="1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6.5" customHeight="1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6.5" customHeight="1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6.5" customHeight="1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6.5" customHeight="1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6.5" customHeight="1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6.5" customHeight="1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6.5" customHeight="1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6.5" customHeight="1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6.5" customHeight="1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6.5" customHeight="1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6.5" customHeight="1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6.5" customHeight="1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6.5" customHeight="1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6.5" customHeight="1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6.5" customHeight="1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6.5" customHeight="1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6.5" customHeight="1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6.5" customHeight="1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6.5" customHeight="1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6.5" customHeight="1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6.5" customHeight="1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6.5" customHeight="1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6.5" customHeight="1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6.5" customHeight="1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6.5" customHeight="1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6.5" customHeight="1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6.5" customHeight="1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6.5" customHeight="1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6.5" customHeight="1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6.5" customHeight="1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6.5" customHeight="1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6.5" customHeight="1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6.5" customHeight="1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.5" customHeight="1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.5" customHeight="1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.5" customHeight="1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.5" customHeight="1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.5" customHeight="1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.5" customHeight="1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.5" customHeight="1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.5" customHeight="1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.5" customHeight="1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.5" customHeight="1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.5" customHeight="1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.5" customHeight="1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.5" customHeight="1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.5" customHeight="1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.5" customHeight="1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.5" customHeight="1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.5" customHeight="1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.5" customHeight="1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.5" customHeight="1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.5" customHeight="1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.5" customHeight="1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.5" customHeight="1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.5" customHeight="1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.5" customHeight="1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.5" customHeight="1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.5" customHeight="1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.5" customHeight="1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.5" customHeight="1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.5" customHeight="1">
      <c r="A205" s="2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.5" customHeight="1">
      <c r="A206" s="2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.5" customHeight="1">
      <c r="A207" s="2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.5" customHeight="1">
      <c r="A208" s="2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.5" customHeight="1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.5" customHeight="1">
      <c r="A210" s="2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.5" customHeight="1">
      <c r="A211" s="2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.5" customHeight="1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6.5" customHeight="1">
      <c r="A213" s="2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6.5" customHeight="1">
      <c r="A214" s="2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6.5" customHeight="1">
      <c r="A215" s="2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6.5" customHeight="1">
      <c r="A216" s="2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6.5" customHeight="1">
      <c r="A217" s="2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6.5" customHeight="1">
      <c r="A218" s="2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6.5" customHeight="1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6.5" customHeight="1">
      <c r="A220" s="2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6.5" customHeight="1">
      <c r="A221" s="2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6.5" customHeight="1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6.5" customHeight="1">
      <c r="A223" s="2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6.5" customHeight="1">
      <c r="A224" s="2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6.5" customHeight="1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6.5" customHeight="1">
      <c r="A226" s="2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6.5" customHeight="1">
      <c r="A227" s="2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6.5" customHeight="1">
      <c r="A228" s="2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6.5" customHeight="1">
      <c r="A229" s="2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6.5" customHeight="1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6.5" customHeight="1">
      <c r="A231" s="2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6.5" customHeight="1">
      <c r="A232" s="2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6.5" customHeight="1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6.5" customHeight="1">
      <c r="A234" s="2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6.5" customHeight="1">
      <c r="A235" s="2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6.5" customHeight="1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6.5" customHeight="1">
      <c r="A237" s="2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6.5" customHeight="1">
      <c r="A238" s="2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6.5" customHeight="1">
      <c r="A239" s="2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6.5" customHeight="1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6.5" customHeight="1">
      <c r="A241" s="2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6.5" customHeight="1">
      <c r="A242" s="2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6.5" customHeight="1">
      <c r="A243" s="2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6.5" customHeight="1">
      <c r="A244" s="2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6.5" customHeight="1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6.5" customHeight="1">
      <c r="A246" s="2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6.5" customHeight="1">
      <c r="A247" s="2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6.5" customHeight="1">
      <c r="A248" s="2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6.5" customHeight="1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6.5" customHeight="1">
      <c r="A250" s="2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6.5" customHeight="1">
      <c r="A251" s="2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6.5" customHeight="1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6.5" customHeight="1">
      <c r="A253" s="2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6.5" customHeight="1">
      <c r="A254" s="2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6.5" customHeight="1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6.5" customHeight="1">
      <c r="A256" s="2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6.5" customHeight="1">
      <c r="A257" s="2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</sheetData>
  <mergeCells count="50">
    <mergeCell ref="S87:Y87"/>
    <mergeCell ref="S97:Y97"/>
    <mergeCell ref="S98:Y98"/>
    <mergeCell ref="C61:C62"/>
    <mergeCell ref="S61:X61"/>
    <mergeCell ref="S62:Y62"/>
    <mergeCell ref="S83:Y83"/>
    <mergeCell ref="G65:G66"/>
    <mergeCell ref="H65:H66"/>
    <mergeCell ref="R70:R77"/>
    <mergeCell ref="R64:R68"/>
    <mergeCell ref="D65:D66"/>
    <mergeCell ref="E65:E66"/>
    <mergeCell ref="F65:F66"/>
    <mergeCell ref="S57:Y57"/>
    <mergeCell ref="S58:Y58"/>
    <mergeCell ref="S60:Y60"/>
    <mergeCell ref="A57:B57"/>
    <mergeCell ref="A33:O33"/>
    <mergeCell ref="A34:B34"/>
    <mergeCell ref="Q34:R34"/>
    <mergeCell ref="C35:O35"/>
    <mergeCell ref="A44:B44"/>
    <mergeCell ref="A45:A46"/>
    <mergeCell ref="A47:B47"/>
    <mergeCell ref="A50:B50"/>
    <mergeCell ref="A54:B54"/>
    <mergeCell ref="A31:B31"/>
    <mergeCell ref="Q31:R31"/>
    <mergeCell ref="A12:A16"/>
    <mergeCell ref="Q12:Q13"/>
    <mergeCell ref="Q14:R14"/>
    <mergeCell ref="A17:B17"/>
    <mergeCell ref="A18:A25"/>
    <mergeCell ref="Q18:R18"/>
    <mergeCell ref="Q19:Q20"/>
    <mergeCell ref="Q21:R21"/>
    <mergeCell ref="A26:B26"/>
    <mergeCell ref="Q26:R26"/>
    <mergeCell ref="Q27:Q29"/>
    <mergeCell ref="A28:B28"/>
    <mergeCell ref="Q30:R30"/>
    <mergeCell ref="C10:O10"/>
    <mergeCell ref="S10:AE10"/>
    <mergeCell ref="A5:O6"/>
    <mergeCell ref="Q5:AE6"/>
    <mergeCell ref="A8:O8"/>
    <mergeCell ref="Q8:AE8"/>
    <mergeCell ref="A9:B9"/>
    <mergeCell ref="Q9:R9"/>
  </mergeCells>
  <pageMargins left="0.25" right="0.25" top="0.75" bottom="0.7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JUR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2024-05-07T22:24:47Z</dcterms:created>
  <dcterms:modified xsi:type="dcterms:W3CDTF">2024-07-24T16:25:49Z</dcterms:modified>
</cp:coreProperties>
</file>