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cc\temporal\"/>
    </mc:Choice>
  </mc:AlternateContent>
  <xr:revisionPtr revIDLastSave="0" documentId="13_ncr:1_{0CFCC940-F706-4C05-8B3B-E898341FE00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Sector" sheetId="3" r:id="rId6"/>
    <sheet name="SR - Regiona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0" l="1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 l="1"/>
  <c r="R8" i="10"/>
  <c r="R7" i="10"/>
  <c r="R6" i="10"/>
  <c r="R5" i="10"/>
  <c r="R4" i="10"/>
  <c r="R3" i="10"/>
  <c r="R2" i="10"/>
  <c r="O15" i="8" l="1"/>
  <c r="N15" i="8"/>
  <c r="M15" i="8"/>
  <c r="L15" i="8"/>
  <c r="K15" i="8"/>
  <c r="J15" i="8"/>
  <c r="I15" i="8"/>
  <c r="H15" i="8"/>
  <c r="G15" i="8"/>
  <c r="F15" i="8"/>
  <c r="E15" i="8"/>
  <c r="D15" i="8"/>
  <c r="C15" i="8"/>
  <c r="F18" i="10" l="1"/>
  <c r="G18" i="10"/>
  <c r="H18" i="10"/>
  <c r="I18" i="10"/>
  <c r="J18" i="10"/>
  <c r="K18" i="10"/>
  <c r="L18" i="10"/>
  <c r="M18" i="10"/>
  <c r="N18" i="10"/>
  <c r="O18" i="10"/>
  <c r="P18" i="10"/>
  <c r="Q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H4" i="10"/>
  <c r="I4" i="10"/>
  <c r="J4" i="10"/>
  <c r="K4" i="10"/>
  <c r="L4" i="10"/>
  <c r="M4" i="10"/>
  <c r="N4" i="10"/>
  <c r="O4" i="10"/>
  <c r="P4" i="10"/>
  <c r="Q4" i="10"/>
  <c r="F5" i="10"/>
  <c r="G5" i="10"/>
  <c r="H5" i="10"/>
  <c r="I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F2" i="10"/>
  <c r="G2" i="10"/>
  <c r="H2" i="10"/>
  <c r="I2" i="10"/>
  <c r="J2" i="10"/>
  <c r="K2" i="10"/>
  <c r="L2" i="10"/>
  <c r="M2" i="10"/>
  <c r="N2" i="10"/>
  <c r="O2" i="10"/>
  <c r="P2" i="10"/>
  <c r="Q2" i="10"/>
  <c r="E2" i="10"/>
  <c r="H20" i="1" l="1"/>
  <c r="O13" i="4" l="1"/>
  <c r="Q13" i="4" s="1"/>
  <c r="O15" i="9"/>
  <c r="Q15" i="9" s="1"/>
  <c r="O14" i="9"/>
  <c r="Q14" i="9" s="1"/>
  <c r="Q16" i="9" s="1"/>
  <c r="O14" i="1"/>
  <c r="Q14" i="1" s="1"/>
  <c r="P26" i="5"/>
  <c r="R26" i="5" s="1"/>
  <c r="R27" i="5" s="1"/>
  <c r="P25" i="5"/>
  <c r="R25" i="5" s="1"/>
  <c r="P23" i="5"/>
  <c r="R23" i="5" s="1"/>
  <c r="P22" i="5"/>
  <c r="R22" i="5" s="1"/>
  <c r="P14" i="5"/>
  <c r="R14" i="5" s="1"/>
  <c r="P13" i="5"/>
  <c r="R13" i="5" s="1"/>
  <c r="P17" i="8"/>
  <c r="R17" i="8" s="1"/>
  <c r="P16" i="8"/>
  <c r="R16" i="8" s="1"/>
  <c r="P14" i="8"/>
  <c r="R14" i="8" s="1"/>
  <c r="P13" i="8"/>
  <c r="R13" i="8" s="1"/>
  <c r="R24" i="5" l="1"/>
  <c r="R15" i="5"/>
  <c r="R18" i="8"/>
  <c r="R15" i="8"/>
  <c r="P15" i="8"/>
  <c r="O16" i="9"/>
  <c r="P18" i="8"/>
  <c r="J18" i="8"/>
  <c r="R19" i="8" l="1"/>
  <c r="P19" i="8"/>
  <c r="J19" i="8"/>
  <c r="C27" i="5" l="1"/>
  <c r="C24" i="5"/>
  <c r="C28" i="5" l="1"/>
  <c r="N18" i="8" l="1"/>
  <c r="N27" i="5" l="1"/>
  <c r="N24" i="5"/>
  <c r="O27" i="5"/>
  <c r="M27" i="5"/>
  <c r="O24" i="5"/>
  <c r="M24" i="5"/>
  <c r="O28" i="5" l="1"/>
  <c r="M28" i="5"/>
  <c r="N28" i="5"/>
  <c r="O19" i="1"/>
  <c r="Q19" i="1" s="1"/>
  <c r="O18" i="1"/>
  <c r="Q18" i="1" s="1"/>
  <c r="O17" i="1"/>
  <c r="Q17" i="1" s="1"/>
  <c r="O16" i="1"/>
  <c r="Q16" i="1" s="1"/>
  <c r="O15" i="1"/>
  <c r="Q15" i="1" s="1"/>
  <c r="O22" i="4"/>
  <c r="Q22" i="4" s="1"/>
  <c r="O21" i="4"/>
  <c r="Q21" i="4" s="1"/>
  <c r="O20" i="4"/>
  <c r="Q20" i="4" s="1"/>
  <c r="O19" i="4"/>
  <c r="Q19" i="4" s="1"/>
  <c r="O18" i="4"/>
  <c r="Q18" i="4" s="1"/>
  <c r="O17" i="4"/>
  <c r="Q17" i="4" s="1"/>
  <c r="O16" i="4"/>
  <c r="Q16" i="4" s="1"/>
  <c r="O15" i="4"/>
  <c r="Q15" i="4" s="1"/>
  <c r="O14" i="4"/>
  <c r="Q14" i="4" s="1"/>
  <c r="Q23" i="4" l="1"/>
  <c r="Q20" i="1"/>
  <c r="O20" i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R28" i="5" l="1"/>
  <c r="P28" i="5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C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<sst xmlns="http://schemas.openxmlformats.org/spreadsheetml/2006/main" count="282" uniqueCount="79">
  <si>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</si>
  <si>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</si>
  <si>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</si>
  <si>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</si>
  <si>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</si>
  <si>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</si>
  <si>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</si>
  <si>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</si>
  <si>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</si>
  <si>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</si>
  <si>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</si>
  <si>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</si>
  <si>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</si>
  <si>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</si>
  <si>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</si>
  <si>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</si>
  <si>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</si>
  <si>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</si>
  <si>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</si>
  <si>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</si>
  <si>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</si>
  <si>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</si>
  <si>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</si>
  <si>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</si>
  <si>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</si>
  <si>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</si>
  <si>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</si>
  <si>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</si>
  <si>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</si>
  <si>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</si>
  <si>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</si>
  <si>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</si>
  <si>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</si>
  <si>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</si>
  <si>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</si>
  <si>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</si>
  <si>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</si>
  <si>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</si>
  <si>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</si>
  <si>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</si>
  <si>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</si>
  <si>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</si>
  <si>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</si>
  <si>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</si>
  <si>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</si>
  <si>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</si>
  <si>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</si>
  <si>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</si>
  <si>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</si>
  <si>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</si>
  <si>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</si>
  <si>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</si>
  <si>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</si>
  <si>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</si>
  <si>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</si>
  <si>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</si>
  <si>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</si>
  <si>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</si>
  <si>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</si>
  <si>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</si>
  <si>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</si>
  <si>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</si>
  <si>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</si>
  <si>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</si>
  <si>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</si>
  <si>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</si>
  <si>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</si>
  <si>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</si>
  <si>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</si>
  <si>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</si>
  <si>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</si>
  <si>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</si>
  <si>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</si>
  <si>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</si>
  <si>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</si>
  <si>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</si>
  <si>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</si>
  <si>
    <t>JUN_REINT</t>
  </si>
  <si>
    <t>Bs 3,263,978.43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</si>
</sst>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Bs-2C0A]\ #,##0.00"/>
    <numFmt numFmtId="166" formatCode="&quot;$b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EBE1FF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5" fontId="0" fillId="3" borderId="0" xfId="0" applyNumberFormat="1" applyFill="1" applyBorder="1"/>
    <xf numFmtId="165" fontId="2" fillId="2" borderId="16" xfId="0" applyNumberFormat="1" applyFont="1" applyFill="1" applyBorder="1"/>
    <xf numFmtId="165" fontId="2" fillId="2" borderId="8" xfId="0" applyNumberFormat="1" applyFont="1" applyFill="1" applyBorder="1"/>
    <xf numFmtId="165" fontId="5" fillId="2" borderId="16" xfId="0" applyNumberFormat="1" applyFont="1" applyFill="1" applyBorder="1"/>
    <xf numFmtId="165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5" fontId="3" fillId="3" borderId="0" xfId="0" applyNumberFormat="1" applyFont="1" applyFill="1"/>
    <xf numFmtId="165" fontId="6" fillId="3" borderId="0" xfId="0" applyNumberFormat="1" applyFont="1" applyFill="1"/>
    <xf numFmtId="2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5" fontId="3" fillId="5" borderId="0" xfId="0" applyNumberFormat="1" applyFont="1" applyFill="1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24" xfId="0" applyBorder="1" applyAlignment="1">
      <alignment horizontal="right" wrapText="1"/>
    </xf>
    <xf numFmtId="164" fontId="0" fillId="0" borderId="24" xfId="1" applyFont="1" applyBorder="1" applyAlignment="1">
      <alignment horizontal="right" wrapText="1"/>
    </xf>
    <xf numFmtId="164" fontId="3" fillId="3" borderId="0" xfId="1" applyFont="1" applyFill="1"/>
    <xf numFmtId="164" fontId="0" fillId="3" borderId="0" xfId="1" applyFont="1" applyFill="1" applyBorder="1"/>
    <xf numFmtId="164" fontId="3" fillId="5" borderId="0" xfId="1" applyFont="1" applyFill="1" applyBorder="1"/>
    <xf numFmtId="164" fontId="2" fillId="2" borderId="16" xfId="1" applyFont="1" applyFill="1" applyBorder="1"/>
    <xf numFmtId="0" fontId="4" fillId="0" borderId="24" xfId="0" applyFont="1" applyBorder="1" applyAlignment="1">
      <alignment horizontal="right" wrapText="1"/>
    </xf>
    <xf numFmtId="0" fontId="8" fillId="6" borderId="25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right" wrapText="1"/>
    </xf>
    <xf numFmtId="0" fontId="9" fillId="6" borderId="26" xfId="0" applyFont="1" applyFill="1" applyBorder="1" applyAlignment="1">
      <alignment horizontal="right" wrapText="1"/>
    </xf>
    <xf numFmtId="0" fontId="0" fillId="8" borderId="0" xfId="0" applyFill="1"/>
    <xf numFmtId="0" fontId="8" fillId="9" borderId="25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right" wrapText="1"/>
    </xf>
    <xf numFmtId="0" fontId="11" fillId="10" borderId="0" xfId="0" applyFont="1" applyFill="1" applyAlignment="1">
      <alignment wrapText="1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BE1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G1" workbookViewId="0">
      <selection activeCell="U2" sqref="U2"/>
    </sheetView>
  </sheetViews>
  <sheetFormatPr baseColWidth="10" defaultRowHeight="15" x14ac:dyDescent="0.25"/>
  <cols>
    <col min="4" max="4" width="16.42578125" customWidth="1"/>
    <col min="5" max="5" width="16.42578125" style="42" customWidth="1"/>
    <col min="6" max="6" width="16.85546875" style="42" customWidth="1"/>
    <col min="7" max="7" width="16.5703125" style="42" customWidth="1"/>
    <col min="8" max="8" width="22.5703125" style="42" customWidth="1"/>
    <col min="9" max="9" width="15.140625" style="42" customWidth="1"/>
    <col min="10" max="10" width="14.7109375" style="42" customWidth="1"/>
    <col min="11" max="11" width="13.140625" style="42" customWidth="1"/>
    <col min="12" max="12" width="15.85546875" style="42" customWidth="1"/>
    <col min="13" max="13" width="13.42578125" style="42" customWidth="1"/>
    <col min="14" max="15" width="13.5703125" style="42" customWidth="1"/>
    <col min="16" max="16" width="13.140625" style="42" customWidth="1"/>
    <col min="17" max="17" width="13.85546875" style="42" customWidth="1"/>
    <col min="18" max="18" width="12.5703125" customWidth="1"/>
  </cols>
  <sheetData>
    <row r="1" spans="1:18" x14ac:dyDescent="0.25">
      <c r="A1" t="s">
        <v>56</v>
      </c>
      <c r="B1" t="s">
        <v>57</v>
      </c>
      <c r="C1" t="s">
        <v>58</v>
      </c>
      <c r="D1" t="s">
        <v>59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10</v>
      </c>
      <c r="R1" s="58" t="s">
        <v>77</v>
      </c>
    </row>
    <row r="2" spans="1:18" x14ac:dyDescent="0.25">
      <c r="A2">
        <v>2021</v>
      </c>
      <c r="B2" t="s">
        <v>64</v>
      </c>
      <c r="C2" t="s">
        <v>62</v>
      </c>
      <c r="D2" t="s">
        <v>61</v>
      </c>
      <c r="E2" s="43">
        <f>+'SR - Planilla Desagregado'!C13</f>
        <v>24657954.359999999</v>
      </c>
      <c r="F2" s="43">
        <f>+'SR - Planilla Desagregado'!D13</f>
        <v>25392620.75</v>
      </c>
      <c r="G2" s="43">
        <f>+'SR - Planilla Desagregado'!E13</f>
        <v>25725010.5</v>
      </c>
      <c r="H2" s="43">
        <f>+'SR - Planilla Desagregado'!F13</f>
        <v>26394838.120000001</v>
      </c>
      <c r="I2" s="43">
        <f>+'SR - Planilla Desagregado'!G13</f>
        <v>26313424.98</v>
      </c>
      <c r="J2" s="43">
        <f>+'SR - Planilla Desagregado'!H13</f>
        <v>26826774.190000001</v>
      </c>
      <c r="K2" s="43">
        <f>+'SR - Planilla Desagregado'!I13</f>
        <v>27627889.059999999</v>
      </c>
      <c r="L2" s="43">
        <f>+'SR - Planilla Desagregado'!J13</f>
        <v>28076892.98</v>
      </c>
      <c r="M2" s="43">
        <f>+'SR - Planilla Desagregado'!K13</f>
        <v>28878476.079999998</v>
      </c>
      <c r="N2" s="43">
        <f>+'SR - Planilla Desagregado'!L13</f>
        <v>28826723.670000002</v>
      </c>
      <c r="O2" s="43">
        <f>+'SR - Planilla Desagregado'!M13</f>
        <v>28824964.469999999</v>
      </c>
      <c r="P2" s="43">
        <f>+'SR - Planilla Desagregado'!N13</f>
        <v>26924234.390000001</v>
      </c>
      <c r="Q2" s="43">
        <f>+'SR - Planilla Desagregado'!O13</f>
        <v>29225346.73</v>
      </c>
      <c r="R2" s="43">
        <f>+'SR - Planilla Desagregado'!Q13</f>
        <v>415286.08</v>
      </c>
    </row>
    <row r="3" spans="1:18" x14ac:dyDescent="0.25">
      <c r="A3">
        <v>2021</v>
      </c>
      <c r="B3" t="s">
        <v>64</v>
      </c>
      <c r="C3" t="s">
        <v>62</v>
      </c>
      <c r="D3" t="s">
        <v>60</v>
      </c>
      <c r="E3" s="43">
        <f>+'SR - Planilla Desagregado'!C14</f>
        <v>178115695.37</v>
      </c>
      <c r="F3" s="43">
        <f>+'SR - Planilla Desagregado'!D14</f>
        <v>179123825.02000001</v>
      </c>
      <c r="G3" s="43">
        <f>+'SR - Planilla Desagregado'!E14</f>
        <v>178731795.97999999</v>
      </c>
      <c r="H3" s="43">
        <f>+'SR - Planilla Desagregado'!F14</f>
        <v>180864308.25999999</v>
      </c>
      <c r="I3" s="43">
        <f>+'SR - Planilla Desagregado'!G14</f>
        <v>179997482.91999999</v>
      </c>
      <c r="J3" s="43">
        <f>+'SR - Planilla Desagregado'!H14</f>
        <v>181315507.25</v>
      </c>
      <c r="K3" s="43">
        <f>+'SR - Planilla Desagregado'!I14</f>
        <v>180462201.72999999</v>
      </c>
      <c r="L3" s="43">
        <f>+'SR - Planilla Desagregado'!J14</f>
        <v>178962426.81999999</v>
      </c>
      <c r="M3" s="43">
        <f>+'SR - Planilla Desagregado'!K14</f>
        <v>186235471.22</v>
      </c>
      <c r="N3" s="43">
        <f>+'SR - Planilla Desagregado'!L14</f>
        <v>183726159.75</v>
      </c>
      <c r="O3" s="43">
        <f>+'SR - Planilla Desagregado'!M14</f>
        <v>182051726.15000001</v>
      </c>
      <c r="P3" s="43">
        <f>+'SR - Planilla Desagregado'!N14</f>
        <v>169665387.74000001</v>
      </c>
      <c r="Q3" s="43">
        <f>+'SR - Planilla Desagregado'!O14</f>
        <v>182903636.66</v>
      </c>
      <c r="R3" s="43">
        <f>+'SR - Planilla Desagregado'!Q14</f>
        <v>2679848.27</v>
      </c>
    </row>
    <row r="4" spans="1:18" x14ac:dyDescent="0.25">
      <c r="A4">
        <v>2021</v>
      </c>
      <c r="B4" t="s">
        <v>64</v>
      </c>
      <c r="C4" t="s">
        <v>63</v>
      </c>
      <c r="D4" t="s">
        <v>61</v>
      </c>
      <c r="E4" s="43">
        <f>+'SR - Planilla Desagregado'!C16</f>
        <v>2219946.0499999998</v>
      </c>
      <c r="F4" s="43">
        <f>+'SR - Planilla Desagregado'!D16</f>
        <v>2259039.54</v>
      </c>
      <c r="G4" s="43">
        <f>+'SR - Planilla Desagregado'!E16</f>
        <v>2660779.5699999998</v>
      </c>
      <c r="H4" s="43">
        <f>+'SR - Planilla Desagregado'!F16</f>
        <v>2505579.56</v>
      </c>
      <c r="I4" s="43">
        <f>+'SR - Planilla Desagregado'!G16</f>
        <v>2530877.17</v>
      </c>
      <c r="J4" s="43">
        <f>+'SR - Planilla Desagregado'!H16</f>
        <v>2786368.37</v>
      </c>
      <c r="K4" s="43">
        <f>+'SR - Planilla Desagregado'!I16</f>
        <v>2900782.28</v>
      </c>
      <c r="L4" s="43">
        <f>+'SR - Planilla Desagregado'!J16</f>
        <v>3129394.56</v>
      </c>
      <c r="M4" s="43">
        <f>+'SR - Planilla Desagregado'!K16</f>
        <v>3573214.67</v>
      </c>
      <c r="N4" s="43">
        <f>+'SR - Planilla Desagregado'!L16</f>
        <v>3261367.73</v>
      </c>
      <c r="O4" s="43">
        <f>+'SR - Planilla Desagregado'!M16</f>
        <v>3843360.59</v>
      </c>
      <c r="P4" s="43">
        <f>+'SR - Planilla Desagregado'!N16</f>
        <v>3018823.89</v>
      </c>
      <c r="Q4" s="43">
        <f>+'SR - Planilla Desagregado'!O16</f>
        <v>3548745.75</v>
      </c>
      <c r="R4" s="43">
        <f>+'SR - Planilla Desagregado'!Q16</f>
        <v>13652.62</v>
      </c>
    </row>
    <row r="5" spans="1:18" x14ac:dyDescent="0.25">
      <c r="A5">
        <v>2021</v>
      </c>
      <c r="B5" t="s">
        <v>64</v>
      </c>
      <c r="C5" t="s">
        <v>63</v>
      </c>
      <c r="D5" t="s">
        <v>60</v>
      </c>
      <c r="E5" s="43">
        <f>+'SR - Planilla Desagregado'!C17</f>
        <v>43900926.270000003</v>
      </c>
      <c r="F5" s="43">
        <f>+'SR - Planilla Desagregado'!D17</f>
        <v>47834643.640000001</v>
      </c>
      <c r="G5" s="43">
        <f>+'SR - Planilla Desagregado'!E17</f>
        <v>53242189.579999998</v>
      </c>
      <c r="H5" s="43">
        <f>+'SR - Planilla Desagregado'!F17</f>
        <v>48303238.960000001</v>
      </c>
      <c r="I5" s="43">
        <f>+'SR - Planilla Desagregado'!G17</f>
        <v>48109517.670000002</v>
      </c>
      <c r="J5" s="43">
        <f>+'SR - Planilla Desagregado'!H17</f>
        <v>47907297.450000003</v>
      </c>
      <c r="K5" s="43">
        <f>+'SR - Planilla Desagregado'!I17</f>
        <v>47865266.469999999</v>
      </c>
      <c r="L5" s="43">
        <f>+'SR - Planilla Desagregado'!J17</f>
        <v>48075641.420000002</v>
      </c>
      <c r="M5" s="43">
        <f>+'SR - Planilla Desagregado'!K17</f>
        <v>47605960.590000004</v>
      </c>
      <c r="N5" s="43">
        <f>+'SR - Planilla Desagregado'!L17</f>
        <v>47511900.189999998</v>
      </c>
      <c r="O5" s="43">
        <f>+'SR - Planilla Desagregado'!M17</f>
        <v>47484089.579999998</v>
      </c>
      <c r="P5" s="43">
        <f>+'SR - Planilla Desagregado'!N17</f>
        <v>47372992.409999996</v>
      </c>
      <c r="Q5" s="43">
        <f>+'SR - Planilla Desagregado'!O17</f>
        <v>47608489.960000001</v>
      </c>
      <c r="R5" s="43">
        <f>+'SR - Planilla Desagregado'!Q17</f>
        <v>155191.46</v>
      </c>
    </row>
    <row r="6" spans="1:18" x14ac:dyDescent="0.25">
      <c r="A6">
        <v>2021</v>
      </c>
      <c r="B6" t="s">
        <v>70</v>
      </c>
      <c r="C6" t="s">
        <v>60</v>
      </c>
      <c r="D6" t="s">
        <v>65</v>
      </c>
      <c r="E6" s="43">
        <f>+'SR - Tit - DH'!C22</f>
        <v>43235851.340000004</v>
      </c>
      <c r="F6" s="43">
        <f>+'SR - Tit - DH'!D22</f>
        <v>44737347.039999999</v>
      </c>
      <c r="G6" s="43">
        <f>+'SR - Tit - DH'!E22</f>
        <v>44750510.140000001</v>
      </c>
      <c r="H6" s="43">
        <f>+'SR - Tit - DH'!F22</f>
        <v>45507421.909999996</v>
      </c>
      <c r="I6" s="43">
        <f>+'SR - Tit - DH'!G22</f>
        <v>44852846.520000003</v>
      </c>
      <c r="J6" s="43">
        <f>+'SR - Tit - DH'!H22</f>
        <v>45375191.109999999</v>
      </c>
      <c r="K6" s="43">
        <f>+'SR - Tit - DH'!I22</f>
        <v>45400767.43</v>
      </c>
      <c r="L6" s="43">
        <f>+'SR - Tit - DH'!J22</f>
        <v>45420455.140000001</v>
      </c>
      <c r="M6" s="43">
        <f>+'SR - Tit - DH'!K22</f>
        <v>47109566.719999999</v>
      </c>
      <c r="N6" s="43">
        <f>+'SR - Tit - DH'!L22</f>
        <v>46685023.109999999</v>
      </c>
      <c r="O6" s="43">
        <f>+'SR - Tit - DH'!M22</f>
        <v>46115738.270000003</v>
      </c>
      <c r="P6" s="43">
        <f>+'SR - Tit - DH'!N22</f>
        <v>42201592.539999999</v>
      </c>
      <c r="Q6" s="43">
        <f>+'SR - Tit - DH'!O22</f>
        <v>46334268.159999996</v>
      </c>
      <c r="R6" s="43">
        <f>+'SR - Tit - DH'!Q22</f>
        <v>678478.67</v>
      </c>
    </row>
    <row r="7" spans="1:18" x14ac:dyDescent="0.25">
      <c r="A7">
        <v>2021</v>
      </c>
      <c r="B7" t="s">
        <v>70</v>
      </c>
      <c r="C7" t="s">
        <v>60</v>
      </c>
      <c r="D7" t="s">
        <v>66</v>
      </c>
      <c r="E7" s="43">
        <f>+'SR - Tit - DH'!C23</f>
        <v>178780770.30000001</v>
      </c>
      <c r="F7" s="43">
        <f>+'SR - Tit - DH'!D23</f>
        <v>182221121.62</v>
      </c>
      <c r="G7" s="43">
        <f>+'SR - Tit - DH'!E23</f>
        <v>187223475.41999999</v>
      </c>
      <c r="H7" s="43">
        <f>+'SR - Tit - DH'!F23</f>
        <v>183660125.31</v>
      </c>
      <c r="I7" s="43">
        <f>+'SR - Tit - DH'!G23</f>
        <v>183254154.06999999</v>
      </c>
      <c r="J7" s="43">
        <f>+'SR - Tit - DH'!H23</f>
        <v>183847613.59</v>
      </c>
      <c r="K7" s="43">
        <f>+'SR - Tit - DH'!I23</f>
        <v>182926700.77000001</v>
      </c>
      <c r="L7" s="43">
        <f>+'SR - Tit - DH'!J23</f>
        <v>181617613.09999999</v>
      </c>
      <c r="M7" s="43">
        <f>+'SR - Tit - DH'!K23</f>
        <v>186731865.09</v>
      </c>
      <c r="N7" s="43">
        <f>+'SR - Tit - DH'!L23</f>
        <v>184553036.83000001</v>
      </c>
      <c r="O7" s="43">
        <f>+'SR - Tit - DH'!M23</f>
        <v>183420077.46000001</v>
      </c>
      <c r="P7" s="43">
        <f>+'SR - Tit - DH'!N23</f>
        <v>174836787.61000001</v>
      </c>
      <c r="Q7" s="43">
        <f>+'SR - Tit - DH'!O23</f>
        <v>184177858.46000001</v>
      </c>
      <c r="R7" s="43">
        <f>+'SR - Tit - DH'!Q23</f>
        <v>2156561.06</v>
      </c>
    </row>
    <row r="8" spans="1:18" x14ac:dyDescent="0.25">
      <c r="A8">
        <v>2021</v>
      </c>
      <c r="B8" t="s">
        <v>70</v>
      </c>
      <c r="C8" t="s">
        <v>61</v>
      </c>
      <c r="D8" t="s">
        <v>65</v>
      </c>
      <c r="E8" s="43">
        <f>+'SR - Tit - DH'!C25</f>
        <v>24638236.899999999</v>
      </c>
      <c r="F8" s="43">
        <f>+'SR - Tit - DH'!D25</f>
        <v>25461247.609999999</v>
      </c>
      <c r="G8" s="43">
        <f>+'SR - Tit - DH'!E25</f>
        <v>26107472.66</v>
      </c>
      <c r="H8" s="43">
        <f>+'SR - Tit - DH'!F25</f>
        <v>26667637.52</v>
      </c>
      <c r="I8" s="43">
        <f>+'SR - Tit - DH'!G25</f>
        <v>26511418.920000002</v>
      </c>
      <c r="J8" s="43">
        <f>+'SR - Tit - DH'!H25</f>
        <v>27046557.129999999</v>
      </c>
      <c r="K8" s="43">
        <f>+'SR - Tit - DH'!I25</f>
        <v>27851190.829999998</v>
      </c>
      <c r="L8" s="43">
        <f>+'SR - Tit - DH'!J25</f>
        <v>28587449.440000001</v>
      </c>
      <c r="M8" s="43">
        <f>+'SR - Tit - DH'!K25</f>
        <v>29805241.859999999</v>
      </c>
      <c r="N8" s="43">
        <f>+'SR - Tit - DH'!L25</f>
        <v>29546437.579999998</v>
      </c>
      <c r="O8" s="43">
        <f>+'SR - Tit - DH'!M25</f>
        <v>30089980.66</v>
      </c>
      <c r="P8" s="43">
        <f>+'SR - Tit - DH'!N25</f>
        <v>27693570.949999999</v>
      </c>
      <c r="Q8" s="43">
        <f>+'SR - Tit - DH'!O25</f>
        <v>30138050.77</v>
      </c>
      <c r="R8" s="43">
        <f>+'SR - Tit - DH'!Q25</f>
        <v>395734.27</v>
      </c>
    </row>
    <row r="9" spans="1:18" x14ac:dyDescent="0.25">
      <c r="A9">
        <v>2021</v>
      </c>
      <c r="B9" t="s">
        <v>70</v>
      </c>
      <c r="C9" t="s">
        <v>61</v>
      </c>
      <c r="D9" t="s">
        <v>66</v>
      </c>
      <c r="E9" s="43">
        <f>+'SR - Tit - DH'!C26</f>
        <v>2239663.5099999998</v>
      </c>
      <c r="F9" s="43">
        <f>+'SR - Tit - DH'!D26</f>
        <v>2190412.6800000002</v>
      </c>
      <c r="G9" s="43">
        <f>+'SR - Tit - DH'!E26</f>
        <v>2278317.41</v>
      </c>
      <c r="H9" s="43">
        <f>+'SR - Tit - DH'!F26</f>
        <v>2232780.16</v>
      </c>
      <c r="I9" s="43">
        <f>+'SR - Tit - DH'!G26</f>
        <v>2332883.23</v>
      </c>
      <c r="J9" s="43">
        <f>+'SR - Tit - DH'!H26</f>
        <v>2566585.4300000002</v>
      </c>
      <c r="K9" s="43">
        <f>+'SR - Tit - DH'!I26</f>
        <v>2677480.5099999998</v>
      </c>
      <c r="L9" s="43">
        <f>+'SR - Tit - DH'!J26</f>
        <v>2618838.1</v>
      </c>
      <c r="M9" s="43">
        <f>+'SR - Tit - DH'!K26</f>
        <v>2646448.89</v>
      </c>
      <c r="N9" s="43">
        <f>+'SR - Tit - DH'!L26</f>
        <v>2541653.8199999998</v>
      </c>
      <c r="O9" s="43">
        <f>+'SR - Tit - DH'!M26</f>
        <v>2578344.4</v>
      </c>
      <c r="P9" s="43">
        <f>+'SR - Tit - DH'!N26</f>
        <v>2249487.33</v>
      </c>
      <c r="Q9" s="43">
        <f>+'SR - Tit - DH'!O26</f>
        <v>2636041.71</v>
      </c>
      <c r="R9" s="43">
        <f>+'SR - Tit - DH'!Q26</f>
        <v>33204.43</v>
      </c>
    </row>
    <row r="10" spans="1:18" x14ac:dyDescent="0.25">
      <c r="A10">
        <v>2021</v>
      </c>
      <c r="B10" t="s">
        <v>67</v>
      </c>
      <c r="C10" t="s">
        <v>67</v>
      </c>
      <c r="D10" t="s">
        <v>36</v>
      </c>
      <c r="E10" s="43">
        <f>+'SR - Clase de Renta'!B14</f>
        <v>23824116.829999998</v>
      </c>
      <c r="F10" s="43">
        <f>+'SR - Clase de Renta'!C14</f>
        <v>24629885.02</v>
      </c>
      <c r="G10" s="43">
        <f>+'SR - Clase de Renta'!D14</f>
        <v>25082801.73</v>
      </c>
      <c r="H10" s="43">
        <f>+'SR - Clase de Renta'!E14</f>
        <v>25583552.18</v>
      </c>
      <c r="I10" s="43">
        <f>+'SR - Clase de Renta'!F14</f>
        <v>25562407.449999999</v>
      </c>
      <c r="J10" s="43">
        <f>+'SR - Clase de Renta'!G14</f>
        <v>26126158.600000001</v>
      </c>
      <c r="K10" s="43">
        <f>+'SR - Clase de Renta'!H14</f>
        <v>27021210.719999999</v>
      </c>
      <c r="L10" s="43">
        <f>+'SR - Clase de Renta'!I14</f>
        <v>27820658.469999999</v>
      </c>
      <c r="M10" s="43">
        <f>+'SR - Clase de Renta'!J14</f>
        <v>28854025.559999999</v>
      </c>
      <c r="N10" s="43">
        <f>+'SR - Clase de Renta'!K14</f>
        <v>28769970.91</v>
      </c>
      <c r="O10" s="43">
        <f>+'SR - Clase de Renta'!L14</f>
        <v>29383206.91</v>
      </c>
      <c r="P10" s="43">
        <f>+'SR - Clase de Renta'!M14</f>
        <v>27063154.890000001</v>
      </c>
      <c r="Q10" s="43">
        <f>+'SR - Clase de Renta'!N14</f>
        <v>29295701.460000001</v>
      </c>
      <c r="R10" s="43">
        <f>+'SR - Clase de Renta'!P14</f>
        <v>383947.15</v>
      </c>
    </row>
    <row r="11" spans="1:18" x14ac:dyDescent="0.25">
      <c r="A11">
        <v>2021</v>
      </c>
      <c r="B11" t="s">
        <v>67</v>
      </c>
      <c r="C11" t="s">
        <v>67</v>
      </c>
      <c r="D11" t="s">
        <v>37</v>
      </c>
      <c r="E11" s="43">
        <f>+'SR - Clase de Renta'!B15</f>
        <v>3031236.41</v>
      </c>
      <c r="F11" s="43">
        <f>+'SR - Clase de Renta'!C15</f>
        <v>3000169.35</v>
      </c>
      <c r="G11" s="43">
        <f>+'SR - Clase de Renta'!D15</f>
        <v>3280330.35</v>
      </c>
      <c r="H11" s="43">
        <f>+'SR - Clase de Renta'!E15</f>
        <v>3294048.71</v>
      </c>
      <c r="I11" s="43">
        <f>+'SR - Clase de Renta'!F15</f>
        <v>3259691.98</v>
      </c>
      <c r="J11" s="43">
        <f>+'SR - Clase de Renta'!G15</f>
        <v>3463915.16</v>
      </c>
      <c r="K11" s="43">
        <f>+'SR - Clase de Renta'!H15</f>
        <v>3483732.69</v>
      </c>
      <c r="L11" s="43">
        <f>+'SR - Clase de Renta'!I15</f>
        <v>3352699.75</v>
      </c>
      <c r="M11" s="43">
        <f>+'SR - Clase de Renta'!J15</f>
        <v>3572153.71</v>
      </c>
      <c r="N11" s="43">
        <f>+'SR - Clase de Renta'!K15</f>
        <v>3285309.08</v>
      </c>
      <c r="O11" s="43">
        <f>+'SR - Clase de Renta'!L15</f>
        <v>3259608.59</v>
      </c>
      <c r="P11" s="43">
        <f>+'SR - Clase de Renta'!M15</f>
        <v>2853983.18</v>
      </c>
      <c r="Q11" s="43">
        <f>+'SR - Clase de Renta'!N15</f>
        <v>3453645</v>
      </c>
      <c r="R11" s="43">
        <f>+'SR - Clase de Renta'!P15</f>
        <v>44588.21</v>
      </c>
    </row>
    <row r="12" spans="1:18" x14ac:dyDescent="0.25">
      <c r="A12">
        <v>2021</v>
      </c>
      <c r="B12" t="s">
        <v>67</v>
      </c>
      <c r="C12" t="s">
        <v>67</v>
      </c>
      <c r="D12" t="s">
        <v>33</v>
      </c>
      <c r="E12" s="43">
        <f>+'SR - Clase de Renta'!B16</f>
        <v>19517.02</v>
      </c>
      <c r="F12" s="43">
        <f>+'SR - Clase de Renta'!C16</f>
        <v>20918.669999999998</v>
      </c>
      <c r="G12" s="43">
        <f>+'SR - Clase de Renta'!D16</f>
        <v>21687.89</v>
      </c>
      <c r="H12" s="43">
        <f>+'SR - Clase de Renta'!E16</f>
        <v>21875.52</v>
      </c>
      <c r="I12" s="43">
        <f>+'SR - Clase de Renta'!F16</f>
        <v>20316.39</v>
      </c>
      <c r="J12" s="43">
        <f>+'SR - Clase de Renta'!G16</f>
        <v>21379.53</v>
      </c>
      <c r="K12" s="43">
        <f>+'SR - Clase de Renta'!H16</f>
        <v>20459.419999999998</v>
      </c>
      <c r="L12" s="43">
        <f>+'SR - Clase de Renta'!I16</f>
        <v>31618.92</v>
      </c>
      <c r="M12" s="43">
        <f>+'SR - Clase de Renta'!J16</f>
        <v>24455.66</v>
      </c>
      <c r="N12" s="43">
        <f>+'SR - Clase de Renta'!K16</f>
        <v>31755.59</v>
      </c>
      <c r="O12" s="43">
        <f>+'SR - Clase de Renta'!L16</f>
        <v>24453.74</v>
      </c>
      <c r="P12" s="43">
        <f>+'SR - Clase de Renta'!M16</f>
        <v>25132.5</v>
      </c>
      <c r="Q12" s="43">
        <f>+'SR - Clase de Renta'!N16</f>
        <v>23134.560000000001</v>
      </c>
      <c r="R12" s="43">
        <f>+'SR - Clase de Renta'!P16</f>
        <v>397.89</v>
      </c>
    </row>
    <row r="13" spans="1:18" x14ac:dyDescent="0.25">
      <c r="A13">
        <v>2021</v>
      </c>
      <c r="B13" t="s">
        <v>67</v>
      </c>
      <c r="C13" t="s">
        <v>67</v>
      </c>
      <c r="D13" t="s">
        <v>34</v>
      </c>
      <c r="E13" s="43">
        <f>+'SR - Clase de Renta'!B17</f>
        <v>3030.15</v>
      </c>
      <c r="F13" s="43">
        <f>+'SR - Clase de Renta'!C17</f>
        <v>687.25</v>
      </c>
      <c r="G13" s="43">
        <f>+'SR - Clase de Renta'!D17</f>
        <v>970.1</v>
      </c>
      <c r="H13" s="43">
        <f>+'SR - Clase de Renta'!E17</f>
        <v>941.27</v>
      </c>
      <c r="I13" s="43">
        <f>+'SR - Clase de Renta'!F17</f>
        <v>1886.33</v>
      </c>
      <c r="J13" s="43">
        <f>+'SR - Clase de Renta'!G17</f>
        <v>1689.27</v>
      </c>
      <c r="K13" s="43">
        <f>+'SR - Clase de Renta'!H17</f>
        <v>3268.51</v>
      </c>
      <c r="L13" s="43">
        <f>+'SR - Clase de Renta'!I17</f>
        <v>1310.4000000000001</v>
      </c>
      <c r="M13" s="43">
        <f>+'SR - Clase de Renta'!J17</f>
        <v>1055.82</v>
      </c>
      <c r="N13" s="43">
        <f>+'SR - Clase de Renta'!K17</f>
        <v>1055.82</v>
      </c>
      <c r="O13" s="43">
        <f>+'SR - Clase de Renta'!L17</f>
        <v>1055.82</v>
      </c>
      <c r="P13" s="43">
        <f>+'SR - Clase de Renta'!M17</f>
        <v>787.71</v>
      </c>
      <c r="Q13" s="43">
        <f>+'SR - Clase de Renta'!N17</f>
        <v>1611.46</v>
      </c>
      <c r="R13" s="43">
        <f>+'SR - Clase de Renta'!P17</f>
        <v>5.45</v>
      </c>
    </row>
    <row r="14" spans="1:18" x14ac:dyDescent="0.25">
      <c r="A14">
        <v>2021</v>
      </c>
      <c r="B14" t="s">
        <v>67</v>
      </c>
      <c r="C14" t="s">
        <v>67</v>
      </c>
      <c r="D14" t="s">
        <v>1</v>
      </c>
      <c r="E14" s="43">
        <f>+'SR - Clase de Renta'!B18</f>
        <v>222016621.63999999</v>
      </c>
      <c r="F14" s="43">
        <f>+'SR - Clase de Renta'!C18</f>
        <v>226958468.66</v>
      </c>
      <c r="G14" s="43">
        <f>+'SR - Clase de Renta'!D18</f>
        <v>231973985.56</v>
      </c>
      <c r="H14" s="43">
        <f>+'SR - Clase de Renta'!E18</f>
        <v>229167547.22</v>
      </c>
      <c r="I14" s="43">
        <f>+'SR - Clase de Renta'!F18</f>
        <v>228107000.59</v>
      </c>
      <c r="J14" s="43">
        <f>+'SR - Clase de Renta'!G18</f>
        <v>229222804.69999999</v>
      </c>
      <c r="K14" s="43">
        <f>+'SR - Clase de Renta'!H18</f>
        <v>228327468.19999999</v>
      </c>
      <c r="L14" s="43">
        <f>+'SR - Clase de Renta'!I18</f>
        <v>227038068.24000001</v>
      </c>
      <c r="M14" s="43">
        <f>+'SR - Clase de Renta'!J18</f>
        <v>233841431.81</v>
      </c>
      <c r="N14" s="43">
        <f>+'SR - Clase de Renta'!K18</f>
        <v>231238059.94</v>
      </c>
      <c r="O14" s="43">
        <f>+'SR - Clase de Renta'!L18</f>
        <v>229535815.72999999</v>
      </c>
      <c r="P14" s="43">
        <f>+'SR - Clase de Renta'!M18</f>
        <v>217038380.15000001</v>
      </c>
      <c r="Q14" s="43">
        <f>+'SR - Clase de Renta'!N18</f>
        <v>230512126.62</v>
      </c>
      <c r="R14" s="43">
        <f>+'SR - Clase de Renta'!P18</f>
        <v>2835039.73</v>
      </c>
    </row>
    <row r="15" spans="1:18" x14ac:dyDescent="0.25">
      <c r="A15">
        <v>2021</v>
      </c>
      <c r="B15" t="s">
        <v>67</v>
      </c>
      <c r="C15" t="s">
        <v>67</v>
      </c>
      <c r="D15" t="s">
        <v>38</v>
      </c>
      <c r="E15" s="43">
        <f>+'SR - Clase de Renta'!B19</f>
        <v>0</v>
      </c>
      <c r="F15" s="43">
        <f>+'SR - Clase de Renta'!C19</f>
        <v>0</v>
      </c>
      <c r="G15" s="43">
        <f>+'SR - Clase de Renta'!D19</f>
        <v>0</v>
      </c>
      <c r="H15" s="43">
        <f>+'SR - Clase de Renta'!E19</f>
        <v>0</v>
      </c>
      <c r="I15" s="43">
        <f>+'SR - Clase de Renta'!F19</f>
        <v>0</v>
      </c>
      <c r="J15" s="43">
        <f>+'SR - Clase de Renta'!G19</f>
        <v>0</v>
      </c>
      <c r="K15" s="43">
        <f>+'SR - Clase de Renta'!H19</f>
        <v>0</v>
      </c>
      <c r="L15" s="43">
        <f>+'SR - Clase de Renta'!I19</f>
        <v>0</v>
      </c>
      <c r="M15" s="43">
        <f>+'SR - Clase de Renta'!J19</f>
        <v>0</v>
      </c>
      <c r="N15" s="43">
        <f>+'SR - Clase de Renta'!K19</f>
        <v>0</v>
      </c>
      <c r="O15" s="43">
        <f>+'SR - Clase de Renta'!L19</f>
        <v>0</v>
      </c>
      <c r="P15" s="43">
        <f>+'SR - Clase de Renta'!M19</f>
        <v>0</v>
      </c>
      <c r="Q15" s="43">
        <f>+'SR - Clase de Renta'!N19</f>
        <v>0</v>
      </c>
      <c r="R15" s="43">
        <f>+'SR - Clase de Renta'!P19</f>
        <v>0</v>
      </c>
    </row>
    <row r="16" spans="1:18" x14ac:dyDescent="0.25">
      <c r="A16">
        <v>2021</v>
      </c>
      <c r="B16" t="s">
        <v>67</v>
      </c>
      <c r="C16" t="s">
        <v>70</v>
      </c>
      <c r="D16" t="s">
        <v>68</v>
      </c>
      <c r="E16" s="43">
        <f>+'SR - Tipo de Renta'!B14</f>
        <v>6799875.0300000003</v>
      </c>
      <c r="F16" s="43">
        <f>+'SR - Tipo de Renta'!C14</f>
        <v>6594886.2599999998</v>
      </c>
      <c r="G16" s="43">
        <f>+'SR - Tipo de Renta'!D14</f>
        <v>5944758.79</v>
      </c>
      <c r="H16" s="43">
        <f>+'SR - Tipo de Renta'!E14</f>
        <v>6743183.3099999996</v>
      </c>
      <c r="I16" s="43">
        <f>+'SR - Tipo de Renta'!F14</f>
        <v>7626087.7699999996</v>
      </c>
      <c r="J16" s="43">
        <f>+'SR - Tipo de Renta'!G14</f>
        <v>7903274.0700000003</v>
      </c>
      <c r="K16" s="43">
        <f>+'SR - Tipo de Renta'!H14</f>
        <v>7169520.4100000001</v>
      </c>
      <c r="L16" s="43">
        <f>+'SR - Tipo de Renta'!I14</f>
        <v>4761386.55</v>
      </c>
      <c r="M16" s="43">
        <f>+'SR - Tipo de Renta'!J14</f>
        <v>11144450.470000001</v>
      </c>
      <c r="N16" s="43">
        <f>+'SR - Tipo de Renta'!K14</f>
        <v>9289716.9000000004</v>
      </c>
      <c r="O16" s="43">
        <f>+'SR - Tipo de Renta'!L14</f>
        <v>8650705.8200000003</v>
      </c>
      <c r="P16" s="43">
        <f>+'SR - Tipo de Renta'!M14</f>
        <v>0</v>
      </c>
      <c r="Q16" s="43">
        <f>+'SR - Tipo de Renta'!N14</f>
        <v>8536146.6999999993</v>
      </c>
      <c r="R16" s="43">
        <f>+'SR - Tipo de Renta'!P14</f>
        <v>0</v>
      </c>
    </row>
    <row r="17" spans="1:19" x14ac:dyDescent="0.25">
      <c r="A17">
        <v>2021</v>
      </c>
      <c r="B17" t="s">
        <v>67</v>
      </c>
      <c r="C17" t="s">
        <v>70</v>
      </c>
      <c r="D17" t="s">
        <v>69</v>
      </c>
      <c r="E17" s="43">
        <f>+'SR - Tipo de Renta'!B15</f>
        <v>242094647.02000001</v>
      </c>
      <c r="F17" s="43">
        <f>+'SR - Tipo de Renta'!C15</f>
        <v>248015242.69</v>
      </c>
      <c r="G17" s="43">
        <f>+'SR - Tipo de Renta'!D15</f>
        <v>254415016.84</v>
      </c>
      <c r="H17" s="43">
        <f>+'SR - Tipo de Renta'!E15</f>
        <v>251324781.59</v>
      </c>
      <c r="I17" s="43">
        <f>+'SR - Tipo de Renta'!F15</f>
        <v>249325214.97</v>
      </c>
      <c r="J17" s="43">
        <f>+'SR - Tipo de Renta'!G15</f>
        <v>250932673.19</v>
      </c>
      <c r="K17" s="43">
        <f>+'SR - Tipo de Renta'!H15</f>
        <v>251686619.13</v>
      </c>
      <c r="L17" s="43">
        <f>+'SR - Tipo de Renta'!I15</f>
        <v>253482969.22999999</v>
      </c>
      <c r="M17" s="43">
        <f>+'SR - Tipo de Renta'!J15</f>
        <v>255148672.09</v>
      </c>
      <c r="N17" s="43">
        <f>+'SR - Tipo de Renta'!K15</f>
        <v>254036434.44</v>
      </c>
      <c r="O17" s="43">
        <f>+'SR - Tipo de Renta'!L15</f>
        <v>253553434.97</v>
      </c>
      <c r="P17" s="43">
        <f>+'SR - Tipo de Renta'!M15</f>
        <v>246981438.43000001</v>
      </c>
      <c r="Q17" s="43">
        <f>+'SR - Tipo de Renta'!N15</f>
        <v>254750072.40000001</v>
      </c>
      <c r="R17" s="43">
        <f>+'SR - Tipo de Renta'!P15</f>
        <v>3263978.43</v>
      </c>
    </row>
    <row r="18" spans="1:19" x14ac:dyDescent="0.25">
      <c r="A18">
        <v>2021</v>
      </c>
      <c r="B18" t="s">
        <v>76</v>
      </c>
      <c r="C18" t="s">
        <v>76</v>
      </c>
      <c r="D18" t="s">
        <v>71</v>
      </c>
      <c r="E18" s="43">
        <f>+'SR - Regional'!B13</f>
        <v>1156190.99</v>
      </c>
      <c r="F18" s="43">
        <f>+'SR - Regional'!C13</f>
        <v>1304896.02</v>
      </c>
      <c r="G18" s="43">
        <f>+'SR - Regional'!D13</f>
        <v>1336983.8</v>
      </c>
      <c r="H18" s="43">
        <f>+'SR - Regional'!E13</f>
        <v>1244373.8700000001</v>
      </c>
      <c r="I18" s="43">
        <f>+'SR - Regional'!F13</f>
        <v>1262788.71</v>
      </c>
      <c r="J18" s="43">
        <f>+'SR - Regional'!G13</f>
        <v>1286036.9099999999</v>
      </c>
      <c r="K18" s="43">
        <f>+'SR - Regional'!H13</f>
        <v>1256146.78</v>
      </c>
      <c r="L18" s="43">
        <f>+'SR - Regional'!I13</f>
        <v>1269089.68</v>
      </c>
      <c r="M18" s="43">
        <f>+'SR - Regional'!J13</f>
        <v>1267874.1000000001</v>
      </c>
      <c r="N18" s="43">
        <f>+'SR - Regional'!K13</f>
        <v>1267297.73</v>
      </c>
      <c r="O18" s="43">
        <f>+'SR - Regional'!L13</f>
        <v>1305339.9099999999</v>
      </c>
      <c r="P18" s="43">
        <f>+'SR - Regional'!M13</f>
        <v>1255164.5</v>
      </c>
      <c r="Q18" s="43">
        <f>+'SR - Regional'!N13</f>
        <v>1313781.8899999999</v>
      </c>
      <c r="R18" s="43">
        <f>+'SR - Regional'!P13</f>
        <v>13943.24</v>
      </c>
    </row>
    <row r="19" spans="1:19" x14ac:dyDescent="0.25">
      <c r="A19">
        <v>2021</v>
      </c>
      <c r="B19" t="s">
        <v>76</v>
      </c>
      <c r="C19" t="s">
        <v>76</v>
      </c>
      <c r="D19" t="s">
        <v>43</v>
      </c>
      <c r="E19" s="43">
        <f>+'SR - Regional'!B14</f>
        <v>48881839.049999997</v>
      </c>
      <c r="F19" s="43">
        <f>+'SR - Regional'!C14</f>
        <v>50524513.299999997</v>
      </c>
      <c r="G19" s="43">
        <f>+'SR - Regional'!D14</f>
        <v>52180628.18</v>
      </c>
      <c r="H19" s="43">
        <f>+'SR - Regional'!E14</f>
        <v>51017492.210000001</v>
      </c>
      <c r="I19" s="43">
        <f>+'SR - Regional'!F14</f>
        <v>50913557.829999998</v>
      </c>
      <c r="J19" s="43">
        <f>+'SR - Regional'!G14</f>
        <v>50998334.159999996</v>
      </c>
      <c r="K19" s="43">
        <f>+'SR - Regional'!H14</f>
        <v>51242256.079999998</v>
      </c>
      <c r="L19" s="43">
        <f>+'SR - Regional'!I14</f>
        <v>51213177.979999997</v>
      </c>
      <c r="M19" s="43">
        <f>+'SR - Regional'!J14</f>
        <v>51704779.439999998</v>
      </c>
      <c r="N19" s="43">
        <f>+'SR - Regional'!K14</f>
        <v>51650429.5</v>
      </c>
      <c r="O19" s="43">
        <f>+'SR - Regional'!L14</f>
        <v>51669521.170000002</v>
      </c>
      <c r="P19" s="43">
        <f>+'SR - Regional'!M14</f>
        <v>50295023.170000002</v>
      </c>
      <c r="Q19" s="43">
        <f>+'SR - Regional'!N14</f>
        <v>51889110.899999999</v>
      </c>
      <c r="R19" s="43">
        <f>+'SR - Regional'!P14</f>
        <v>627229.69999999995</v>
      </c>
    </row>
    <row r="20" spans="1:19" x14ac:dyDescent="0.25">
      <c r="A20">
        <v>2021</v>
      </c>
      <c r="B20" t="s">
        <v>76</v>
      </c>
      <c r="C20" t="s">
        <v>76</v>
      </c>
      <c r="D20" t="s">
        <v>72</v>
      </c>
      <c r="E20" s="43">
        <f>+'SR - Regional'!B15</f>
        <v>101390346.48</v>
      </c>
      <c r="F20" s="43">
        <f>+'SR - Regional'!C15</f>
        <v>103147336.22</v>
      </c>
      <c r="G20" s="43">
        <f>+'SR - Regional'!D15</f>
        <v>106175383.04000001</v>
      </c>
      <c r="H20" s="43">
        <f>+'SR - Regional'!E15</f>
        <v>104099583.16</v>
      </c>
      <c r="I20" s="43">
        <f>+'SR - Regional'!F15</f>
        <v>104178942.64</v>
      </c>
      <c r="J20" s="43">
        <f>+'SR - Regional'!G15</f>
        <v>105099462.98999999</v>
      </c>
      <c r="K20" s="43">
        <f>+'SR - Regional'!H15</f>
        <v>105474865.36</v>
      </c>
      <c r="L20" s="43">
        <f>+'SR - Regional'!I15</f>
        <v>103141332.66</v>
      </c>
      <c r="M20" s="43">
        <f>+'SR - Regional'!J15</f>
        <v>109815693.19</v>
      </c>
      <c r="N20" s="43">
        <f>+'SR - Regional'!K15</f>
        <v>107603648.31</v>
      </c>
      <c r="O20" s="43">
        <f>+'SR - Regional'!L15</f>
        <v>106681261.15000001</v>
      </c>
      <c r="P20" s="43">
        <f>+'SR - Regional'!M15</f>
        <v>99862870.109999999</v>
      </c>
      <c r="Q20" s="43">
        <f>+'SR - Regional'!N15</f>
        <v>107136362.43000001</v>
      </c>
      <c r="R20" s="43">
        <f>+'SR - Regional'!P15</f>
        <v>1271779.82</v>
      </c>
    </row>
    <row r="21" spans="1:19" x14ac:dyDescent="0.25">
      <c r="A21">
        <v>2021</v>
      </c>
      <c r="B21" t="s">
        <v>76</v>
      </c>
      <c r="C21" t="s">
        <v>76</v>
      </c>
      <c r="D21" t="s">
        <v>45</v>
      </c>
      <c r="E21" s="43">
        <f>+'SR - Regional'!B16</f>
        <v>12194838.16</v>
      </c>
      <c r="F21" s="43">
        <f>+'SR - Regional'!C16</f>
        <v>12185045.609999999</v>
      </c>
      <c r="G21" s="43">
        <f>+'SR - Regional'!D16</f>
        <v>12342951.59</v>
      </c>
      <c r="H21" s="43">
        <f>+'SR - Regional'!E16</f>
        <v>12429291.98</v>
      </c>
      <c r="I21" s="43">
        <f>+'SR - Regional'!F16</f>
        <v>12362726.49</v>
      </c>
      <c r="J21" s="43">
        <f>+'SR - Regional'!G16</f>
        <v>12423957.33</v>
      </c>
      <c r="K21" s="43">
        <f>+'SR - Regional'!H16</f>
        <v>12497399.640000001</v>
      </c>
      <c r="L21" s="43">
        <f>+'SR - Regional'!I16</f>
        <v>12453880.640000001</v>
      </c>
      <c r="M21" s="43">
        <f>+'SR - Regional'!J16</f>
        <v>12682979.85</v>
      </c>
      <c r="N21" s="43">
        <f>+'SR - Regional'!K16</f>
        <v>12576780.539999999</v>
      </c>
      <c r="O21" s="43">
        <f>+'SR - Regional'!L16</f>
        <v>12418731.82</v>
      </c>
      <c r="P21" s="43">
        <f>+'SR - Regional'!M16</f>
        <v>12060245.1</v>
      </c>
      <c r="Q21" s="43">
        <f>+'SR - Regional'!N16</f>
        <v>12484473.609999999</v>
      </c>
      <c r="R21" s="43">
        <f>+'SR - Regional'!P16</f>
        <v>192797.62</v>
      </c>
    </row>
    <row r="22" spans="1:19" x14ac:dyDescent="0.25">
      <c r="A22">
        <v>2021</v>
      </c>
      <c r="B22" t="s">
        <v>76</v>
      </c>
      <c r="C22" t="s">
        <v>76</v>
      </c>
      <c r="D22" t="s">
        <v>46</v>
      </c>
      <c r="E22" s="43">
        <f>+'SR - Regional'!B17</f>
        <v>8718656.0700000003</v>
      </c>
      <c r="F22" s="43">
        <f>+'SR - Regional'!C17</f>
        <v>8806487.4100000001</v>
      </c>
      <c r="G22" s="43">
        <f>+'SR - Regional'!D17</f>
        <v>8838180.4000000004</v>
      </c>
      <c r="H22" s="43">
        <f>+'SR - Regional'!E17</f>
        <v>8987085.9900000002</v>
      </c>
      <c r="I22" s="43">
        <f>+'SR - Regional'!F17</f>
        <v>8801708.8300000001</v>
      </c>
      <c r="J22" s="43">
        <f>+'SR - Regional'!G17</f>
        <v>8857522.0099999998</v>
      </c>
      <c r="K22" s="43">
        <f>+'SR - Regional'!H17</f>
        <v>8958495.4299999997</v>
      </c>
      <c r="L22" s="43">
        <f>+'SR - Regional'!I17</f>
        <v>8880076.1500000004</v>
      </c>
      <c r="M22" s="43">
        <f>+'SR - Regional'!J17</f>
        <v>9151410.0500000007</v>
      </c>
      <c r="N22" s="43">
        <f>+'SR - Regional'!K17</f>
        <v>9030110.4000000004</v>
      </c>
      <c r="O22" s="43">
        <f>+'SR - Regional'!L17</f>
        <v>8940149.6699999999</v>
      </c>
      <c r="P22" s="43">
        <f>+'SR - Regional'!M17</f>
        <v>8750704.9000000004</v>
      </c>
      <c r="Q22" s="43">
        <f>+'SR - Regional'!N17</f>
        <v>9033893.1899999995</v>
      </c>
      <c r="R22" s="43">
        <f>+'SR - Regional'!P17</f>
        <v>147181.07</v>
      </c>
    </row>
    <row r="23" spans="1:19" x14ac:dyDescent="0.25">
      <c r="A23">
        <v>2021</v>
      </c>
      <c r="B23" t="s">
        <v>76</v>
      </c>
      <c r="C23" t="s">
        <v>76</v>
      </c>
      <c r="D23" t="s">
        <v>73</v>
      </c>
      <c r="E23" s="43">
        <f>+'SR - Regional'!B19</f>
        <v>52362085.450000003</v>
      </c>
      <c r="F23" s="43">
        <f>+'SR - Regional'!C19</f>
        <v>53866086.189999998</v>
      </c>
      <c r="G23" s="43">
        <f>+'SR - Regional'!D19</f>
        <v>54003943.359999999</v>
      </c>
      <c r="H23" s="43">
        <f>+'SR - Regional'!E19</f>
        <v>55032625.100000001</v>
      </c>
      <c r="I23" s="43">
        <f>+'SR - Regional'!F19</f>
        <v>54230042.229999997</v>
      </c>
      <c r="J23" s="43">
        <f>+'SR - Regional'!G19</f>
        <v>54839579.259999998</v>
      </c>
      <c r="K23" s="43">
        <f>+'SR - Regional'!H19</f>
        <v>54095039.469999999</v>
      </c>
      <c r="L23" s="43">
        <f>+'SR - Regional'!I19</f>
        <v>55713064.409999996</v>
      </c>
      <c r="M23" s="43">
        <f>+'SR - Regional'!J19</f>
        <v>55772667.57</v>
      </c>
      <c r="N23" s="43">
        <f>+'SR - Regional'!K19</f>
        <v>55623940.759999998</v>
      </c>
      <c r="O23" s="43">
        <f>+'SR - Regional'!L19</f>
        <v>55492740.869999997</v>
      </c>
      <c r="P23" s="43">
        <f>+'SR - Regional'!M19</f>
        <v>49763336.119999997</v>
      </c>
      <c r="Q23" s="43">
        <f>+'SR - Regional'!N19</f>
        <v>55768013.399999999</v>
      </c>
      <c r="R23" s="43">
        <f>+'SR - Regional'!P19</f>
        <v>660191.16</v>
      </c>
    </row>
    <row r="24" spans="1:19" x14ac:dyDescent="0.25">
      <c r="A24">
        <v>2021</v>
      </c>
      <c r="B24" t="s">
        <v>76</v>
      </c>
      <c r="C24" t="s">
        <v>76</v>
      </c>
      <c r="D24" t="s">
        <v>74</v>
      </c>
      <c r="E24" s="43">
        <f>+'SR - Regional'!B20</f>
        <v>9365486.8100000005</v>
      </c>
      <c r="F24" s="43">
        <f>+'SR - Regional'!C20</f>
        <v>9559496.1899999995</v>
      </c>
      <c r="G24" s="43">
        <f>+'SR - Regional'!D20</f>
        <v>9718419.2300000004</v>
      </c>
      <c r="H24" s="43">
        <f>+'SR - Regional'!E20</f>
        <v>9693700.5399999991</v>
      </c>
      <c r="I24" s="43">
        <f>+'SR - Regional'!F20</f>
        <v>9709624.0099999998</v>
      </c>
      <c r="J24" s="43">
        <f>+'SR - Regional'!G20</f>
        <v>9727573.4700000007</v>
      </c>
      <c r="K24" s="43">
        <f>+'SR - Regional'!H20</f>
        <v>9797507.9700000007</v>
      </c>
      <c r="L24" s="43">
        <f>+'SR - Regional'!I20</f>
        <v>9903805.4700000007</v>
      </c>
      <c r="M24" s="43">
        <f>+'SR - Regional'!J20</f>
        <v>10038099.23</v>
      </c>
      <c r="N24" s="43">
        <f>+'SR - Regional'!K20</f>
        <v>9868064.2599999998</v>
      </c>
      <c r="O24" s="43">
        <f>+'SR - Regional'!L20</f>
        <v>9880865.8699999992</v>
      </c>
      <c r="P24" s="43">
        <f>+'SR - Regional'!M20</f>
        <v>9660821.8200000003</v>
      </c>
      <c r="Q24" s="43">
        <f>+'SR - Regional'!N20</f>
        <v>9828810.0299999993</v>
      </c>
      <c r="R24" s="43">
        <f>+'SR - Regional'!P20</f>
        <v>143143.04999999999</v>
      </c>
    </row>
    <row r="25" spans="1:19" x14ac:dyDescent="0.25">
      <c r="A25">
        <v>2021</v>
      </c>
      <c r="B25" t="s">
        <v>76</v>
      </c>
      <c r="C25" t="s">
        <v>76</v>
      </c>
      <c r="D25" t="s">
        <v>50</v>
      </c>
      <c r="E25" s="43">
        <f>+'SR - Regional'!B21</f>
        <v>10201260.66</v>
      </c>
      <c r="F25" s="43">
        <f>+'SR - Regional'!C21</f>
        <v>10550362.720000001</v>
      </c>
      <c r="G25" s="43">
        <f>+'SR - Regional'!D21</f>
        <v>10528809.5</v>
      </c>
      <c r="H25" s="43">
        <f>+'SR - Regional'!E21</f>
        <v>10581741.550000001</v>
      </c>
      <c r="I25" s="43">
        <f>+'SR - Regional'!F21</f>
        <v>10565185.710000001</v>
      </c>
      <c r="J25" s="43">
        <f>+'SR - Regional'!G21</f>
        <v>10705444.68</v>
      </c>
      <c r="K25" s="43">
        <f>+'SR - Regional'!H21</f>
        <v>10627827.380000001</v>
      </c>
      <c r="L25" s="43">
        <f>+'SR - Regional'!I21</f>
        <v>10693484.42</v>
      </c>
      <c r="M25" s="43">
        <f>+'SR - Regional'!J21</f>
        <v>10804434.59</v>
      </c>
      <c r="N25" s="43">
        <f>+'SR - Regional'!K21</f>
        <v>10672846.58</v>
      </c>
      <c r="O25" s="43">
        <f>+'SR - Regional'!L21</f>
        <v>10874107.800000001</v>
      </c>
      <c r="P25" s="43">
        <f>+'SR - Regional'!M21</f>
        <v>10539030.65</v>
      </c>
      <c r="Q25" s="43">
        <f>+'SR - Regional'!N21</f>
        <v>10810382.33</v>
      </c>
      <c r="R25" s="43">
        <f>+'SR - Regional'!P21</f>
        <v>150147.78</v>
      </c>
    </row>
    <row r="26" spans="1:19" x14ac:dyDescent="0.25">
      <c r="A26">
        <v>2021</v>
      </c>
      <c r="B26" t="s">
        <v>76</v>
      </c>
      <c r="C26" t="s">
        <v>76</v>
      </c>
      <c r="D26" t="s">
        <v>75</v>
      </c>
      <c r="E26" s="43">
        <f>+'SR - Regional'!B18+'SR - Regional'!B22</f>
        <v>4623818.38</v>
      </c>
      <c r="F26" s="43">
        <f>+'SR - Regional'!C18+'SR - Regional'!C22</f>
        <v>4665905.29</v>
      </c>
      <c r="G26" s="43">
        <f>+'SR - Regional'!D18+'SR - Regional'!D22</f>
        <v>5234476.53</v>
      </c>
      <c r="H26" s="43">
        <f>+'SR - Regional'!E18+'SR - Regional'!E22</f>
        <v>4982070.5</v>
      </c>
      <c r="I26" s="43">
        <f>+'SR - Regional'!F18+'SR - Regional'!F22</f>
        <v>4926726.29</v>
      </c>
      <c r="J26" s="43">
        <f>+'SR - Regional'!G18+'SR - Regional'!G22</f>
        <v>4898036.4499999993</v>
      </c>
      <c r="K26" s="43">
        <f>+'SR - Regional'!H18+'SR - Regional'!H22</f>
        <v>4906601.43</v>
      </c>
      <c r="L26" s="43">
        <f>+'SR - Regional'!I18+'SR - Regional'!I22</f>
        <v>4976444.37</v>
      </c>
      <c r="M26" s="43">
        <f>+'SR - Regional'!J18+'SR - Regional'!J22</f>
        <v>5055184.54</v>
      </c>
      <c r="N26" s="43">
        <f>+'SR - Regional'!K18+'SR - Regional'!K22</f>
        <v>5033033.26</v>
      </c>
      <c r="O26" s="43">
        <f>+'SR - Regional'!L18+'SR - Regional'!L22</f>
        <v>4941422.5299999993</v>
      </c>
      <c r="P26" s="43">
        <f>+'SR - Regional'!M18+'SR - Regional'!M22</f>
        <v>4794242.0600000005</v>
      </c>
      <c r="Q26" s="43">
        <f>+'SR - Regional'!N18+'SR - Regional'!N22</f>
        <v>5021391.32</v>
      </c>
      <c r="R26" s="43">
        <f>+'SR - Regional'!P18+'SR - Regional'!P22</f>
        <v>57564.99</v>
      </c>
    </row>
    <row r="27" spans="1:19" x14ac:dyDescent="0.25">
      <c r="R27" s="42"/>
      <c r="S27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R19"/>
  <sheetViews>
    <sheetView zoomScale="85" zoomScaleNormal="85" workbookViewId="0">
      <selection activeCell="Q13" sqref="Q13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  <col min="17" max="17" width="14.28515625" customWidth="1"/>
    <col min="18" max="18" width="16.85546875" customWidth="1"/>
  </cols>
  <sheetData>
    <row r="6" spans="1:18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8" x14ac:dyDescent="0.25">
      <c r="A9" s="65" t="s">
        <v>35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</row>
    <row r="10" spans="1:18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8" ht="15.75" thickBot="1" x14ac:dyDescent="0.3">
      <c r="A11" s="9"/>
      <c r="B11" s="3" t="s">
        <v>16</v>
      </c>
      <c r="C11" s="62">
        <v>2021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10"/>
    </row>
    <row r="12" spans="1:18" ht="15.75" thickBot="1" x14ac:dyDescent="0.3">
      <c r="A12" s="27" t="s">
        <v>54</v>
      </c>
      <c r="B12" s="7" t="s">
        <v>31</v>
      </c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8</v>
      </c>
      <c r="I12" s="13" t="s">
        <v>9</v>
      </c>
      <c r="J12" s="13" t="s">
        <v>11</v>
      </c>
      <c r="K12" s="13" t="s">
        <v>12</v>
      </c>
      <c r="L12" s="13" t="s">
        <v>13</v>
      </c>
      <c r="M12" s="13" t="s">
        <v>14</v>
      </c>
      <c r="N12" s="13" t="s">
        <v>15</v>
      </c>
      <c r="O12" s="14" t="s">
        <v>10</v>
      </c>
      <c r="P12" s="10" t="s">
        <v>18</v>
      </c>
      <c r="Q12" s="51" t="s">
        <v>77</v>
      </c>
      <c r="R12" s="10" t="s">
        <v>18</v>
      </c>
    </row>
    <row r="13" spans="1:18" ht="15.75" thickBot="1" x14ac:dyDescent="0.3">
      <c r="A13" s="68" t="s">
        <v>28</v>
      </c>
      <c r="B13" s="12" t="s">
        <v>30</v>
      </c>
      <c r="C13" s="45">
        <v>24657954.359999999</v>
      </c>
      <c r="D13" s="45">
        <v>25392620.75</v>
      </c>
      <c r="E13" s="45">
        <v>25725010.5</v>
      </c>
      <c r="F13" s="45">
        <v>26394838.120000001</v>
      </c>
      <c r="G13" s="45">
        <v>26313424.98</v>
      </c>
      <c r="H13" s="45">
        <v>26826774.190000001</v>
      </c>
      <c r="I13" s="45">
        <v>27627889.059999999</v>
      </c>
      <c r="J13" s="45">
        <v>28076892.98</v>
      </c>
      <c r="K13" s="45">
        <v>28878476.079999998</v>
      </c>
      <c r="L13" s="45">
        <v>28826723.670000002</v>
      </c>
      <c r="M13" s="45">
        <v>28824964.469999999</v>
      </c>
      <c r="N13" s="45">
        <v>26924234.390000001</v>
      </c>
      <c r="O13" s="45">
        <v>29225346.73</v>
      </c>
      <c r="P13" s="46">
        <f>SUM(C13:O13)</f>
        <v>353695150.27999997</v>
      </c>
      <c r="Q13" s="44">
        <v>415286.08</v>
      </c>
      <c r="R13" s="46">
        <f>+P13+Q13</f>
        <v>354110436.35999995</v>
      </c>
    </row>
    <row r="14" spans="1:18" ht="15.75" thickBot="1" x14ac:dyDescent="0.3">
      <c r="A14" s="69"/>
      <c r="B14" s="12" t="s">
        <v>29</v>
      </c>
      <c r="C14" s="45">
        <v>178115695.37</v>
      </c>
      <c r="D14" s="45">
        <v>179123825.02000001</v>
      </c>
      <c r="E14" s="45">
        <v>178731795.97999999</v>
      </c>
      <c r="F14" s="45">
        <v>180864308.25999999</v>
      </c>
      <c r="G14" s="45">
        <v>179997482.91999999</v>
      </c>
      <c r="H14" s="45">
        <v>181315507.25</v>
      </c>
      <c r="I14" s="45">
        <v>180462201.72999999</v>
      </c>
      <c r="J14" s="45">
        <v>178962426.81999999</v>
      </c>
      <c r="K14" s="45">
        <v>186235471.22</v>
      </c>
      <c r="L14" s="45">
        <v>183726159.75</v>
      </c>
      <c r="M14" s="45">
        <v>182051726.15000001</v>
      </c>
      <c r="N14" s="45">
        <v>169665387.74000001</v>
      </c>
      <c r="O14" s="45">
        <v>182903636.66</v>
      </c>
      <c r="P14" s="46">
        <f>SUM(C14:O14)</f>
        <v>2342155624.8699999</v>
      </c>
      <c r="Q14" s="44">
        <v>2679848.27</v>
      </c>
      <c r="R14" s="46">
        <f>+P14+Q14</f>
        <v>2344835473.1399999</v>
      </c>
    </row>
    <row r="15" spans="1:18" ht="15.75" thickBot="1" x14ac:dyDescent="0.3">
      <c r="A15" s="66" t="s">
        <v>53</v>
      </c>
      <c r="B15" s="67"/>
      <c r="C15" s="47">
        <f>SUM(C13:C14)</f>
        <v>202773649.73000002</v>
      </c>
      <c r="D15" s="47">
        <f t="shared" ref="D15:O15" si="0">SUM(D13:D14)</f>
        <v>204516445.77000001</v>
      </c>
      <c r="E15" s="47">
        <f t="shared" si="0"/>
        <v>204456806.47999999</v>
      </c>
      <c r="F15" s="47">
        <f t="shared" si="0"/>
        <v>207259146.38</v>
      </c>
      <c r="G15" s="47">
        <f t="shared" si="0"/>
        <v>206310907.89999998</v>
      </c>
      <c r="H15" s="47">
        <f t="shared" si="0"/>
        <v>208142281.44</v>
      </c>
      <c r="I15" s="47">
        <f t="shared" si="0"/>
        <v>208090090.78999999</v>
      </c>
      <c r="J15" s="47">
        <f>SUM(J13:J14)</f>
        <v>207039319.79999998</v>
      </c>
      <c r="K15" s="47">
        <f t="shared" si="0"/>
        <v>215113947.30000001</v>
      </c>
      <c r="L15" s="47">
        <f t="shared" si="0"/>
        <v>212552883.42000002</v>
      </c>
      <c r="M15" s="47">
        <f t="shared" si="0"/>
        <v>210876690.62</v>
      </c>
      <c r="N15" s="47">
        <f t="shared" si="0"/>
        <v>196589622.13</v>
      </c>
      <c r="O15" s="47">
        <f t="shared" si="0"/>
        <v>212128983.38999999</v>
      </c>
      <c r="P15" s="48">
        <f>SUM(P13:P14)</f>
        <v>2695850775.1499996</v>
      </c>
      <c r="Q15" s="52">
        <v>3095134.35</v>
      </c>
      <c r="R15" s="48">
        <f>SUM(R13:R14)</f>
        <v>2698945909.5</v>
      </c>
    </row>
    <row r="16" spans="1:18" ht="15.75" thickBot="1" x14ac:dyDescent="0.3">
      <c r="A16" s="68" t="s">
        <v>41</v>
      </c>
      <c r="B16" s="12" t="s">
        <v>30</v>
      </c>
      <c r="C16" s="45">
        <v>2219946.0499999998</v>
      </c>
      <c r="D16" s="45">
        <v>2259039.54</v>
      </c>
      <c r="E16" s="45">
        <v>2660779.5699999998</v>
      </c>
      <c r="F16" s="45">
        <v>2505579.56</v>
      </c>
      <c r="G16" s="45">
        <v>2530877.17</v>
      </c>
      <c r="H16" s="44">
        <v>2786368.37</v>
      </c>
      <c r="I16" s="44">
        <v>2900782.28</v>
      </c>
      <c r="J16" s="44">
        <v>3129394.56</v>
      </c>
      <c r="K16" s="44">
        <v>3573214.67</v>
      </c>
      <c r="L16" s="44">
        <v>3261367.73</v>
      </c>
      <c r="M16" s="44">
        <v>3843360.59</v>
      </c>
      <c r="N16" s="44">
        <v>3018823.89</v>
      </c>
      <c r="O16" s="44">
        <v>3548745.75</v>
      </c>
      <c r="P16" s="46">
        <f>SUM(C16:O16)</f>
        <v>38238279.730000004</v>
      </c>
      <c r="Q16" s="44">
        <v>13652.62</v>
      </c>
      <c r="R16" s="46">
        <f>+P16+Q16</f>
        <v>38251932.350000001</v>
      </c>
    </row>
    <row r="17" spans="1:18" ht="15.75" thickBot="1" x14ac:dyDescent="0.3">
      <c r="A17" s="69"/>
      <c r="B17" s="12" t="s">
        <v>29</v>
      </c>
      <c r="C17" s="45">
        <v>43900926.270000003</v>
      </c>
      <c r="D17" s="45">
        <v>47834643.640000001</v>
      </c>
      <c r="E17" s="45">
        <v>53242189.579999998</v>
      </c>
      <c r="F17" s="45">
        <v>48303238.960000001</v>
      </c>
      <c r="G17" s="45">
        <v>48109517.670000002</v>
      </c>
      <c r="H17" s="44">
        <v>47907297.450000003</v>
      </c>
      <c r="I17" s="44">
        <v>47865266.469999999</v>
      </c>
      <c r="J17" s="44">
        <v>48075641.420000002</v>
      </c>
      <c r="K17" s="44">
        <v>47605960.590000004</v>
      </c>
      <c r="L17" s="44">
        <v>47511900.189999998</v>
      </c>
      <c r="M17" s="44">
        <v>47484089.579999998</v>
      </c>
      <c r="N17" s="44">
        <v>47372992.409999996</v>
      </c>
      <c r="O17" s="44">
        <v>47608489.960000001</v>
      </c>
      <c r="P17" s="46">
        <f>SUM(C17:O17)</f>
        <v>622822154.18999994</v>
      </c>
      <c r="Q17" s="44">
        <v>155191.46</v>
      </c>
      <c r="R17" s="46">
        <f>+P17+Q17</f>
        <v>622977345.64999998</v>
      </c>
    </row>
    <row r="18" spans="1:18" ht="15.75" thickBot="1" x14ac:dyDescent="0.3">
      <c r="A18" s="66" t="s">
        <v>53</v>
      </c>
      <c r="B18" s="67"/>
      <c r="C18" s="47">
        <f t="shared" ref="C18:O18" si="1">SUM(C16:C17)</f>
        <v>46120872.32</v>
      </c>
      <c r="D18" s="47">
        <f t="shared" si="1"/>
        <v>50093683.18</v>
      </c>
      <c r="E18" s="47">
        <f t="shared" si="1"/>
        <v>55902969.149999999</v>
      </c>
      <c r="F18" s="47">
        <f t="shared" si="1"/>
        <v>50808818.520000003</v>
      </c>
      <c r="G18" s="47">
        <f t="shared" si="1"/>
        <v>50640394.840000004</v>
      </c>
      <c r="H18" s="47">
        <f t="shared" si="1"/>
        <v>50693665.82</v>
      </c>
      <c r="I18" s="47">
        <f t="shared" si="1"/>
        <v>50766048.75</v>
      </c>
      <c r="J18" s="47">
        <f>SUM(J16:J17)</f>
        <v>51205035.980000004</v>
      </c>
      <c r="K18" s="47">
        <f t="shared" si="1"/>
        <v>51179175.260000005</v>
      </c>
      <c r="L18" s="47">
        <f t="shared" si="1"/>
        <v>50773267.919999994</v>
      </c>
      <c r="M18" s="47">
        <f t="shared" si="1"/>
        <v>51327450.170000002</v>
      </c>
      <c r="N18" s="47">
        <f t="shared" si="1"/>
        <v>50391816.299999997</v>
      </c>
      <c r="O18" s="47">
        <f t="shared" si="1"/>
        <v>51157235.710000001</v>
      </c>
      <c r="P18" s="48">
        <f>SUM(P16:P17)</f>
        <v>661060433.91999996</v>
      </c>
      <c r="Q18" s="52">
        <v>168844.08</v>
      </c>
      <c r="R18" s="48">
        <f>SUM(R16:R17)</f>
        <v>661229278</v>
      </c>
    </row>
    <row r="19" spans="1:18" ht="15.75" thickBot="1" x14ac:dyDescent="0.3">
      <c r="A19" s="59" t="s">
        <v>18</v>
      </c>
      <c r="B19" s="60"/>
      <c r="C19" s="49">
        <f t="shared" ref="C19:N19" si="2">C15+C18</f>
        <v>248894522.05000001</v>
      </c>
      <c r="D19" s="49">
        <f t="shared" si="2"/>
        <v>254610128.95000002</v>
      </c>
      <c r="E19" s="49">
        <f t="shared" si="2"/>
        <v>260359775.63</v>
      </c>
      <c r="F19" s="49">
        <f t="shared" si="2"/>
        <v>258067964.90000001</v>
      </c>
      <c r="G19" s="49">
        <f t="shared" si="2"/>
        <v>256951302.73999998</v>
      </c>
      <c r="H19" s="49">
        <f t="shared" si="2"/>
        <v>258835947.25999999</v>
      </c>
      <c r="I19" s="49">
        <f t="shared" si="2"/>
        <v>258856139.53999999</v>
      </c>
      <c r="J19" s="49">
        <f>J15+J18</f>
        <v>258244355.77999997</v>
      </c>
      <c r="K19" s="49">
        <f t="shared" si="2"/>
        <v>266293122.56</v>
      </c>
      <c r="L19" s="49">
        <f t="shared" si="2"/>
        <v>263326151.34</v>
      </c>
      <c r="M19" s="49">
        <f t="shared" si="2"/>
        <v>262204140.79000002</v>
      </c>
      <c r="N19" s="49">
        <f t="shared" si="2"/>
        <v>246981438.43000001</v>
      </c>
      <c r="O19" s="49">
        <f>O15+O18</f>
        <v>263286219.09999999</v>
      </c>
      <c r="P19" s="49">
        <f>P15+P18</f>
        <v>3356911209.0699997</v>
      </c>
      <c r="Q19" s="53">
        <v>3263978.43</v>
      </c>
      <c r="R19" s="49">
        <f>R15+R18</f>
        <v>3360175187.5</v>
      </c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zoomScale="80" zoomScaleNormal="80" workbookViewId="0">
      <selection activeCell="H31" sqref="H31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  <col min="18" max="18" width="20.42578125" customWidth="1"/>
  </cols>
  <sheetData>
    <row r="1" spans="1:18" x14ac:dyDescent="0.25">
      <c r="A1" t="s">
        <v>55</v>
      </c>
    </row>
    <row r="6" spans="1:18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54"/>
    </row>
    <row r="7" spans="1:18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54"/>
    </row>
    <row r="8" spans="1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54"/>
    </row>
    <row r="9" spans="1:18" x14ac:dyDescent="0.25">
      <c r="A9" s="65" t="s">
        <v>25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54"/>
    </row>
    <row r="10" spans="1:18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54"/>
    </row>
    <row r="11" spans="1:18" ht="15.75" thickBot="1" x14ac:dyDescent="0.3">
      <c r="A11" s="70" t="s">
        <v>16</v>
      </c>
      <c r="B11" s="71"/>
      <c r="C11" s="62">
        <v>2021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10"/>
    </row>
    <row r="12" spans="1:18" ht="15.75" thickBot="1" x14ac:dyDescent="0.3">
      <c r="A12" s="70" t="s">
        <v>17</v>
      </c>
      <c r="B12" s="71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8</v>
      </c>
      <c r="I12" s="13" t="s">
        <v>9</v>
      </c>
      <c r="J12" s="13" t="s">
        <v>11</v>
      </c>
      <c r="K12" s="13" t="s">
        <v>12</v>
      </c>
      <c r="L12" s="13" t="s">
        <v>13</v>
      </c>
      <c r="M12" s="13" t="s">
        <v>14</v>
      </c>
      <c r="N12" s="13" t="s">
        <v>15</v>
      </c>
      <c r="O12" s="14" t="s">
        <v>10</v>
      </c>
      <c r="P12" s="10" t="s">
        <v>18</v>
      </c>
      <c r="Q12" s="55" t="s">
        <v>77</v>
      </c>
      <c r="R12" s="56" t="s">
        <v>18</v>
      </c>
    </row>
    <row r="13" spans="1:18" ht="15.75" thickBot="1" x14ac:dyDescent="0.3">
      <c r="A13" s="72" t="s">
        <v>2</v>
      </c>
      <c r="B13" s="73"/>
      <c r="C13" s="44">
        <v>26877900.41</v>
      </c>
      <c r="D13" s="44">
        <v>27651660.289999999</v>
      </c>
      <c r="E13" s="44">
        <v>28385790.07</v>
      </c>
      <c r="F13" s="44">
        <v>28900417.68</v>
      </c>
      <c r="G13" s="44">
        <v>28844302.149999999</v>
      </c>
      <c r="H13" s="44">
        <v>29613142.559999999</v>
      </c>
      <c r="I13" s="44">
        <v>30528671.34</v>
      </c>
      <c r="J13" s="44">
        <v>31206287.539999999</v>
      </c>
      <c r="K13" s="44">
        <v>32451690.75</v>
      </c>
      <c r="L13" s="44">
        <v>32088091.399999999</v>
      </c>
      <c r="M13" s="44">
        <v>32668325.059999999</v>
      </c>
      <c r="N13" s="44">
        <v>29943058.280000001</v>
      </c>
      <c r="O13" s="44">
        <v>32774092.48</v>
      </c>
      <c r="P13" s="28">
        <f>SUM(C13:O13)</f>
        <v>391933430.00999999</v>
      </c>
      <c r="Q13" s="44">
        <v>428938.7</v>
      </c>
      <c r="R13" s="28">
        <f>+P13+Q13</f>
        <v>392362368.70999998</v>
      </c>
    </row>
    <row r="14" spans="1:18" ht="15.75" thickBot="1" x14ac:dyDescent="0.3">
      <c r="A14" s="72" t="s">
        <v>1</v>
      </c>
      <c r="B14" s="73"/>
      <c r="C14" s="44">
        <v>222016621.63999999</v>
      </c>
      <c r="D14" s="44">
        <v>226958468.66</v>
      </c>
      <c r="E14" s="44">
        <v>231973985.56</v>
      </c>
      <c r="F14" s="44">
        <v>229167547.22</v>
      </c>
      <c r="G14" s="44">
        <v>228107000.59</v>
      </c>
      <c r="H14" s="44">
        <v>229222804.69999999</v>
      </c>
      <c r="I14" s="44">
        <v>228327468.19999999</v>
      </c>
      <c r="J14" s="44">
        <v>227038068.24000001</v>
      </c>
      <c r="K14" s="44">
        <v>233841431.81</v>
      </c>
      <c r="L14" s="44">
        <v>231238059.94</v>
      </c>
      <c r="M14" s="44">
        <v>229535815.72999999</v>
      </c>
      <c r="N14" s="44">
        <v>217038380.15000001</v>
      </c>
      <c r="O14" s="44">
        <v>230512126.62</v>
      </c>
      <c r="P14" s="28">
        <f>SUM(C14:O14)</f>
        <v>2964977779.0599999</v>
      </c>
      <c r="Q14" s="44">
        <v>2835039.73</v>
      </c>
      <c r="R14" s="28">
        <f>+P14+Q14</f>
        <v>2967812818.79</v>
      </c>
    </row>
    <row r="15" spans="1:18" ht="15.75" thickBot="1" x14ac:dyDescent="0.3">
      <c r="A15" s="72" t="s">
        <v>18</v>
      </c>
      <c r="B15" s="73"/>
      <c r="C15" s="23">
        <f t="shared" ref="C15:P15" si="0">SUM(C13:C14)</f>
        <v>248894522.04999998</v>
      </c>
      <c r="D15" s="23">
        <f t="shared" si="0"/>
        <v>254610128.94999999</v>
      </c>
      <c r="E15" s="23">
        <f t="shared" si="0"/>
        <v>260359775.63</v>
      </c>
      <c r="F15" s="23">
        <f t="shared" si="0"/>
        <v>258067964.90000001</v>
      </c>
      <c r="G15" s="23">
        <f t="shared" si="0"/>
        <v>256951302.74000001</v>
      </c>
      <c r="H15" s="23">
        <f t="shared" si="0"/>
        <v>258835947.25999999</v>
      </c>
      <c r="I15" s="23">
        <f t="shared" si="0"/>
        <v>258856139.53999999</v>
      </c>
      <c r="J15" s="23">
        <f t="shared" si="0"/>
        <v>258244355.78</v>
      </c>
      <c r="K15" s="23">
        <f t="shared" si="0"/>
        <v>266293122.56</v>
      </c>
      <c r="L15" s="23">
        <f t="shared" si="0"/>
        <v>263326151.34</v>
      </c>
      <c r="M15" s="23">
        <f t="shared" si="0"/>
        <v>262204140.78999999</v>
      </c>
      <c r="N15" s="23">
        <f t="shared" si="0"/>
        <v>246981438.43000001</v>
      </c>
      <c r="O15" s="23">
        <f t="shared" si="0"/>
        <v>263286219.09999999</v>
      </c>
      <c r="P15" s="24">
        <f t="shared" si="0"/>
        <v>3356911209.0699997</v>
      </c>
      <c r="Q15" s="53">
        <v>3263978.43</v>
      </c>
      <c r="R15" s="24">
        <f t="shared" ref="R15" si="1">SUM(R13:R14)</f>
        <v>3360175187.5</v>
      </c>
    </row>
    <row r="17" spans="1:18" x14ac:dyDescent="0.25">
      <c r="C17" s="31"/>
    </row>
    <row r="18" spans="1:18" x14ac:dyDescent="0.25">
      <c r="A18" s="33" t="s">
        <v>25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8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8" ht="15.75" thickBot="1" x14ac:dyDescent="0.3">
      <c r="A20" s="3"/>
      <c r="B20" s="5" t="s">
        <v>16</v>
      </c>
      <c r="C20" s="62">
        <v>2021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10"/>
    </row>
    <row r="21" spans="1:18" ht="15.75" thickBot="1" x14ac:dyDescent="0.3">
      <c r="A21" s="4" t="s">
        <v>17</v>
      </c>
      <c r="B21" s="8" t="s">
        <v>22</v>
      </c>
      <c r="C21" s="13" t="s">
        <v>3</v>
      </c>
      <c r="D21" s="13" t="s">
        <v>4</v>
      </c>
      <c r="E21" s="13" t="s">
        <v>5</v>
      </c>
      <c r="F21" s="13" t="s">
        <v>6</v>
      </c>
      <c r="G21" s="13" t="s">
        <v>7</v>
      </c>
      <c r="H21" s="13" t="s">
        <v>8</v>
      </c>
      <c r="I21" s="13" t="s">
        <v>9</v>
      </c>
      <c r="J21" s="13" t="s">
        <v>11</v>
      </c>
      <c r="K21" s="13" t="s">
        <v>12</v>
      </c>
      <c r="L21" s="13" t="s">
        <v>13</v>
      </c>
      <c r="M21" s="13" t="s">
        <v>14</v>
      </c>
      <c r="N21" s="13" t="s">
        <v>15</v>
      </c>
      <c r="O21" s="14" t="s">
        <v>10</v>
      </c>
      <c r="P21" s="10" t="s">
        <v>18</v>
      </c>
      <c r="Q21" s="55" t="s">
        <v>77</v>
      </c>
      <c r="R21" s="56" t="s">
        <v>18</v>
      </c>
    </row>
    <row r="22" spans="1:18" ht="15.75" thickBot="1" x14ac:dyDescent="0.3">
      <c r="A22" s="36" t="s">
        <v>1</v>
      </c>
      <c r="B22" s="12" t="s">
        <v>24</v>
      </c>
      <c r="C22" s="44">
        <v>43235851.340000004</v>
      </c>
      <c r="D22" s="44">
        <v>44737347.039999999</v>
      </c>
      <c r="E22" s="44">
        <v>44750510.140000001</v>
      </c>
      <c r="F22" s="44">
        <v>45507421.909999996</v>
      </c>
      <c r="G22" s="44">
        <v>44852846.520000003</v>
      </c>
      <c r="H22" s="44">
        <v>45375191.109999999</v>
      </c>
      <c r="I22" s="44">
        <v>45400767.43</v>
      </c>
      <c r="J22" s="44">
        <v>45420455.140000001</v>
      </c>
      <c r="K22" s="44">
        <v>47109566.719999999</v>
      </c>
      <c r="L22" s="44">
        <v>46685023.109999999</v>
      </c>
      <c r="M22" s="44">
        <v>46115738.270000003</v>
      </c>
      <c r="N22" s="44">
        <v>42201592.539999999</v>
      </c>
      <c r="O22" s="44">
        <v>46334268.159999996</v>
      </c>
      <c r="P22" s="28">
        <f t="shared" ref="P22:P27" si="2">SUM(C22:O22)</f>
        <v>587726579.42999995</v>
      </c>
      <c r="Q22" s="44">
        <v>678478.67</v>
      </c>
      <c r="R22" s="28">
        <f>+P22+Q22</f>
        <v>588405058.0999999</v>
      </c>
    </row>
    <row r="23" spans="1:18" ht="15.75" thickBot="1" x14ac:dyDescent="0.3">
      <c r="A23" s="37"/>
      <c r="B23" s="12" t="s">
        <v>23</v>
      </c>
      <c r="C23" s="44">
        <v>178780770.30000001</v>
      </c>
      <c r="D23" s="44">
        <v>182221121.62</v>
      </c>
      <c r="E23" s="44">
        <v>187223475.41999999</v>
      </c>
      <c r="F23" s="44">
        <v>183660125.31</v>
      </c>
      <c r="G23" s="44">
        <v>183254154.06999999</v>
      </c>
      <c r="H23" s="44">
        <v>183847613.59</v>
      </c>
      <c r="I23" s="44">
        <v>182926700.77000001</v>
      </c>
      <c r="J23" s="44">
        <v>181617613.09999999</v>
      </c>
      <c r="K23" s="44">
        <v>186731865.09</v>
      </c>
      <c r="L23" s="44">
        <v>184553036.83000001</v>
      </c>
      <c r="M23" s="44">
        <v>183420077.46000001</v>
      </c>
      <c r="N23" s="44">
        <v>174836787.61000001</v>
      </c>
      <c r="O23" s="44">
        <v>184177858.46000001</v>
      </c>
      <c r="P23" s="28">
        <f t="shared" si="2"/>
        <v>2377251199.6299996</v>
      </c>
      <c r="Q23" s="44">
        <v>2156561.06</v>
      </c>
      <c r="R23" s="28">
        <f>+P23+Q23</f>
        <v>2379407760.6899996</v>
      </c>
    </row>
    <row r="24" spans="1:18" ht="15.75" thickBot="1" x14ac:dyDescent="0.3">
      <c r="A24" s="34" t="s">
        <v>53</v>
      </c>
      <c r="B24" s="35"/>
      <c r="C24" s="22">
        <f t="shared" ref="C24" si="3">SUM(C22:C23)</f>
        <v>222016621.64000002</v>
      </c>
      <c r="D24" s="22">
        <f t="shared" ref="D24:O24" si="4">SUM(D22:D23)</f>
        <v>226958468.66</v>
      </c>
      <c r="E24" s="22">
        <f t="shared" si="4"/>
        <v>231973985.56</v>
      </c>
      <c r="F24" s="22">
        <f t="shared" si="4"/>
        <v>229167547.22</v>
      </c>
      <c r="G24" s="22">
        <f t="shared" si="4"/>
        <v>228107000.59</v>
      </c>
      <c r="H24" s="22">
        <f t="shared" si="4"/>
        <v>229222804.69999999</v>
      </c>
      <c r="I24" s="22">
        <f t="shared" si="4"/>
        <v>228327468.20000002</v>
      </c>
      <c r="J24" s="22">
        <f t="shared" si="4"/>
        <v>227038068.24000001</v>
      </c>
      <c r="K24" s="22">
        <f t="shared" si="4"/>
        <v>233841431.81</v>
      </c>
      <c r="L24" s="22">
        <f t="shared" si="4"/>
        <v>231238059.94</v>
      </c>
      <c r="M24" s="22">
        <f t="shared" si="4"/>
        <v>229535815.73000002</v>
      </c>
      <c r="N24" s="22">
        <f>SUM(N22:N23)</f>
        <v>217038380.15000001</v>
      </c>
      <c r="O24" s="22">
        <f t="shared" si="4"/>
        <v>230512126.62</v>
      </c>
      <c r="P24" s="40">
        <f t="shared" si="2"/>
        <v>2964977779.0599999</v>
      </c>
      <c r="Q24" s="52">
        <v>2835039.73</v>
      </c>
      <c r="R24" s="40">
        <f>+R23+R22</f>
        <v>2967812818.7899995</v>
      </c>
    </row>
    <row r="25" spans="1:18" ht="15.75" thickBot="1" x14ac:dyDescent="0.3">
      <c r="A25" s="38" t="s">
        <v>2</v>
      </c>
      <c r="B25" s="12" t="s">
        <v>24</v>
      </c>
      <c r="C25" s="44">
        <v>24638236.899999999</v>
      </c>
      <c r="D25" s="44">
        <v>25461247.609999999</v>
      </c>
      <c r="E25" s="44">
        <v>26107472.66</v>
      </c>
      <c r="F25" s="44">
        <v>26667637.52</v>
      </c>
      <c r="G25" s="44">
        <v>26511418.920000002</v>
      </c>
      <c r="H25" s="44">
        <v>27046557.129999999</v>
      </c>
      <c r="I25" s="44">
        <v>27851190.829999998</v>
      </c>
      <c r="J25" s="44">
        <v>28587449.440000001</v>
      </c>
      <c r="K25" s="44">
        <v>29805241.859999999</v>
      </c>
      <c r="L25" s="44">
        <v>29546437.579999998</v>
      </c>
      <c r="M25" s="44">
        <v>30089980.66</v>
      </c>
      <c r="N25" s="44">
        <v>27693570.949999999</v>
      </c>
      <c r="O25" s="44">
        <v>30138050.77</v>
      </c>
      <c r="P25" s="28">
        <f t="shared" si="2"/>
        <v>360144492.82999998</v>
      </c>
      <c r="Q25" s="44">
        <v>395734.27</v>
      </c>
      <c r="R25" s="28">
        <f>+P25+Q25</f>
        <v>360540227.09999996</v>
      </c>
    </row>
    <row r="26" spans="1:18" ht="15.75" thickBot="1" x14ac:dyDescent="0.3">
      <c r="A26" s="39"/>
      <c r="B26" s="12" t="s">
        <v>23</v>
      </c>
      <c r="C26" s="44">
        <v>2239663.5099999998</v>
      </c>
      <c r="D26" s="44">
        <v>2190412.6800000002</v>
      </c>
      <c r="E26" s="44">
        <v>2278317.41</v>
      </c>
      <c r="F26" s="44">
        <v>2232780.16</v>
      </c>
      <c r="G26" s="44">
        <v>2332883.23</v>
      </c>
      <c r="H26" s="44">
        <v>2566585.4300000002</v>
      </c>
      <c r="I26" s="44">
        <v>2677480.5099999998</v>
      </c>
      <c r="J26" s="44">
        <v>2618838.1</v>
      </c>
      <c r="K26" s="44">
        <v>2646448.89</v>
      </c>
      <c r="L26" s="44">
        <v>2541653.8199999998</v>
      </c>
      <c r="M26" s="44">
        <v>2578344.4</v>
      </c>
      <c r="N26" s="44">
        <v>2249487.33</v>
      </c>
      <c r="O26" s="44">
        <v>2636041.71</v>
      </c>
      <c r="P26" s="28">
        <f t="shared" si="2"/>
        <v>31788937.18</v>
      </c>
      <c r="Q26" s="44">
        <v>33204.43</v>
      </c>
      <c r="R26" s="28">
        <f>+P26+Q26</f>
        <v>31822141.609999999</v>
      </c>
    </row>
    <row r="27" spans="1:18" ht="15.75" thickBot="1" x14ac:dyDescent="0.3">
      <c r="A27" s="35" t="s">
        <v>53</v>
      </c>
      <c r="B27" s="35"/>
      <c r="C27" s="22">
        <f t="shared" ref="C27" si="5">SUM(C25:C26)</f>
        <v>26877900.409999996</v>
      </c>
      <c r="D27" s="22">
        <f t="shared" ref="D27:O27" si="6">SUM(D25:D26)</f>
        <v>27651660.289999999</v>
      </c>
      <c r="E27" s="22">
        <f t="shared" si="6"/>
        <v>28385790.07</v>
      </c>
      <c r="F27" s="22">
        <f t="shared" si="6"/>
        <v>28900417.68</v>
      </c>
      <c r="G27" s="22">
        <f t="shared" si="6"/>
        <v>28844302.150000002</v>
      </c>
      <c r="H27" s="22">
        <f t="shared" si="6"/>
        <v>29613142.559999999</v>
      </c>
      <c r="I27" s="22">
        <f t="shared" si="6"/>
        <v>30528671.339999996</v>
      </c>
      <c r="J27" s="22">
        <f t="shared" si="6"/>
        <v>31206287.540000003</v>
      </c>
      <c r="K27" s="22">
        <f t="shared" si="6"/>
        <v>32451690.75</v>
      </c>
      <c r="L27" s="22">
        <f t="shared" si="6"/>
        <v>32088091.399999999</v>
      </c>
      <c r="M27" s="22">
        <f t="shared" si="6"/>
        <v>32668325.059999999</v>
      </c>
      <c r="N27" s="22">
        <f>SUM(N25:N26)</f>
        <v>29943058.280000001</v>
      </c>
      <c r="O27" s="22">
        <f t="shared" si="6"/>
        <v>32774092.48</v>
      </c>
      <c r="P27" s="40">
        <f t="shared" si="2"/>
        <v>391933430.00999999</v>
      </c>
      <c r="Q27" s="52">
        <v>428938.7</v>
      </c>
      <c r="R27" s="40">
        <f>+R26+R25</f>
        <v>392362368.70999998</v>
      </c>
    </row>
    <row r="28" spans="1:18" ht="15.75" thickBot="1" x14ac:dyDescent="0.3">
      <c r="A28" s="2" t="s">
        <v>18</v>
      </c>
      <c r="B28" s="6"/>
      <c r="C28" s="23">
        <f t="shared" ref="C28" si="7">C27+C24</f>
        <v>248894522.05000001</v>
      </c>
      <c r="D28" s="23">
        <f t="shared" ref="D28:O28" si="8">D27+D24</f>
        <v>254610128.94999999</v>
      </c>
      <c r="E28" s="23">
        <f t="shared" si="8"/>
        <v>260359775.63</v>
      </c>
      <c r="F28" s="23">
        <f t="shared" si="8"/>
        <v>258067964.90000001</v>
      </c>
      <c r="G28" s="23">
        <f t="shared" si="8"/>
        <v>256951302.74000001</v>
      </c>
      <c r="H28" s="23">
        <f t="shared" si="8"/>
        <v>258835947.25999999</v>
      </c>
      <c r="I28" s="23">
        <f t="shared" si="8"/>
        <v>258856139.54000002</v>
      </c>
      <c r="J28" s="23">
        <f t="shared" si="8"/>
        <v>258244355.78</v>
      </c>
      <c r="K28" s="23">
        <f t="shared" si="8"/>
        <v>266293122.56</v>
      </c>
      <c r="L28" s="23">
        <f t="shared" si="8"/>
        <v>263326151.34</v>
      </c>
      <c r="M28" s="23">
        <f t="shared" si="8"/>
        <v>262204140.79000002</v>
      </c>
      <c r="N28" s="23">
        <f t="shared" si="8"/>
        <v>246981438.43000001</v>
      </c>
      <c r="O28" s="23">
        <f t="shared" si="8"/>
        <v>263286219.09999999</v>
      </c>
      <c r="P28" s="24">
        <f>P24+P27</f>
        <v>3356911209.0699997</v>
      </c>
      <c r="Q28" s="53">
        <v>3263978.43</v>
      </c>
      <c r="R28" s="24">
        <f>R24+R27</f>
        <v>3360175187.4999995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Q20"/>
  <sheetViews>
    <sheetView zoomScale="85" zoomScaleNormal="85" workbookViewId="0">
      <selection activeCell="P14" sqref="P14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  <col min="16" max="16" width="16.28515625" customWidth="1"/>
    <col min="17" max="17" width="17.42578125" customWidth="1"/>
  </cols>
  <sheetData>
    <row r="6" spans="1:17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7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x14ac:dyDescent="0.25">
      <c r="A10" s="65" t="s">
        <v>19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7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7" ht="15.75" thickBot="1" x14ac:dyDescent="0.3">
      <c r="A12" s="3" t="s">
        <v>16</v>
      </c>
      <c r="B12" s="62">
        <v>2021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  <c r="O12" s="10"/>
    </row>
    <row r="13" spans="1:17" ht="15.75" thickBot="1" x14ac:dyDescent="0.3">
      <c r="A13" s="4" t="s">
        <v>17</v>
      </c>
      <c r="B13" s="13" t="s">
        <v>3</v>
      </c>
      <c r="C13" s="13" t="s">
        <v>4</v>
      </c>
      <c r="D13" s="13" t="s">
        <v>5</v>
      </c>
      <c r="E13" s="13" t="s">
        <v>6</v>
      </c>
      <c r="F13" s="13" t="s">
        <v>7</v>
      </c>
      <c r="G13" s="13" t="s">
        <v>8</v>
      </c>
      <c r="H13" s="13" t="s">
        <v>9</v>
      </c>
      <c r="I13" s="13" t="s">
        <v>11</v>
      </c>
      <c r="J13" s="13" t="s">
        <v>12</v>
      </c>
      <c r="K13" s="13" t="s">
        <v>13</v>
      </c>
      <c r="L13" s="13" t="s">
        <v>14</v>
      </c>
      <c r="M13" s="13" t="s">
        <v>15</v>
      </c>
      <c r="N13" s="14" t="s">
        <v>10</v>
      </c>
      <c r="O13" s="10" t="s">
        <v>18</v>
      </c>
      <c r="P13" s="51" t="s">
        <v>77</v>
      </c>
      <c r="Q13" s="10" t="s">
        <v>18</v>
      </c>
    </row>
    <row r="14" spans="1:17" ht="20.25" customHeight="1" thickBot="1" x14ac:dyDescent="0.3">
      <c r="A14" s="16" t="s">
        <v>36</v>
      </c>
      <c r="B14" s="50">
        <v>23824116.829999998</v>
      </c>
      <c r="C14" s="50">
        <v>24629885.02</v>
      </c>
      <c r="D14" s="50">
        <v>25082801.73</v>
      </c>
      <c r="E14" s="50">
        <v>25583552.18</v>
      </c>
      <c r="F14" s="50">
        <v>25562407.449999999</v>
      </c>
      <c r="G14" s="50">
        <v>26126158.600000001</v>
      </c>
      <c r="H14" s="50">
        <v>27021210.719999999</v>
      </c>
      <c r="I14" s="50">
        <v>27820658.469999999</v>
      </c>
      <c r="J14" s="50">
        <v>28854025.559999999</v>
      </c>
      <c r="K14" s="50">
        <v>28769970.91</v>
      </c>
      <c r="L14" s="50">
        <v>29383206.91</v>
      </c>
      <c r="M14" s="50">
        <v>27063154.890000001</v>
      </c>
      <c r="N14" s="50">
        <v>29295701.460000001</v>
      </c>
      <c r="O14" s="29">
        <f t="shared" ref="O14:O19" si="0">SUM(B14:N14)</f>
        <v>349016850.72999996</v>
      </c>
      <c r="P14" s="50">
        <v>383947.15</v>
      </c>
      <c r="Q14" s="29">
        <f>+O14+P14</f>
        <v>349400797.87999994</v>
      </c>
    </row>
    <row r="15" spans="1:17" ht="20.25" customHeight="1" thickBot="1" x14ac:dyDescent="0.3">
      <c r="A15" s="16" t="s">
        <v>37</v>
      </c>
      <c r="B15" s="50">
        <v>3031236.41</v>
      </c>
      <c r="C15" s="50">
        <v>3000169.35</v>
      </c>
      <c r="D15" s="50">
        <v>3280330.35</v>
      </c>
      <c r="E15" s="50">
        <v>3294048.71</v>
      </c>
      <c r="F15" s="50">
        <v>3259691.98</v>
      </c>
      <c r="G15" s="50">
        <v>3463915.16</v>
      </c>
      <c r="H15" s="50">
        <v>3483732.69</v>
      </c>
      <c r="I15" s="50">
        <v>3352699.75</v>
      </c>
      <c r="J15" s="50">
        <v>3572153.71</v>
      </c>
      <c r="K15" s="50">
        <v>3285309.08</v>
      </c>
      <c r="L15" s="50">
        <v>3259608.59</v>
      </c>
      <c r="M15" s="50">
        <v>2853983.18</v>
      </c>
      <c r="N15" s="50">
        <v>3453645</v>
      </c>
      <c r="O15" s="29">
        <f t="shared" si="0"/>
        <v>42590523.960000001</v>
      </c>
      <c r="P15" s="50">
        <v>44588.21</v>
      </c>
      <c r="Q15" s="29">
        <f t="shared" ref="Q15:Q19" si="1">+O15+P15</f>
        <v>42635112.170000002</v>
      </c>
    </row>
    <row r="16" spans="1:17" ht="20.25" customHeight="1" thickBot="1" x14ac:dyDescent="0.3">
      <c r="A16" s="16" t="s">
        <v>33</v>
      </c>
      <c r="B16" s="50">
        <v>19517.02</v>
      </c>
      <c r="C16" s="50">
        <v>20918.669999999998</v>
      </c>
      <c r="D16" s="50">
        <v>21687.89</v>
      </c>
      <c r="E16" s="50">
        <v>21875.52</v>
      </c>
      <c r="F16" s="50">
        <v>20316.39</v>
      </c>
      <c r="G16" s="50">
        <v>21379.53</v>
      </c>
      <c r="H16" s="50">
        <v>20459.419999999998</v>
      </c>
      <c r="I16" s="50">
        <v>31618.92</v>
      </c>
      <c r="J16" s="50">
        <v>24455.66</v>
      </c>
      <c r="K16" s="50">
        <v>31755.59</v>
      </c>
      <c r="L16" s="50">
        <v>24453.74</v>
      </c>
      <c r="M16" s="50">
        <v>25132.5</v>
      </c>
      <c r="N16" s="50">
        <v>23134.560000000001</v>
      </c>
      <c r="O16" s="29">
        <f t="shared" si="0"/>
        <v>306705.40999999997</v>
      </c>
      <c r="P16" s="50">
        <v>397.89</v>
      </c>
      <c r="Q16" s="29">
        <f t="shared" si="1"/>
        <v>307103.3</v>
      </c>
    </row>
    <row r="17" spans="1:17" ht="20.25" customHeight="1" thickBot="1" x14ac:dyDescent="0.3">
      <c r="A17" s="16" t="s">
        <v>34</v>
      </c>
      <c r="B17" s="50">
        <v>3030.15</v>
      </c>
      <c r="C17" s="50">
        <v>687.25</v>
      </c>
      <c r="D17" s="50">
        <v>970.1</v>
      </c>
      <c r="E17" s="50">
        <v>941.27</v>
      </c>
      <c r="F17" s="50">
        <v>1886.33</v>
      </c>
      <c r="G17" s="50">
        <v>1689.27</v>
      </c>
      <c r="H17" s="50">
        <v>3268.51</v>
      </c>
      <c r="I17" s="50">
        <v>1310.4000000000001</v>
      </c>
      <c r="J17" s="50">
        <v>1055.82</v>
      </c>
      <c r="K17" s="50">
        <v>1055.82</v>
      </c>
      <c r="L17" s="50">
        <v>1055.82</v>
      </c>
      <c r="M17" s="50">
        <v>787.71</v>
      </c>
      <c r="N17" s="50">
        <v>1611.46</v>
      </c>
      <c r="O17" s="29">
        <f t="shared" si="0"/>
        <v>19349.91</v>
      </c>
      <c r="P17" s="50">
        <v>5.45</v>
      </c>
      <c r="Q17" s="29">
        <f t="shared" si="1"/>
        <v>19355.36</v>
      </c>
    </row>
    <row r="18" spans="1:17" ht="20.25" customHeight="1" thickBot="1" x14ac:dyDescent="0.3">
      <c r="A18" s="16" t="s">
        <v>1</v>
      </c>
      <c r="B18" s="50">
        <v>222016621.63999999</v>
      </c>
      <c r="C18" s="50">
        <v>226958468.66</v>
      </c>
      <c r="D18" s="50">
        <v>231973985.56</v>
      </c>
      <c r="E18" s="50">
        <v>229167547.22</v>
      </c>
      <c r="F18" s="50">
        <v>228107000.59</v>
      </c>
      <c r="G18" s="50">
        <v>229222804.69999999</v>
      </c>
      <c r="H18" s="50">
        <v>228327468.19999999</v>
      </c>
      <c r="I18" s="50">
        <v>227038068.24000001</v>
      </c>
      <c r="J18" s="50">
        <v>233841431.81</v>
      </c>
      <c r="K18" s="50">
        <v>231238059.94</v>
      </c>
      <c r="L18" s="50">
        <v>229535815.72999999</v>
      </c>
      <c r="M18" s="50">
        <v>217038380.15000001</v>
      </c>
      <c r="N18" s="50">
        <v>230512126.62</v>
      </c>
      <c r="O18" s="29">
        <f t="shared" si="0"/>
        <v>2964977779.0599999</v>
      </c>
      <c r="P18" s="50">
        <v>2835039.73</v>
      </c>
      <c r="Q18" s="29">
        <f t="shared" si="1"/>
        <v>2967812818.79</v>
      </c>
    </row>
    <row r="19" spans="1:17" ht="20.25" customHeight="1" thickBot="1" x14ac:dyDescent="0.3">
      <c r="A19" s="16" t="s">
        <v>38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29">
        <f t="shared" si="0"/>
        <v>0</v>
      </c>
      <c r="P19" s="50">
        <v>0</v>
      </c>
      <c r="Q19" s="29">
        <f t="shared" si="1"/>
        <v>0</v>
      </c>
    </row>
    <row r="20" spans="1:17" ht="20.25" customHeight="1" thickBot="1" x14ac:dyDescent="0.3">
      <c r="A20" s="2" t="s">
        <v>18</v>
      </c>
      <c r="B20" s="25">
        <f t="shared" ref="B20:N20" si="2">SUM(B14:B19)</f>
        <v>248894522.04999998</v>
      </c>
      <c r="C20" s="25">
        <f t="shared" si="2"/>
        <v>254610128.94999999</v>
      </c>
      <c r="D20" s="25">
        <f t="shared" si="2"/>
        <v>260359775.63</v>
      </c>
      <c r="E20" s="25">
        <f t="shared" si="2"/>
        <v>258067964.90000001</v>
      </c>
      <c r="F20" s="25">
        <f t="shared" si="2"/>
        <v>256951302.74000001</v>
      </c>
      <c r="G20" s="25">
        <f t="shared" si="2"/>
        <v>258835947.25999999</v>
      </c>
      <c r="H20" s="25">
        <f t="shared" si="2"/>
        <v>258856139.53999999</v>
      </c>
      <c r="I20" s="25">
        <f t="shared" si="2"/>
        <v>258244355.78</v>
      </c>
      <c r="J20" s="25">
        <f t="shared" si="2"/>
        <v>266293122.56</v>
      </c>
      <c r="K20" s="25">
        <f t="shared" si="2"/>
        <v>263326151.34</v>
      </c>
      <c r="L20" s="25">
        <f t="shared" si="2"/>
        <v>262204140.78999999</v>
      </c>
      <c r="M20" s="25">
        <f t="shared" si="2"/>
        <v>246981438.43000001</v>
      </c>
      <c r="N20" s="25">
        <f t="shared" si="2"/>
        <v>263286219.09999999</v>
      </c>
      <c r="O20" s="26">
        <f>SUM(O14:O19)</f>
        <v>3356911209.0699997</v>
      </c>
      <c r="P20" s="57">
        <v>3263978.43</v>
      </c>
      <c r="Q20" s="26">
        <f>SUM(Q14:Q19)</f>
        <v>3360175187.5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Q16"/>
  <sheetViews>
    <sheetView topLeftCell="E1" zoomScale="90" zoomScaleNormal="90" workbookViewId="0">
      <selection activeCell="P14" sqref="P14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  <col min="16" max="16" width="13.7109375" customWidth="1"/>
    <col min="17" max="17" width="16.7109375" customWidth="1"/>
  </cols>
  <sheetData>
    <row r="6" spans="1:17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7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x14ac:dyDescent="0.25">
      <c r="A10" s="65" t="s">
        <v>32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7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7" ht="15.75" thickBot="1" x14ac:dyDescent="0.3">
      <c r="A12" s="3" t="s">
        <v>16</v>
      </c>
      <c r="B12" s="62">
        <v>2021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  <c r="O12" s="11"/>
    </row>
    <row r="13" spans="1:17" ht="15.75" thickBot="1" x14ac:dyDescent="0.3">
      <c r="A13" s="4" t="s">
        <v>17</v>
      </c>
      <c r="B13" s="17" t="s">
        <v>3</v>
      </c>
      <c r="C13" s="17" t="s">
        <v>4</v>
      </c>
      <c r="D13" s="17" t="s">
        <v>5</v>
      </c>
      <c r="E13" s="17" t="s">
        <v>6</v>
      </c>
      <c r="F13" s="17" t="s">
        <v>7</v>
      </c>
      <c r="G13" s="17" t="s">
        <v>8</v>
      </c>
      <c r="H13" s="17" t="s">
        <v>9</v>
      </c>
      <c r="I13" s="17" t="s">
        <v>11</v>
      </c>
      <c r="J13" s="17" t="s">
        <v>12</v>
      </c>
      <c r="K13" s="17" t="s">
        <v>13</v>
      </c>
      <c r="L13" s="17" t="s">
        <v>14</v>
      </c>
      <c r="M13" s="17" t="s">
        <v>15</v>
      </c>
      <c r="N13" s="18" t="s">
        <v>10</v>
      </c>
      <c r="O13" s="11" t="s">
        <v>18</v>
      </c>
      <c r="P13" s="51" t="s">
        <v>77</v>
      </c>
      <c r="Q13" s="11" t="s">
        <v>18</v>
      </c>
    </row>
    <row r="14" spans="1:17" ht="15.75" thickBot="1" x14ac:dyDescent="0.3">
      <c r="A14" s="15" t="s">
        <v>40</v>
      </c>
      <c r="B14" s="50">
        <v>6799875.0300000003</v>
      </c>
      <c r="C14" s="50">
        <v>6594886.2599999998</v>
      </c>
      <c r="D14" s="50">
        <v>5944758.79</v>
      </c>
      <c r="E14" s="50">
        <v>6743183.3099999996</v>
      </c>
      <c r="F14" s="50">
        <v>7626087.7699999996</v>
      </c>
      <c r="G14" s="50">
        <v>7903274.0700000003</v>
      </c>
      <c r="H14" s="50">
        <v>7169520.4100000001</v>
      </c>
      <c r="I14" s="50">
        <v>4761386.55</v>
      </c>
      <c r="J14" s="50">
        <v>11144450.470000001</v>
      </c>
      <c r="K14" s="50">
        <v>9289716.9000000004</v>
      </c>
      <c r="L14" s="50">
        <v>8650705.8200000003</v>
      </c>
      <c r="M14" s="50">
        <v>0</v>
      </c>
      <c r="N14" s="50">
        <v>8536146.6999999993</v>
      </c>
      <c r="O14" s="29">
        <f>SUM(B14:N14)</f>
        <v>91163992.079999998</v>
      </c>
      <c r="P14" s="50">
        <v>0</v>
      </c>
      <c r="Q14" s="29">
        <f>+O14+P14</f>
        <v>91163992.079999998</v>
      </c>
    </row>
    <row r="15" spans="1:17" ht="15.75" thickBot="1" x14ac:dyDescent="0.3">
      <c r="A15" s="15" t="s">
        <v>39</v>
      </c>
      <c r="B15" s="50">
        <v>242094647.02000001</v>
      </c>
      <c r="C15" s="50">
        <v>248015242.69</v>
      </c>
      <c r="D15" s="50">
        <v>254415016.84</v>
      </c>
      <c r="E15" s="50">
        <v>251324781.59</v>
      </c>
      <c r="F15" s="50">
        <v>249325214.97</v>
      </c>
      <c r="G15" s="50">
        <v>250932673.19</v>
      </c>
      <c r="H15" s="50">
        <v>251686619.13</v>
      </c>
      <c r="I15" s="50">
        <v>253482969.22999999</v>
      </c>
      <c r="J15" s="50">
        <v>255148672.09</v>
      </c>
      <c r="K15" s="50">
        <v>254036434.44</v>
      </c>
      <c r="L15" s="50">
        <v>253553434.97</v>
      </c>
      <c r="M15" s="50">
        <v>246981438.43000001</v>
      </c>
      <c r="N15" s="50">
        <v>254750072.40000001</v>
      </c>
      <c r="O15" s="29">
        <f>SUM(B15:N15)</f>
        <v>3265747216.9900002</v>
      </c>
      <c r="P15" s="44">
        <v>3263978.43</v>
      </c>
      <c r="Q15" s="29">
        <f>+O15+P15</f>
        <v>3269011195.4200001</v>
      </c>
    </row>
    <row r="16" spans="1:17" ht="15.75" thickBot="1" x14ac:dyDescent="0.3">
      <c r="A16" s="2" t="s">
        <v>18</v>
      </c>
      <c r="B16" s="25">
        <f t="shared" ref="B16:N16" si="0">SUM(B14:B15)</f>
        <v>248894522.05000001</v>
      </c>
      <c r="C16" s="25">
        <f t="shared" si="0"/>
        <v>254610128.94999999</v>
      </c>
      <c r="D16" s="25">
        <f t="shared" si="0"/>
        <v>260359775.63</v>
      </c>
      <c r="E16" s="25">
        <f t="shared" si="0"/>
        <v>258067964.90000001</v>
      </c>
      <c r="F16" s="25">
        <f t="shared" si="0"/>
        <v>256951302.74000001</v>
      </c>
      <c r="G16" s="25">
        <f t="shared" si="0"/>
        <v>258835947.25999999</v>
      </c>
      <c r="H16" s="25">
        <f t="shared" si="0"/>
        <v>258856139.53999999</v>
      </c>
      <c r="I16" s="25">
        <f t="shared" si="0"/>
        <v>258244355.78</v>
      </c>
      <c r="J16" s="25">
        <f t="shared" si="0"/>
        <v>266293122.56</v>
      </c>
      <c r="K16" s="25">
        <f t="shared" si="0"/>
        <v>263326151.34</v>
      </c>
      <c r="L16" s="25">
        <f t="shared" si="0"/>
        <v>262204140.78999999</v>
      </c>
      <c r="M16" s="25">
        <f t="shared" si="0"/>
        <v>246981438.43000001</v>
      </c>
      <c r="N16" s="25">
        <f t="shared" si="0"/>
        <v>263286219.09999999</v>
      </c>
      <c r="O16" s="26">
        <f>SUM(O14:O15)</f>
        <v>3356911209.0700002</v>
      </c>
      <c r="P16" s="57" t="s">
        <v>78</v>
      </c>
      <c r="Q16" s="26">
        <f>SUM(Q14:Q15)</f>
        <v>3360175187.5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4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5" t="s">
        <v>26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4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x14ac:dyDescent="0.25">
      <c r="A12" s="3" t="s">
        <v>16</v>
      </c>
      <c r="B12" s="62">
        <v>2021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</row>
    <row r="13" spans="1:14" x14ac:dyDescent="0.25">
      <c r="A13" s="4" t="s">
        <v>20</v>
      </c>
      <c r="B13" s="13" t="s">
        <v>3</v>
      </c>
      <c r="C13" s="13" t="s">
        <v>4</v>
      </c>
      <c r="D13" s="13" t="s">
        <v>5</v>
      </c>
      <c r="E13" s="13" t="s">
        <v>6</v>
      </c>
      <c r="F13" s="13" t="s">
        <v>7</v>
      </c>
      <c r="G13" s="13" t="s">
        <v>8</v>
      </c>
      <c r="H13" s="13" t="s">
        <v>9</v>
      </c>
      <c r="I13" s="13" t="s">
        <v>11</v>
      </c>
      <c r="J13" s="13" t="s">
        <v>12</v>
      </c>
      <c r="K13" s="13" t="s">
        <v>13</v>
      </c>
      <c r="L13" s="13" t="s">
        <v>14</v>
      </c>
      <c r="M13" s="13" t="s">
        <v>15</v>
      </c>
      <c r="N13" s="14" t="s">
        <v>10</v>
      </c>
    </row>
    <row r="14" spans="1:14" x14ac:dyDescent="0.25">
      <c r="A14" s="1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25">
      <c r="A15" s="1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25">
      <c r="A16" s="2" t="s">
        <v>18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R25"/>
  <sheetViews>
    <sheetView topLeftCell="C1" zoomScale="90" zoomScaleNormal="90" workbookViewId="0">
      <selection activeCell="N36" sqref="N36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6" max="16" width="15.7109375" customWidth="1"/>
    <col min="17" max="17" width="20.28515625" style="41" bestFit="1" customWidth="1"/>
    <col min="18" max="18" width="14.85546875" bestFit="1" customWidth="1"/>
  </cols>
  <sheetData>
    <row r="6" spans="1:17" x14ac:dyDescent="0.25">
      <c r="A6" s="65" t="s">
        <v>0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7" x14ac:dyDescent="0.25">
      <c r="A7" s="65" t="s">
        <v>52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7" x14ac:dyDescent="0.25">
      <c r="A9" s="65" t="s">
        <v>27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</row>
    <row r="10" spans="1:17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7" ht="15.75" thickBot="1" x14ac:dyDescent="0.3">
      <c r="A11" s="3" t="s">
        <v>16</v>
      </c>
      <c r="B11" s="62">
        <v>2021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10"/>
    </row>
    <row r="12" spans="1:17" ht="15.75" thickBot="1" x14ac:dyDescent="0.3">
      <c r="A12" s="4" t="s">
        <v>21</v>
      </c>
      <c r="B12" s="13" t="s">
        <v>3</v>
      </c>
      <c r="C12" s="13" t="s">
        <v>4</v>
      </c>
      <c r="D12" s="13" t="s">
        <v>5</v>
      </c>
      <c r="E12" s="13" t="s">
        <v>6</v>
      </c>
      <c r="F12" s="13" t="s">
        <v>7</v>
      </c>
      <c r="G12" s="13" t="s">
        <v>8</v>
      </c>
      <c r="H12" s="13" t="s">
        <v>9</v>
      </c>
      <c r="I12" s="13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14" t="s">
        <v>10</v>
      </c>
      <c r="O12" s="10" t="s">
        <v>18</v>
      </c>
      <c r="P12" s="51" t="s">
        <v>77</v>
      </c>
      <c r="Q12" s="10" t="s">
        <v>18</v>
      </c>
    </row>
    <row r="13" spans="1:17" ht="15.75" thickBot="1" x14ac:dyDescent="0.3">
      <c r="A13" s="15" t="s">
        <v>42</v>
      </c>
      <c r="B13" s="50">
        <v>1156190.99</v>
      </c>
      <c r="C13" s="50">
        <v>1304896.02</v>
      </c>
      <c r="D13" s="50">
        <v>1336983.8</v>
      </c>
      <c r="E13" s="50">
        <v>1244373.8700000001</v>
      </c>
      <c r="F13" s="50">
        <v>1262788.71</v>
      </c>
      <c r="G13" s="50">
        <v>1286036.9099999999</v>
      </c>
      <c r="H13" s="50">
        <v>1256146.78</v>
      </c>
      <c r="I13" s="50">
        <v>1269089.68</v>
      </c>
      <c r="J13" s="50">
        <v>1267874.1000000001</v>
      </c>
      <c r="K13" s="50">
        <v>1267297.73</v>
      </c>
      <c r="L13" s="50">
        <v>1305339.9099999999</v>
      </c>
      <c r="M13" s="50">
        <v>1255164.5</v>
      </c>
      <c r="N13" s="50">
        <v>1313781.8899999999</v>
      </c>
      <c r="O13" s="29">
        <f t="shared" ref="O13:O22" si="0">SUM(B13:N13)</f>
        <v>16525964.890000001</v>
      </c>
      <c r="P13" s="50">
        <v>13943.24</v>
      </c>
      <c r="Q13" s="29">
        <f>+O13+P13</f>
        <v>16539908.130000001</v>
      </c>
    </row>
    <row r="14" spans="1:17" ht="15.75" thickBot="1" x14ac:dyDescent="0.3">
      <c r="A14" s="15" t="s">
        <v>43</v>
      </c>
      <c r="B14" s="50">
        <v>48881839.049999997</v>
      </c>
      <c r="C14" s="50">
        <v>50524513.299999997</v>
      </c>
      <c r="D14" s="50">
        <v>52180628.18</v>
      </c>
      <c r="E14" s="50">
        <v>51017492.210000001</v>
      </c>
      <c r="F14" s="50">
        <v>50913557.829999998</v>
      </c>
      <c r="G14" s="50">
        <v>50998334.159999996</v>
      </c>
      <c r="H14" s="50">
        <v>51242256.079999998</v>
      </c>
      <c r="I14" s="50">
        <v>51213177.979999997</v>
      </c>
      <c r="J14" s="50">
        <v>51704779.439999998</v>
      </c>
      <c r="K14" s="50">
        <v>51650429.5</v>
      </c>
      <c r="L14" s="50">
        <v>51669521.170000002</v>
      </c>
      <c r="M14" s="50">
        <v>50295023.170000002</v>
      </c>
      <c r="N14" s="50">
        <v>51889110.899999999</v>
      </c>
      <c r="O14" s="29">
        <f t="shared" si="0"/>
        <v>664180662.96999991</v>
      </c>
      <c r="P14" s="50">
        <v>627229.69999999995</v>
      </c>
      <c r="Q14" s="29">
        <f t="shared" ref="Q14:Q22" si="1">+O14+P14</f>
        <v>664807892.66999996</v>
      </c>
    </row>
    <row r="15" spans="1:17" ht="15.75" thickBot="1" x14ac:dyDescent="0.3">
      <c r="A15" s="15" t="s">
        <v>44</v>
      </c>
      <c r="B15" s="50">
        <v>101390346.48</v>
      </c>
      <c r="C15" s="50">
        <v>103147336.22</v>
      </c>
      <c r="D15" s="50">
        <v>106175383.04000001</v>
      </c>
      <c r="E15" s="50">
        <v>104099583.16</v>
      </c>
      <c r="F15" s="50">
        <v>104178942.64</v>
      </c>
      <c r="G15" s="50">
        <v>105099462.98999999</v>
      </c>
      <c r="H15" s="50">
        <v>105474865.36</v>
      </c>
      <c r="I15" s="50">
        <v>103141332.66</v>
      </c>
      <c r="J15" s="50">
        <v>109815693.19</v>
      </c>
      <c r="K15" s="50">
        <v>107603648.31</v>
      </c>
      <c r="L15" s="50">
        <v>106681261.15000001</v>
      </c>
      <c r="M15" s="50">
        <v>99862870.109999999</v>
      </c>
      <c r="N15" s="50">
        <v>107136362.43000001</v>
      </c>
      <c r="O15" s="29">
        <f t="shared" si="0"/>
        <v>1363807087.74</v>
      </c>
      <c r="P15" s="50">
        <v>1271779.82</v>
      </c>
      <c r="Q15" s="29">
        <f t="shared" si="1"/>
        <v>1365078867.5599999</v>
      </c>
    </row>
    <row r="16" spans="1:17" ht="15.75" thickBot="1" x14ac:dyDescent="0.3">
      <c r="A16" s="15" t="s">
        <v>45</v>
      </c>
      <c r="B16" s="50">
        <v>12194838.16</v>
      </c>
      <c r="C16" s="50">
        <v>12185045.609999999</v>
      </c>
      <c r="D16" s="50">
        <v>12342951.59</v>
      </c>
      <c r="E16" s="50">
        <v>12429291.98</v>
      </c>
      <c r="F16" s="50">
        <v>12362726.49</v>
      </c>
      <c r="G16" s="50">
        <v>12423957.33</v>
      </c>
      <c r="H16" s="50">
        <v>12497399.640000001</v>
      </c>
      <c r="I16" s="50">
        <v>12453880.640000001</v>
      </c>
      <c r="J16" s="50">
        <v>12682979.85</v>
      </c>
      <c r="K16" s="50">
        <v>12576780.539999999</v>
      </c>
      <c r="L16" s="50">
        <v>12418731.82</v>
      </c>
      <c r="M16" s="50">
        <v>12060245.1</v>
      </c>
      <c r="N16" s="50">
        <v>12484473.609999999</v>
      </c>
      <c r="O16" s="29">
        <f t="shared" si="0"/>
        <v>161113302.36000001</v>
      </c>
      <c r="P16" s="50">
        <v>192797.62</v>
      </c>
      <c r="Q16" s="29">
        <f t="shared" si="1"/>
        <v>161306099.98000002</v>
      </c>
    </row>
    <row r="17" spans="1:18" ht="15.75" thickBot="1" x14ac:dyDescent="0.3">
      <c r="A17" s="15" t="s">
        <v>46</v>
      </c>
      <c r="B17" s="50">
        <v>8718656.0700000003</v>
      </c>
      <c r="C17" s="50">
        <v>8806487.4100000001</v>
      </c>
      <c r="D17" s="50">
        <v>8838180.4000000004</v>
      </c>
      <c r="E17" s="50">
        <v>8987085.9900000002</v>
      </c>
      <c r="F17" s="50">
        <v>8801708.8300000001</v>
      </c>
      <c r="G17" s="50">
        <v>8857522.0099999998</v>
      </c>
      <c r="H17" s="50">
        <v>8958495.4299999997</v>
      </c>
      <c r="I17" s="50">
        <v>8880076.1500000004</v>
      </c>
      <c r="J17" s="50">
        <v>9151410.0500000007</v>
      </c>
      <c r="K17" s="50">
        <v>9030110.4000000004</v>
      </c>
      <c r="L17" s="50">
        <v>8940149.6699999999</v>
      </c>
      <c r="M17" s="50">
        <v>8750704.9000000004</v>
      </c>
      <c r="N17" s="50">
        <v>9033893.1899999995</v>
      </c>
      <c r="O17" s="29">
        <f t="shared" si="0"/>
        <v>115754480.50000001</v>
      </c>
      <c r="P17" s="50">
        <v>147181.07</v>
      </c>
      <c r="Q17" s="29">
        <f t="shared" si="1"/>
        <v>115901661.57000001</v>
      </c>
    </row>
    <row r="18" spans="1:18" ht="15.75" thickBot="1" x14ac:dyDescent="0.3">
      <c r="A18" s="15" t="s">
        <v>47</v>
      </c>
      <c r="B18" s="50">
        <v>1303857.3899999999</v>
      </c>
      <c r="C18" s="50">
        <v>1297382.3500000001</v>
      </c>
      <c r="D18" s="50">
        <v>1528442.64</v>
      </c>
      <c r="E18" s="50">
        <v>1411314.32</v>
      </c>
      <c r="F18" s="50">
        <v>1345758.4</v>
      </c>
      <c r="G18" s="50">
        <v>1368222.65</v>
      </c>
      <c r="H18" s="50">
        <v>1369207.74</v>
      </c>
      <c r="I18" s="50">
        <v>1381645.23</v>
      </c>
      <c r="J18" s="50">
        <v>1424387.58</v>
      </c>
      <c r="K18" s="50">
        <v>1395717.23</v>
      </c>
      <c r="L18" s="50">
        <v>1357857</v>
      </c>
      <c r="M18" s="50">
        <v>1325733.8999999999</v>
      </c>
      <c r="N18" s="50">
        <v>1365543.8</v>
      </c>
      <c r="O18" s="29">
        <f t="shared" si="0"/>
        <v>17875070.23</v>
      </c>
      <c r="P18" s="50">
        <v>16297.57</v>
      </c>
      <c r="Q18" s="29">
        <f t="shared" si="1"/>
        <v>17891367.800000001</v>
      </c>
    </row>
    <row r="19" spans="1:18" ht="15.75" thickBot="1" x14ac:dyDescent="0.3">
      <c r="A19" s="15" t="s">
        <v>48</v>
      </c>
      <c r="B19" s="50">
        <v>52362085.450000003</v>
      </c>
      <c r="C19" s="50">
        <v>53866086.189999998</v>
      </c>
      <c r="D19" s="50">
        <v>54003943.359999999</v>
      </c>
      <c r="E19" s="50">
        <v>55032625.100000001</v>
      </c>
      <c r="F19" s="50">
        <v>54230042.229999997</v>
      </c>
      <c r="G19" s="50">
        <v>54839579.259999998</v>
      </c>
      <c r="H19" s="50">
        <v>54095039.469999999</v>
      </c>
      <c r="I19" s="50">
        <v>55713064.409999996</v>
      </c>
      <c r="J19" s="50">
        <v>55772667.57</v>
      </c>
      <c r="K19" s="50">
        <v>55623940.759999998</v>
      </c>
      <c r="L19" s="50">
        <v>55492740.869999997</v>
      </c>
      <c r="M19" s="50">
        <v>49763336.119999997</v>
      </c>
      <c r="N19" s="50">
        <v>55768013.399999999</v>
      </c>
      <c r="O19" s="29">
        <f t="shared" si="0"/>
        <v>706563164.18999994</v>
      </c>
      <c r="P19" s="50">
        <v>660191.16</v>
      </c>
      <c r="Q19" s="29">
        <f t="shared" si="1"/>
        <v>707223355.3499999</v>
      </c>
    </row>
    <row r="20" spans="1:18" ht="15.75" thickBot="1" x14ac:dyDescent="0.3">
      <c r="A20" s="15" t="s">
        <v>49</v>
      </c>
      <c r="B20" s="50">
        <v>9365486.8100000005</v>
      </c>
      <c r="C20" s="50">
        <v>9559496.1899999995</v>
      </c>
      <c r="D20" s="50">
        <v>9718419.2300000004</v>
      </c>
      <c r="E20" s="50">
        <v>9693700.5399999991</v>
      </c>
      <c r="F20" s="50">
        <v>9709624.0099999998</v>
      </c>
      <c r="G20" s="50">
        <v>9727573.4700000007</v>
      </c>
      <c r="H20" s="50">
        <v>9797507.9700000007</v>
      </c>
      <c r="I20" s="50">
        <v>9903805.4700000007</v>
      </c>
      <c r="J20" s="50">
        <v>10038099.23</v>
      </c>
      <c r="K20" s="50">
        <v>9868064.2599999998</v>
      </c>
      <c r="L20" s="50">
        <v>9880865.8699999992</v>
      </c>
      <c r="M20" s="50">
        <v>9660821.8200000003</v>
      </c>
      <c r="N20" s="50">
        <v>9828810.0299999993</v>
      </c>
      <c r="O20" s="29">
        <f t="shared" si="0"/>
        <v>126752274.90000001</v>
      </c>
      <c r="P20" s="50">
        <v>143143.04999999999</v>
      </c>
      <c r="Q20" s="29">
        <f t="shared" si="1"/>
        <v>126895417.95</v>
      </c>
    </row>
    <row r="21" spans="1:18" ht="15.75" thickBot="1" x14ac:dyDescent="0.3">
      <c r="A21" s="15" t="s">
        <v>50</v>
      </c>
      <c r="B21" s="50">
        <v>10201260.66</v>
      </c>
      <c r="C21" s="50">
        <v>10550362.720000001</v>
      </c>
      <c r="D21" s="50">
        <v>10528809.5</v>
      </c>
      <c r="E21" s="50">
        <v>10581741.550000001</v>
      </c>
      <c r="F21" s="50">
        <v>10565185.710000001</v>
      </c>
      <c r="G21" s="50">
        <v>10705444.68</v>
      </c>
      <c r="H21" s="50">
        <v>10627827.380000001</v>
      </c>
      <c r="I21" s="50">
        <v>10693484.42</v>
      </c>
      <c r="J21" s="50">
        <v>10804434.59</v>
      </c>
      <c r="K21" s="50">
        <v>10672846.58</v>
      </c>
      <c r="L21" s="50">
        <v>10874107.800000001</v>
      </c>
      <c r="M21" s="50">
        <v>10539030.65</v>
      </c>
      <c r="N21" s="50">
        <v>10810382.33</v>
      </c>
      <c r="O21" s="29">
        <f t="shared" si="0"/>
        <v>138154918.57000002</v>
      </c>
      <c r="P21" s="50">
        <v>150147.78</v>
      </c>
      <c r="Q21" s="29">
        <f t="shared" si="1"/>
        <v>138305066.35000002</v>
      </c>
    </row>
    <row r="22" spans="1:18" ht="15.75" thickBot="1" x14ac:dyDescent="0.3">
      <c r="A22" s="15" t="s">
        <v>51</v>
      </c>
      <c r="B22" s="50">
        <v>3319960.99</v>
      </c>
      <c r="C22" s="50">
        <v>3368522.94</v>
      </c>
      <c r="D22" s="50">
        <v>3706033.89</v>
      </c>
      <c r="E22" s="50">
        <v>3570756.18</v>
      </c>
      <c r="F22" s="50">
        <v>3580967.89</v>
      </c>
      <c r="G22" s="50">
        <v>3529813.8</v>
      </c>
      <c r="H22" s="50">
        <v>3537393.69</v>
      </c>
      <c r="I22" s="50">
        <v>3594799.14</v>
      </c>
      <c r="J22" s="50">
        <v>3630796.96</v>
      </c>
      <c r="K22" s="50">
        <v>3637316.03</v>
      </c>
      <c r="L22" s="50">
        <v>3583565.53</v>
      </c>
      <c r="M22" s="50">
        <v>3468508.16</v>
      </c>
      <c r="N22" s="50">
        <v>3655847.52</v>
      </c>
      <c r="O22" s="29">
        <f t="shared" si="0"/>
        <v>46184282.720000006</v>
      </c>
      <c r="P22" s="50">
        <v>41267.42</v>
      </c>
      <c r="Q22" s="29">
        <f t="shared" si="1"/>
        <v>46225550.140000008</v>
      </c>
    </row>
    <row r="23" spans="1:18" ht="15.75" thickBot="1" x14ac:dyDescent="0.3">
      <c r="A23" s="2" t="s">
        <v>18</v>
      </c>
      <c r="B23" s="25">
        <f t="shared" ref="B23:N23" si="2">SUM(B13:B22)</f>
        <v>248894522.04999998</v>
      </c>
      <c r="C23" s="25">
        <f t="shared" si="2"/>
        <v>254610128.94999996</v>
      </c>
      <c r="D23" s="25">
        <f t="shared" si="2"/>
        <v>260359775.62999997</v>
      </c>
      <c r="E23" s="25">
        <f t="shared" si="2"/>
        <v>258067964.90000001</v>
      </c>
      <c r="F23" s="25">
        <f t="shared" si="2"/>
        <v>256951302.74000001</v>
      </c>
      <c r="G23" s="25">
        <f t="shared" si="2"/>
        <v>258835947.26000002</v>
      </c>
      <c r="H23" s="25">
        <f t="shared" si="2"/>
        <v>258856139.54000002</v>
      </c>
      <c r="I23" s="25">
        <f t="shared" si="2"/>
        <v>258244355.77999994</v>
      </c>
      <c r="J23" s="25">
        <f t="shared" si="2"/>
        <v>266293122.56</v>
      </c>
      <c r="K23" s="25">
        <f t="shared" si="2"/>
        <v>263326151.33999997</v>
      </c>
      <c r="L23" s="25">
        <f t="shared" si="2"/>
        <v>262204140.79000002</v>
      </c>
      <c r="M23" s="25">
        <f t="shared" si="2"/>
        <v>246981438.43000001</v>
      </c>
      <c r="N23" s="25">
        <f t="shared" si="2"/>
        <v>263286219.10000002</v>
      </c>
      <c r="O23" s="26">
        <f>SUM(O13:O22)</f>
        <v>3356911209.0700002</v>
      </c>
      <c r="P23" s="57">
        <v>3263978.43</v>
      </c>
      <c r="Q23" s="26">
        <f>SUM(Q13:Q22)</f>
        <v>3360175187.5</v>
      </c>
    </row>
    <row r="24" spans="1:18" x14ac:dyDescent="0.25">
      <c r="R24" s="30"/>
    </row>
    <row r="25" spans="1:18" x14ac:dyDescent="0.25">
      <c r="R25" s="30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Sector</vt:lpstr>
      <vt:lpstr>SR -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2024-03-18T22:03:30Z</dcterms:modified>
</cp:coreProperties>
</file>