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"/>
    </mc:Choice>
  </mc:AlternateContent>
  <xr:revisionPtr revIDLastSave="0" documentId="13_ncr:1_{591435AD-8A44-428C-945B-DF5309398EED}" xr6:coauthVersionLast="47" xr6:coauthVersionMax="47" xr10:uidLastSave="{00000000-0000-0000-0000-000000000000}"/>
  <bookViews>
    <workbookView xWindow="28680" yWindow="1425" windowWidth="20730" windowHeight="11160" activeTab="2" xr2:uid="{00000000-000D-0000-FFFF-FFFF00000000}"/>
  </bookViews>
  <sheets>
    <sheet name="bd2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3" i="9" l="1"/>
  <c r="S103" i="9"/>
  <c r="R104" i="9"/>
  <c r="S104" i="9"/>
  <c r="R105" i="9"/>
  <c r="S105" i="9"/>
  <c r="C94" i="9"/>
  <c r="C95" i="9"/>
  <c r="C96" i="9"/>
  <c r="C97" i="9"/>
  <c r="C98" i="9"/>
  <c r="C99" i="9"/>
  <c r="C100" i="9"/>
  <c r="C101" i="9"/>
  <c r="C102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C85" i="9"/>
  <c r="C86" i="9"/>
  <c r="C87" i="9"/>
  <c r="C88" i="9"/>
  <c r="C89" i="9"/>
  <c r="C90" i="9"/>
  <c r="C91" i="9"/>
  <c r="C92" i="9"/>
  <c r="C93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A85" i="9" l="1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29" i="9"/>
  <c r="S29" i="9"/>
  <c r="R30" i="9"/>
  <c r="S30" i="9"/>
  <c r="R31" i="9"/>
  <c r="S31" i="9"/>
  <c r="R32" i="9"/>
  <c r="S32" i="9"/>
  <c r="R33" i="9"/>
  <c r="S33" i="9"/>
  <c r="R34" i="9"/>
  <c r="S34" i="9"/>
  <c r="R35" i="9"/>
  <c r="S35" i="9"/>
  <c r="R36" i="9"/>
  <c r="S36" i="9"/>
  <c r="R37" i="9"/>
  <c r="S37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22" i="9"/>
  <c r="S22" i="9"/>
  <c r="R23" i="9"/>
  <c r="S23" i="9"/>
  <c r="R24" i="9"/>
  <c r="S24" i="9"/>
  <c r="R25" i="9"/>
  <c r="S25" i="9"/>
  <c r="R26" i="9"/>
  <c r="S26" i="9"/>
  <c r="R27" i="9"/>
  <c r="S27" i="9"/>
  <c r="R28" i="9"/>
  <c r="S28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12" i="9"/>
  <c r="S12" i="9"/>
  <c r="R13" i="9"/>
  <c r="S13" i="9"/>
  <c r="R10" i="9"/>
  <c r="S10" i="9"/>
  <c r="R11" i="9"/>
  <c r="S11" i="9"/>
  <c r="R8" i="9"/>
  <c r="S8" i="9"/>
  <c r="R9" i="9"/>
  <c r="S9" i="9"/>
  <c r="R6" i="9"/>
  <c r="S6" i="9"/>
  <c r="R7" i="9"/>
  <c r="S7" i="9"/>
  <c r="R4" i="9"/>
  <c r="S4" i="9"/>
  <c r="R5" i="9"/>
  <c r="S5" i="9"/>
  <c r="R2" i="9"/>
  <c r="S2" i="9"/>
  <c r="R3" i="9"/>
  <c r="S3" i="9"/>
  <c r="R1" i="9"/>
  <c r="S1" i="9"/>
  <c r="P16" i="7"/>
  <c r="O16" i="7"/>
  <c r="Q124" i="6"/>
  <c r="Q125" i="6" s="1"/>
  <c r="Q113" i="6"/>
  <c r="Q96" i="6"/>
  <c r="Q97" i="6" s="1"/>
  <c r="Q85" i="6"/>
  <c r="P124" i="6"/>
  <c r="P125" i="6" s="1"/>
  <c r="P113" i="6"/>
  <c r="P96" i="6"/>
  <c r="P97" i="6" s="1"/>
  <c r="P85" i="6"/>
  <c r="R39" i="6"/>
  <c r="R68" i="6"/>
  <c r="R62" i="6"/>
  <c r="R49" i="6"/>
  <c r="R41" i="6"/>
  <c r="R33" i="6"/>
  <c r="R28" i="6"/>
  <c r="R23" i="6"/>
  <c r="R19" i="6"/>
  <c r="Q68" i="6"/>
  <c r="Q62" i="6"/>
  <c r="Q69" i="6" s="1"/>
  <c r="Q49" i="6"/>
  <c r="Q41" i="6"/>
  <c r="Q39" i="6"/>
  <c r="Q33" i="6"/>
  <c r="Q28" i="6"/>
  <c r="Q23" i="6"/>
  <c r="Q19" i="6"/>
  <c r="Q50" i="5"/>
  <c r="P50" i="5"/>
  <c r="Q31" i="4"/>
  <c r="Q30" i="4"/>
  <c r="Q21" i="4"/>
  <c r="P30" i="4"/>
  <c r="P31" i="4" s="1"/>
  <c r="P21" i="4"/>
  <c r="P23" i="2"/>
  <c r="Q36" i="3"/>
  <c r="Q35" i="3"/>
  <c r="Q31" i="3"/>
  <c r="Q20" i="3"/>
  <c r="Q19" i="3"/>
  <c r="Q15" i="3"/>
  <c r="P36" i="3"/>
  <c r="P35" i="3"/>
  <c r="P31" i="3"/>
  <c r="P20" i="3"/>
  <c r="P19" i="3"/>
  <c r="P15" i="3"/>
  <c r="Q14" i="2"/>
  <c r="P14" i="2"/>
  <c r="R69" i="6" l="1"/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103" i="9"/>
  <c r="A104" i="9"/>
  <c r="A105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C76" i="9"/>
  <c r="C77" i="9"/>
  <c r="C78" i="9"/>
  <c r="C79" i="9"/>
  <c r="C80" i="9"/>
  <c r="C81" i="9"/>
  <c r="C82" i="9"/>
  <c r="C83" i="9"/>
  <c r="C84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C67" i="9"/>
  <c r="C68" i="9"/>
  <c r="C69" i="9"/>
  <c r="C70" i="9"/>
  <c r="C71" i="9"/>
  <c r="C72" i="9"/>
  <c r="C73" i="9"/>
  <c r="C74" i="9"/>
  <c r="C75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C22" i="9"/>
  <c r="C23" i="9"/>
  <c r="C24" i="9"/>
  <c r="C25" i="9"/>
  <c r="C26" i="9"/>
  <c r="C27" i="9"/>
  <c r="C28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C14" i="9"/>
  <c r="C15" i="9"/>
  <c r="C16" i="9"/>
  <c r="C17" i="9"/>
  <c r="C18" i="9"/>
  <c r="C19" i="9"/>
  <c r="C20" i="9"/>
  <c r="C21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C12" i="9"/>
  <c r="C13" i="9"/>
  <c r="C10" i="9"/>
  <c r="C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C8" i="9"/>
  <c r="C9" i="9"/>
  <c r="C6" i="9"/>
  <c r="C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C4" i="9"/>
  <c r="C5" i="9"/>
  <c r="C2" i="9"/>
  <c r="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E1" i="9"/>
  <c r="F1" i="9"/>
  <c r="G1" i="9"/>
  <c r="H1" i="9"/>
  <c r="I1" i="9"/>
  <c r="J1" i="9"/>
  <c r="K1" i="9"/>
  <c r="L1" i="9"/>
  <c r="M1" i="9"/>
  <c r="N1" i="9"/>
  <c r="O1" i="9"/>
  <c r="P1" i="9"/>
  <c r="Q1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AB12" i="1"/>
  <c r="AC12" i="1"/>
  <c r="AD12" i="1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O122" i="6"/>
  <c r="O123" i="6"/>
  <c r="M124" i="6"/>
  <c r="N124" i="6"/>
  <c r="M125" i="6" l="1"/>
  <c r="N125" i="6"/>
  <c r="N97" i="6"/>
  <c r="M97" i="6"/>
  <c r="W14" i="1" l="1"/>
  <c r="AC16" i="1" l="1"/>
  <c r="AC15" i="1"/>
  <c r="AC13" i="1"/>
  <c r="AB16" i="1"/>
  <c r="AB15" i="1"/>
  <c r="AB13" i="1"/>
  <c r="O23" i="4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H96" i="6"/>
  <c r="G96" i="6"/>
  <c r="F96" i="6"/>
  <c r="E96" i="6"/>
  <c r="D96" i="6"/>
  <c r="C96" i="6"/>
  <c r="B96" i="6"/>
  <c r="O124" i="6" l="1"/>
  <c r="O96" i="6"/>
  <c r="O113" i="6"/>
  <c r="P67" i="6" l="1"/>
  <c r="P66" i="6"/>
  <c r="P65" i="6"/>
  <c r="P64" i="6"/>
  <c r="P63" i="6"/>
  <c r="P61" i="6"/>
  <c r="P60" i="6"/>
  <c r="P59" i="6"/>
  <c r="P58" i="6"/>
  <c r="P57" i="6"/>
  <c r="P56" i="6"/>
  <c r="P55" i="6"/>
  <c r="P54" i="6"/>
  <c r="P53" i="6"/>
  <c r="P52" i="6"/>
  <c r="P51" i="6"/>
  <c r="P50" i="6"/>
  <c r="P48" i="6"/>
  <c r="P47" i="6"/>
  <c r="P46" i="6"/>
  <c r="P45" i="6"/>
  <c r="P44" i="6"/>
  <c r="P43" i="6"/>
  <c r="P42" i="6"/>
  <c r="P40" i="6"/>
  <c r="P38" i="6"/>
  <c r="P37" i="6"/>
  <c r="P36" i="6"/>
  <c r="P35" i="6"/>
  <c r="P34" i="6"/>
  <c r="P32" i="6"/>
  <c r="P31" i="6"/>
  <c r="P30" i="6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3" i="1"/>
  <c r="AD15" i="1"/>
  <c r="AD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AB14" i="1"/>
  <c r="AC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L31" i="4" l="1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AB18" i="1"/>
  <c r="AC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K69" i="6"/>
  <c r="C69" i="6"/>
  <c r="J69" i="6"/>
  <c r="H69" i="6"/>
  <c r="G69" i="6"/>
  <c r="F69" i="6"/>
  <c r="I69" i="6"/>
  <c r="P49" i="6"/>
  <c r="E69" i="6"/>
  <c r="L69" i="6"/>
  <c r="D69" i="6"/>
  <c r="AD14" i="1"/>
  <c r="O27" i="2"/>
  <c r="P62" i="6"/>
  <c r="P39" i="6"/>
  <c r="P23" i="6"/>
  <c r="P19" i="6"/>
  <c r="O15" i="8"/>
  <c r="M31" i="4"/>
  <c r="P68" i="6"/>
  <c r="P41" i="6"/>
  <c r="P33" i="6"/>
  <c r="P28" i="6"/>
  <c r="M27" i="2"/>
  <c r="O14" i="2"/>
  <c r="J18" i="1"/>
  <c r="O30" i="4"/>
  <c r="O21" i="4"/>
  <c r="O36" i="3"/>
  <c r="O35" i="3"/>
  <c r="O31" i="3"/>
  <c r="P26" i="2"/>
  <c r="G18" i="1"/>
  <c r="F18" i="1"/>
  <c r="AD17" i="1"/>
  <c r="H18" i="1"/>
  <c r="O15" i="3"/>
  <c r="M69" i="6"/>
  <c r="O69" i="6"/>
  <c r="N69" i="6"/>
  <c r="E18" i="1"/>
  <c r="S18" i="1"/>
  <c r="K18" i="1"/>
  <c r="I18" i="1"/>
  <c r="Q18" i="1"/>
  <c r="M18" i="1"/>
  <c r="O18" i="1"/>
  <c r="H27" i="1"/>
  <c r="C18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AD18" i="1" l="1"/>
  <c r="P69" i="6"/>
  <c r="P27" i="2"/>
  <c r="O31" i="4"/>
  <c r="P27" i="1"/>
</calcChain>
</file>

<file path=xl/sharedStrings.xml><?xml version="1.0" encoding="utf-8"?>
<sst xmlns="http://schemas.openxmlformats.org/spreadsheetml/2006/main" count="707" uniqueCount="177">
  <si>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</si>
  <si>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</si>
  <si>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</si>
  <si>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</si>
  <si>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</si>
  <si>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</si>
  <si>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</si>
  <si>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</si>
  <si>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</si>
  <si>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</si>
  <si>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</si>
  <si>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</si>
  <si>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</si>
  <si>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</si>
  <si>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</si>
  <si>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</si>
  <si>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</si>
  <si>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</si>
  <si>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</si>
  <si>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</si>
  <si>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</si>
  <si>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</si>
  <si>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</si>
  <si>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</si>
  <si>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</si>
  <si>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</si>
  <si>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</si>
  <si>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</si>
  <si>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</si>
  <si>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</si>
  <si>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</si>
  <si>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</si>
  <si>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</si>
  <si>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</si>
  <si>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</si>
  <si>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</si>
  <si>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</si>
  <si>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</si>
  <si>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</si>
  <si>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</si>
  <si>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</si>
  <si>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</si>
  <si>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</si>
  <si>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</si>
  <si>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</si>
  <si>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</si>
  <si>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</si>
  <si>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</si>
  <si>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</si>
  <si>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</si>
  <si>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</si>
  <si>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</si>
  <si>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</si>
  <si>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</si>
  <si>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</si>
  <si>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</si>
  <si>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</si>
  <si>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</si>
  <si>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</si>
  <si>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</si>
  <si>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</si>
  <si>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</si>
  <si>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</si>
  <si>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</si>
  <si>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</si>
  <si>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</si>
  <si>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</si>
  <si>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</si>
  <si>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</si>
  <si>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</si>
  <si>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</si>
  <si>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</si>
  <si>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</si>
  <si>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</si>
  <si>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</si>
  <si>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</si>
  <si>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</si>
  <si>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</si>
  <si>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</si>
  <si>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</si>
  <si>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</si>
  <si>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</si>
  <si>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</si>
  <si>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</si>
  <si>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</si>
  <si>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</si>
  <si>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</si>
  <si>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</si>
  <si>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</si>
  <si>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</si>
  <si>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</si>
  <si>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</si>
  <si>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</si>
  <si>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</si>
  <si>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</si>
  <si>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</si>
  <si>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</si>
  <si>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</si>
  <si>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</si>
  <si>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</si>
  <si>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</si>
  <si>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</si>
  <si>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</si>
  <si>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</si>
  <si>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</si>
  <si>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</si>
  <si>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</si>
  <si>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</si>
  <si>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</si>
  <si>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</si>
  <si>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</si>
  <si>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</si>
  <si>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</si>
  <si>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</si>
  <si>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</si>
  <si>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</si>
  <si>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</si>
  <si>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</si>
  <si>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</si>
  <si>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</si>
  <si>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</si>
  <si>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</si>
  <si>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</si>
  <si>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</si>
  <si>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</si>
  <si>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</si>
  <si>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</si>
  <si>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</si>
  <si>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</si>
  <si>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</si>
  <si>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</si>
  <si>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</si>
  <si>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</si>
  <si>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</si>
  <si>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</si>
  <si>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</si>
  <si>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</si>
  <si>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</si>
  <si>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</si>
  <si>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</si>
  <si>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</si>
  <si>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</si>
  <si>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</si>
  <si>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</si>
  <si>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</si>
  <si>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</si>
  <si>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</si>
  <si>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</si>
  <si>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</si>
  <si>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</si>
  <si>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</si>
  <si>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</si>
  <si>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</si>
  <si>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</si>
  <si>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</si>
  <si>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</si>
  <si>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</si>
  <si>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</si>
  <si>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</si>
  <si>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</si>
  <si>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</si>
  <si>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</si>
  <si>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</si>
  <si>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</si>
  <si>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*EL IP DE LA GESTION 2023 NO SE PROCESO AUN, LOS MONTOS SON SEGUN EL IP DE LA GESTION 2022</t>
  </si>
  <si>
    <t>MONTOS DESAGREGADO PROCESAMIENTO DE PLANILLA - 2023</t>
  </si>
  <si>
    <t>MONTOS DESAGREGADO PROCESAMIENTO DE PLANILLA ADICIONAL - REINTEGROS IP - 2022</t>
  </si>
  <si>
    <t>gestion</t>
  </si>
  <si>
    <t>clase</t>
  </si>
  <si>
    <t>tipo</t>
  </si>
  <si>
    <t>tipo_renta</t>
  </si>
  <si>
    <t>Clase Renta</t>
  </si>
  <si>
    <t>pg_pu_css</t>
  </si>
  <si>
    <t>DIC_1</t>
  </si>
  <si>
    <t>DIC_2</t>
  </si>
  <si>
    <t>Regional_Abo_cuen</t>
  </si>
  <si>
    <t>Regional_Pag_Dom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</si>
</sst>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Bs&quot;* #,##0.00_-;\-&quot;Bs&quot;* #,##0.00_-;_-&quot;Bs&quot;* &quot;-&quot;??_-;_-@_-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</borders>
  <cellStyleXfs count="5">
    <xf numFmtId="0" fontId="0" fillId="0" borderId="0"/>
    <xf numFmtId="4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</cellStyleXfs>
  <cellXfs count="18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7" fillId="0" borderId="1" xfId="0" applyFont="1" applyBorder="1" applyAlignment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44" fontId="1" fillId="0" borderId="16" xfId="1" applyFont="1" applyBorder="1"/>
    <xf numFmtId="44" fontId="1" fillId="0" borderId="1" xfId="1" applyFont="1" applyBorder="1"/>
    <xf numFmtId="44" fontId="12" fillId="0" borderId="1" xfId="1" applyFont="1" applyBorder="1"/>
    <xf numFmtId="4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horizontal="center"/>
    </xf>
    <xf numFmtId="0" fontId="12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4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44" fontId="2" fillId="2" borderId="16" xfId="1" applyFont="1" applyFill="1" applyBorder="1"/>
    <xf numFmtId="0" fontId="10" fillId="2" borderId="22" xfId="0" applyFont="1" applyFill="1" applyBorder="1" applyAlignment="1">
      <alignment vertical="center"/>
    </xf>
    <xf numFmtId="0" fontId="10" fillId="2" borderId="23" xfId="0" applyFont="1" applyFill="1" applyBorder="1" applyAlignment="1">
      <alignment vertical="center"/>
    </xf>
    <xf numFmtId="4" fontId="1" fillId="0" borderId="13" xfId="0" applyNumberFormat="1" applyFont="1" applyBorder="1"/>
    <xf numFmtId="0" fontId="12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9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2" fillId="2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6" fillId="9" borderId="7" xfId="1" applyNumberFormat="1" applyFont="1" applyFill="1" applyBorder="1"/>
    <xf numFmtId="2" fontId="12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6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4" fillId="0" borderId="16" xfId="1" applyNumberFormat="1" applyFont="1" applyBorder="1" applyAlignment="1"/>
    <xf numFmtId="2" fontId="16" fillId="9" borderId="16" xfId="1" applyNumberFormat="1" applyFont="1" applyFill="1" applyBorder="1"/>
    <xf numFmtId="2" fontId="13" fillId="0" borderId="16" xfId="1" applyNumberFormat="1" applyFont="1" applyBorder="1" applyAlignment="1"/>
    <xf numFmtId="2" fontId="12" fillId="0" borderId="16" xfId="1" applyNumberFormat="1" applyFont="1" applyBorder="1"/>
    <xf numFmtId="2" fontId="0" fillId="0" borderId="0" xfId="0" applyNumberFormat="1" applyFont="1" applyAlignment="1"/>
    <xf numFmtId="4" fontId="0" fillId="0" borderId="0" xfId="0" applyNumberFormat="1" applyFont="1" applyAlignment="1"/>
    <xf numFmtId="44" fontId="2" fillId="2" borderId="5" xfId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 vertical="center"/>
    </xf>
    <xf numFmtId="2" fontId="4" fillId="0" borderId="16" xfId="1" applyNumberFormat="1" applyFont="1" applyBorder="1"/>
    <xf numFmtId="2" fontId="4" fillId="7" borderId="16" xfId="1" applyNumberFormat="1" applyFont="1" applyFill="1" applyBorder="1"/>
    <xf numFmtId="44" fontId="4" fillId="0" borderId="1" xfId="1" applyFont="1" applyBorder="1"/>
    <xf numFmtId="44" fontId="4" fillId="10" borderId="1" xfId="1" applyFont="1" applyFill="1" applyBorder="1"/>
    <xf numFmtId="2" fontId="16" fillId="9" borderId="1" xfId="1" applyNumberFormat="1" applyFont="1" applyFill="1" applyBorder="1"/>
    <xf numFmtId="2" fontId="2" fillId="2" borderId="1" xfId="1" applyNumberFormat="1" applyFont="1" applyFill="1" applyBorder="1"/>
    <xf numFmtId="2" fontId="16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1" fillId="0" borderId="16" xfId="1" applyNumberFormat="1" applyFont="1" applyBorder="1"/>
    <xf numFmtId="2" fontId="10" fillId="2" borderId="13" xfId="1" applyNumberFormat="1" applyFont="1" applyFill="1" applyBorder="1"/>
    <xf numFmtId="2" fontId="1" fillId="0" borderId="1" xfId="1" applyNumberFormat="1" applyFont="1" applyBorder="1"/>
    <xf numFmtId="2" fontId="2" fillId="2" borderId="16" xfId="1" applyNumberFormat="1" applyFont="1" applyFill="1" applyBorder="1"/>
    <xf numFmtId="0" fontId="2" fillId="2" borderId="8" xfId="0" applyFont="1" applyFill="1" applyBorder="1" applyAlignment="1">
      <alignment horizontal="right"/>
    </xf>
    <xf numFmtId="0" fontId="3" fillId="0" borderId="10" xfId="0" applyFont="1" applyBorder="1"/>
    <xf numFmtId="0" fontId="2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2" fillId="2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2" fillId="4" borderId="16" xfId="2" applyFont="1" applyFill="1" applyBorder="1" applyAlignment="1">
      <alignment horizontal="right"/>
    </xf>
    <xf numFmtId="0" fontId="12" fillId="4" borderId="16" xfId="3" applyFont="1" applyFill="1" applyBorder="1" applyAlignment="1">
      <alignment horizontal="right"/>
    </xf>
    <xf numFmtId="0" fontId="12" fillId="4" borderId="8" xfId="2" applyFont="1" applyFill="1" applyBorder="1" applyAlignment="1">
      <alignment horizontal="right"/>
    </xf>
    <xf numFmtId="0" fontId="12" fillId="4" borderId="9" xfId="2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4" borderId="8" xfId="0" applyFont="1" applyFill="1" applyBorder="1" applyAlignment="1">
      <alignment horizontal="right"/>
    </xf>
    <xf numFmtId="0" fontId="4" fillId="4" borderId="18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/>
    </xf>
    <xf numFmtId="0" fontId="15" fillId="8" borderId="6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5">
    <cellStyle name="Moneda" xfId="1" builtinId="4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F3C2-6FB8-4871-BDFF-BFD38E2474E2}">
  <dimension ref="A1:AD105"/>
  <sheetViews>
    <sheetView workbookViewId="0">
      <selection activeCell="G6" sqref="G6"/>
    </sheetView>
  </sheetViews>
  <sheetFormatPr baseColWidth="10" defaultRowHeight="14.25" x14ac:dyDescent="0.2"/>
  <cols>
    <col min="1" max="1" width="11" style="87"/>
    <col min="2" max="2" width="22" style="87" customWidth="1"/>
    <col min="3" max="3" width="11" style="87"/>
    <col min="4" max="4" width="32.375" style="87" customWidth="1"/>
    <col min="5" max="5" width="18.875" customWidth="1"/>
    <col min="6" max="6" width="18.875" style="58" customWidth="1"/>
    <col min="7" max="7" width="18.375" customWidth="1"/>
    <col min="8" max="8" width="18.375" style="58" customWidth="1"/>
    <col min="10" max="10" width="11" style="58"/>
    <col min="12" max="12" width="11" style="58"/>
    <col min="14" max="14" width="11" style="58"/>
    <col min="16" max="16" width="11" style="58"/>
    <col min="18" max="18" width="14.5" style="58" customWidth="1"/>
    <col min="19" max="19" width="15.25" customWidth="1"/>
    <col min="20" max="20" width="11" style="58"/>
    <col min="22" max="22" width="11" style="58"/>
    <col min="24" max="24" width="11" style="58"/>
    <col min="26" max="26" width="11" style="58"/>
    <col min="28" max="28" width="11" style="58"/>
  </cols>
  <sheetData>
    <row r="1" spans="1:30" x14ac:dyDescent="0.2">
      <c r="A1" s="87" t="s">
        <v>167</v>
      </c>
      <c r="B1" s="87" t="s">
        <v>168</v>
      </c>
      <c r="C1" s="87" t="s">
        <v>169</v>
      </c>
      <c r="D1" s="87" t="s">
        <v>170</v>
      </c>
      <c r="E1" s="76" t="str">
        <f>'SR - Tit - DH'!C20</f>
        <v>ENE</v>
      </c>
      <c r="F1" s="76" t="str">
        <f>'SR - Tit - DH'!D20</f>
        <v>FEB</v>
      </c>
      <c r="G1" s="76" t="str">
        <f>'SR - Tit - DH'!E20</f>
        <v>MAR</v>
      </c>
      <c r="H1" s="76" t="str">
        <f>'SR - Tit - DH'!F20</f>
        <v>ABR</v>
      </c>
      <c r="I1" s="76" t="str">
        <f>'SR - Tit - DH'!G20</f>
        <v>MAY</v>
      </c>
      <c r="J1" s="76" t="str">
        <f>'SR - Tit - DH'!H20</f>
        <v>JUN</v>
      </c>
      <c r="K1" s="76" t="str">
        <f>'SR - Tit - DH'!I20</f>
        <v>JUL</v>
      </c>
      <c r="L1" s="76" t="str">
        <f>'SR - Tit - DH'!J20</f>
        <v>AGO</v>
      </c>
      <c r="M1" s="76" t="str">
        <f>'SR - Tit - DH'!K20</f>
        <v>SEP</v>
      </c>
      <c r="N1" s="76" t="str">
        <f>'SR - Tit - DH'!L20</f>
        <v>OCT</v>
      </c>
      <c r="O1" s="76" t="str">
        <f>'SR - Tit - DH'!M20</f>
        <v>NOV</v>
      </c>
      <c r="P1" s="76" t="str">
        <f>'SR - Tit - DH'!N20</f>
        <v>AGUI</v>
      </c>
      <c r="Q1" s="76" t="str">
        <f>'SR - Tit - DH'!O20</f>
        <v>DIC</v>
      </c>
      <c r="R1" s="76" t="str">
        <f>'SR - Tit - DH'!Q20</f>
        <v>DIC_1</v>
      </c>
      <c r="S1" s="76" t="str">
        <f>'SR - Tit - DH'!R20</f>
        <v>DIC_2</v>
      </c>
    </row>
    <row r="2" spans="1:30" x14ac:dyDescent="0.2">
      <c r="A2" s="87">
        <f>'SR - Tit - DH'!$C$19</f>
        <v>2023</v>
      </c>
      <c r="B2" s="87" t="s">
        <v>30</v>
      </c>
      <c r="C2" s="87" t="str">
        <f>'SR - Tit - DH'!$A$21</f>
        <v>Titular</v>
      </c>
      <c r="D2" s="87" t="str">
        <f>'SR - Tit - DH'!B21</f>
        <v>Masculino</v>
      </c>
      <c r="E2" s="75">
        <f>'SR - Tit - DH'!C21</f>
        <v>95519928.540000007</v>
      </c>
      <c r="F2" s="75">
        <f>'SR - Tit - DH'!D21</f>
        <v>94985127.439999998</v>
      </c>
      <c r="G2" s="75">
        <f>'SR - Tit - DH'!E21</f>
        <v>0</v>
      </c>
      <c r="H2" s="75">
        <f>'SR - Tit - DH'!F21</f>
        <v>0</v>
      </c>
      <c r="I2" s="75">
        <f>'SR - Tit - DH'!G21</f>
        <v>0</v>
      </c>
      <c r="J2" s="75">
        <f>'SR - Tit - DH'!H21</f>
        <v>0</v>
      </c>
      <c r="K2" s="75">
        <f>'SR - Tit - DH'!I21</f>
        <v>0</v>
      </c>
      <c r="L2" s="75">
        <f>'SR - Tit - DH'!J21</f>
        <v>0</v>
      </c>
      <c r="M2" s="75">
        <f>'SR - Tit - DH'!K21</f>
        <v>0</v>
      </c>
      <c r="N2" s="75">
        <f>'SR - Tit - DH'!L21</f>
        <v>0</v>
      </c>
      <c r="O2" s="75">
        <f>'SR - Tit - DH'!M21</f>
        <v>0</v>
      </c>
      <c r="P2" s="75">
        <f>'SR - Tit - DH'!N21</f>
        <v>0</v>
      </c>
      <c r="Q2" s="75">
        <f>'SR - Tit - DH'!O21</f>
        <v>0</v>
      </c>
      <c r="R2" s="75">
        <f>'SR - Tit - DH'!Q21</f>
        <v>1297615873.4400001</v>
      </c>
      <c r="S2" s="75">
        <f>'SR - Tit - DH'!R21</f>
        <v>1443691794.5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</row>
    <row r="3" spans="1:30" x14ac:dyDescent="0.2">
      <c r="A3" s="87">
        <f>'SR - Tit - DH'!$C$19</f>
        <v>2023</v>
      </c>
      <c r="B3" s="87" t="s">
        <v>30</v>
      </c>
      <c r="C3" s="87" t="str">
        <f>'SR - Tit - DH'!$A$21</f>
        <v>Titular</v>
      </c>
      <c r="D3" s="87" t="str">
        <f>'SR - Tit - DH'!B22</f>
        <v>Femenino</v>
      </c>
      <c r="E3" s="75">
        <f>'SR - Tit - DH'!C22</f>
        <v>76874050.900000006</v>
      </c>
      <c r="F3" s="75">
        <f>'SR - Tit - DH'!D22</f>
        <v>76649855.849999994</v>
      </c>
      <c r="G3" s="75">
        <f>'SR - Tit - DH'!E22</f>
        <v>0</v>
      </c>
      <c r="H3" s="75">
        <f>'SR - Tit - DH'!F22</f>
        <v>0</v>
      </c>
      <c r="I3" s="75">
        <f>'SR - Tit - DH'!G22</f>
        <v>0</v>
      </c>
      <c r="J3" s="75">
        <f>'SR - Tit - DH'!H22</f>
        <v>0</v>
      </c>
      <c r="K3" s="75">
        <f>'SR - Tit - DH'!I22</f>
        <v>0</v>
      </c>
      <c r="L3" s="75">
        <f>'SR - Tit - DH'!J22</f>
        <v>0</v>
      </c>
      <c r="M3" s="75">
        <f>'SR - Tit - DH'!K22</f>
        <v>0</v>
      </c>
      <c r="N3" s="75">
        <f>'SR - Tit - DH'!L22</f>
        <v>0</v>
      </c>
      <c r="O3" s="75">
        <f>'SR - Tit - DH'!M22</f>
        <v>0</v>
      </c>
      <c r="P3" s="75">
        <f>'SR - Tit - DH'!N22</f>
        <v>0</v>
      </c>
      <c r="Q3" s="75">
        <f>'SR - Tit - DH'!O22</f>
        <v>0</v>
      </c>
      <c r="R3" s="75">
        <f>'SR - Tit - DH'!Q22</f>
        <v>1023928619.4800001</v>
      </c>
      <c r="S3" s="75">
        <f>'SR - Tit - DH'!R22</f>
        <v>1075409005.6000001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</row>
    <row r="4" spans="1:30" x14ac:dyDescent="0.2">
      <c r="A4" s="87">
        <f>'SR - Tit - DH'!$C$19</f>
        <v>2023</v>
      </c>
      <c r="B4" s="87" t="s">
        <v>30</v>
      </c>
      <c r="C4" s="87" t="str">
        <f>'SR - Tit - DH'!$A$24</f>
        <v>Derechohabiente</v>
      </c>
      <c r="D4" s="87" t="str">
        <f>'SR - Tit - DH'!B24</f>
        <v>Masculino</v>
      </c>
      <c r="E4" s="75">
        <f>'SR - Tit - DH'!C24</f>
        <v>6470992.3700000001</v>
      </c>
      <c r="F4" s="75">
        <f>'SR - Tit - DH'!D24</f>
        <v>6285266.6799999997</v>
      </c>
      <c r="G4" s="75">
        <f>'SR - Tit - DH'!E24</f>
        <v>0</v>
      </c>
      <c r="H4" s="75">
        <f>'SR - Tit - DH'!F24</f>
        <v>0</v>
      </c>
      <c r="I4" s="75">
        <f>'SR - Tit - DH'!G24</f>
        <v>0</v>
      </c>
      <c r="J4" s="75">
        <f>'SR - Tit - DH'!H24</f>
        <v>0</v>
      </c>
      <c r="K4" s="75">
        <f>'SR - Tit - DH'!I24</f>
        <v>0</v>
      </c>
      <c r="L4" s="75">
        <f>'SR - Tit - DH'!J24</f>
        <v>0</v>
      </c>
      <c r="M4" s="75">
        <f>'SR - Tit - DH'!K24</f>
        <v>0</v>
      </c>
      <c r="N4" s="75">
        <f>'SR - Tit - DH'!L24</f>
        <v>0</v>
      </c>
      <c r="O4" s="75">
        <f>'SR - Tit - DH'!M24</f>
        <v>0</v>
      </c>
      <c r="P4" s="75">
        <f>'SR - Tit - DH'!N24</f>
        <v>0</v>
      </c>
      <c r="Q4" s="75">
        <f>'SR - Tit - DH'!O24</f>
        <v>0</v>
      </c>
      <c r="R4" s="75">
        <f>'SR - Tit - DH'!Q24</f>
        <v>82361312.510000005</v>
      </c>
      <c r="S4" s="75">
        <f>'SR - Tit - DH'!R24</f>
        <v>81627921.859999999</v>
      </c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</row>
    <row r="5" spans="1:30" x14ac:dyDescent="0.2">
      <c r="A5" s="87">
        <f>'SR - Tit - DH'!$C$19</f>
        <v>2023</v>
      </c>
      <c r="B5" s="87" t="s">
        <v>30</v>
      </c>
      <c r="C5" s="87" t="str">
        <f>'SR - Tit - DH'!$A$24</f>
        <v>Derechohabiente</v>
      </c>
      <c r="D5" s="87" t="str">
        <f>'SR - Tit - DH'!B25</f>
        <v>Femenino</v>
      </c>
      <c r="E5" s="75">
        <f>'SR - Tit - DH'!C25</f>
        <v>106941002.72</v>
      </c>
      <c r="F5" s="75">
        <f>'SR - Tit - DH'!D25</f>
        <v>107111262.05</v>
      </c>
      <c r="G5" s="75">
        <f>'SR - Tit - DH'!E25</f>
        <v>0</v>
      </c>
      <c r="H5" s="75">
        <f>'SR - Tit - DH'!F25</f>
        <v>0</v>
      </c>
      <c r="I5" s="75">
        <f>'SR - Tit - DH'!G25</f>
        <v>0</v>
      </c>
      <c r="J5" s="75">
        <f>'SR - Tit - DH'!H25</f>
        <v>0</v>
      </c>
      <c r="K5" s="75">
        <f>'SR - Tit - DH'!I25</f>
        <v>0</v>
      </c>
      <c r="L5" s="75">
        <f>'SR - Tit - DH'!J25</f>
        <v>0</v>
      </c>
      <c r="M5" s="75">
        <f>'SR - Tit - DH'!K25</f>
        <v>0</v>
      </c>
      <c r="N5" s="75">
        <f>'SR - Tit - DH'!L25</f>
        <v>0</v>
      </c>
      <c r="O5" s="75">
        <f>'SR - Tit - DH'!M25</f>
        <v>0</v>
      </c>
      <c r="P5" s="75">
        <f>'SR - Tit - DH'!N25</f>
        <v>0</v>
      </c>
      <c r="Q5" s="75">
        <f>'SR - Tit - DH'!O25</f>
        <v>0</v>
      </c>
      <c r="R5" s="75">
        <f>'SR - Tit - DH'!Q25</f>
        <v>1408344216.8900001</v>
      </c>
      <c r="S5" s="75">
        <f>'SR - Tit - DH'!R25</f>
        <v>1438703928.1800003</v>
      </c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</row>
    <row r="6" spans="1:30" x14ac:dyDescent="0.2">
      <c r="A6" s="87">
        <f>'SR - Tit - DH'!$C$19</f>
        <v>2023</v>
      </c>
      <c r="B6" s="87" t="s">
        <v>30</v>
      </c>
      <c r="C6" s="87" t="str">
        <f>'SR - Tipo de Renta'!$A$28</f>
        <v>IVM</v>
      </c>
      <c r="D6" s="87" t="str">
        <f>'SR - Tipo de Renta'!A29</f>
        <v>Femenino</v>
      </c>
      <c r="E6">
        <f>'SR - Tipo de Renta'!B29</f>
        <v>169469825.36000001</v>
      </c>
      <c r="F6" s="58">
        <f>'SR - Tipo de Renta'!C29</f>
        <v>169376821.12</v>
      </c>
      <c r="G6">
        <f>'SR - Tipo de Renta'!D29</f>
        <v>169376821.12</v>
      </c>
      <c r="H6" s="58">
        <f>'SR - Tipo de Renta'!E29</f>
        <v>0</v>
      </c>
      <c r="I6">
        <f>'SR - Tipo de Renta'!F29</f>
        <v>0</v>
      </c>
      <c r="J6" s="58">
        <f>'SR - Tipo de Renta'!G29</f>
        <v>0</v>
      </c>
      <c r="K6">
        <f>'SR - Tipo de Renta'!H29</f>
        <v>0</v>
      </c>
      <c r="L6" s="58">
        <f>'SR - Tipo de Renta'!I29</f>
        <v>0</v>
      </c>
      <c r="M6">
        <f>'SR - Tipo de Renta'!J29</f>
        <v>0</v>
      </c>
      <c r="N6" s="58">
        <f>'SR - Tipo de Renta'!K29</f>
        <v>0</v>
      </c>
      <c r="O6">
        <f>'SR - Tipo de Renta'!L29</f>
        <v>0</v>
      </c>
      <c r="P6" s="58">
        <f>'SR - Tipo de Renta'!M29</f>
        <v>0</v>
      </c>
      <c r="Q6">
        <f>'SR - Tipo de Renta'!N29</f>
        <v>0</v>
      </c>
      <c r="R6" s="75">
        <f>'SR - Tipo de Renta'!P29</f>
        <v>170634769.08000001</v>
      </c>
      <c r="S6" s="75">
        <f>'SR - Tipo de Renta'!Q29</f>
        <v>175395789.53999999</v>
      </c>
    </row>
    <row r="7" spans="1:30" x14ac:dyDescent="0.2">
      <c r="A7" s="87">
        <f>'SR - Tit - DH'!$C$19</f>
        <v>2023</v>
      </c>
      <c r="B7" s="87" t="s">
        <v>30</v>
      </c>
      <c r="C7" s="87" t="str">
        <f>'SR - Tipo de Renta'!$A$28</f>
        <v>IVM</v>
      </c>
      <c r="D7" s="87" t="str">
        <f>'SR - Tipo de Renta'!A30</f>
        <v>Masculino</v>
      </c>
      <c r="E7">
        <f>'SR - Tipo de Renta'!B30</f>
        <v>94142626.689999998</v>
      </c>
      <c r="F7" s="58">
        <f>'SR - Tipo de Renta'!C30</f>
        <v>93522426.849999994</v>
      </c>
      <c r="G7">
        <f>'SR - Tipo de Renta'!D30</f>
        <v>93522426.849999994</v>
      </c>
      <c r="H7" s="58">
        <f>'SR - Tipo de Renta'!E30</f>
        <v>0</v>
      </c>
      <c r="I7">
        <f>'SR - Tipo de Renta'!F30</f>
        <v>0</v>
      </c>
      <c r="J7" s="58">
        <f>'SR - Tipo de Renta'!G30</f>
        <v>0</v>
      </c>
      <c r="K7">
        <f>'SR - Tipo de Renta'!H30</f>
        <v>0</v>
      </c>
      <c r="L7" s="58">
        <f>'SR - Tipo de Renta'!I30</f>
        <v>0</v>
      </c>
      <c r="M7">
        <f>'SR - Tipo de Renta'!J30</f>
        <v>0</v>
      </c>
      <c r="N7" s="58">
        <f>'SR - Tipo de Renta'!K30</f>
        <v>0</v>
      </c>
      <c r="O7">
        <f>'SR - Tipo de Renta'!L30</f>
        <v>0</v>
      </c>
      <c r="P7" s="58">
        <f>'SR - Tipo de Renta'!M30</f>
        <v>0</v>
      </c>
      <c r="Q7">
        <f>'SR - Tipo de Renta'!N30</f>
        <v>0</v>
      </c>
      <c r="R7" s="75">
        <f>'SR - Tipo de Renta'!P30</f>
        <v>94856578.989999995</v>
      </c>
      <c r="S7" s="75">
        <f>'SR - Tipo de Renta'!Q30</f>
        <v>103874601.11</v>
      </c>
    </row>
    <row r="8" spans="1:30" x14ac:dyDescent="0.2">
      <c r="A8" s="87">
        <f>'SR - Tit - DH'!$C$19</f>
        <v>2023</v>
      </c>
      <c r="B8" s="87" t="s">
        <v>30</v>
      </c>
      <c r="C8" s="87" t="str">
        <f>'SR - Tipo de Renta'!$A$32</f>
        <v>RP</v>
      </c>
      <c r="D8" s="87" t="str">
        <f>'SR - Tipo de Renta'!A33</f>
        <v>Femenino</v>
      </c>
      <c r="E8">
        <f>'SR - Tipo de Renta'!B33</f>
        <v>14345228.26</v>
      </c>
      <c r="F8" s="58">
        <f>'SR - Tipo de Renta'!C33</f>
        <v>14384296.779999999</v>
      </c>
      <c r="G8">
        <f>'SR - Tipo de Renta'!D33</f>
        <v>14384296.779999999</v>
      </c>
      <c r="H8" s="58">
        <f>'SR - Tipo de Renta'!E33</f>
        <v>0</v>
      </c>
      <c r="I8">
        <f>'SR - Tipo de Renta'!F33</f>
        <v>0</v>
      </c>
      <c r="J8" s="58">
        <f>'SR - Tipo de Renta'!G33</f>
        <v>0</v>
      </c>
      <c r="K8">
        <f>'SR - Tipo de Renta'!H33</f>
        <v>0</v>
      </c>
      <c r="L8" s="58">
        <f>'SR - Tipo de Renta'!I33</f>
        <v>0</v>
      </c>
      <c r="M8">
        <f>'SR - Tipo de Renta'!J33</f>
        <v>0</v>
      </c>
      <c r="N8" s="58">
        <f>'SR - Tipo de Renta'!K33</f>
        <v>0</v>
      </c>
      <c r="O8">
        <f>'SR - Tipo de Renta'!L33</f>
        <v>0</v>
      </c>
      <c r="P8" s="58">
        <f>'SR - Tipo de Renta'!M33</f>
        <v>0</v>
      </c>
      <c r="Q8">
        <f>'SR - Tipo de Renta'!N33</f>
        <v>0</v>
      </c>
      <c r="R8" s="75">
        <f>'SR - Tipo de Renta'!P33</f>
        <v>14463445.02</v>
      </c>
      <c r="S8" s="75">
        <f>'SR - Tipo de Renta'!Q33</f>
        <v>15042650.539999999</v>
      </c>
    </row>
    <row r="9" spans="1:30" x14ac:dyDescent="0.2">
      <c r="A9" s="87">
        <f>'SR - Tit - DH'!$C$19</f>
        <v>2023</v>
      </c>
      <c r="B9" s="87" t="s">
        <v>30</v>
      </c>
      <c r="C9" s="87" t="str">
        <f>'SR - Tipo de Renta'!$A$32</f>
        <v>RP</v>
      </c>
      <c r="D9" s="87" t="str">
        <f>'SR - Tipo de Renta'!A34</f>
        <v>Masculino</v>
      </c>
      <c r="E9">
        <f>'SR - Tipo de Renta'!B34</f>
        <v>7848294.2199999997</v>
      </c>
      <c r="F9" s="58">
        <f>'SR - Tipo de Renta'!C34</f>
        <v>7747967.2699999996</v>
      </c>
      <c r="G9">
        <f>'SR - Tipo de Renta'!D34</f>
        <v>7747967.2699999996</v>
      </c>
      <c r="H9" s="58">
        <f>'SR - Tipo de Renta'!E34</f>
        <v>0</v>
      </c>
      <c r="I9">
        <f>'SR - Tipo de Renta'!F34</f>
        <v>0</v>
      </c>
      <c r="J9" s="58">
        <f>'SR - Tipo de Renta'!G34</f>
        <v>0</v>
      </c>
      <c r="K9">
        <f>'SR - Tipo de Renta'!H34</f>
        <v>0</v>
      </c>
      <c r="L9" s="58">
        <f>'SR - Tipo de Renta'!I34</f>
        <v>0</v>
      </c>
      <c r="M9">
        <f>'SR - Tipo de Renta'!J34</f>
        <v>0</v>
      </c>
      <c r="N9" s="58">
        <f>'SR - Tipo de Renta'!K34</f>
        <v>0</v>
      </c>
      <c r="O9">
        <f>'SR - Tipo de Renta'!L34</f>
        <v>0</v>
      </c>
      <c r="P9" s="58">
        <f>'SR - Tipo de Renta'!M34</f>
        <v>0</v>
      </c>
      <c r="Q9">
        <f>'SR - Tipo de Renta'!N34</f>
        <v>0</v>
      </c>
      <c r="R9" s="75">
        <f>'SR - Tipo de Renta'!P34</f>
        <v>7879017.8899999997</v>
      </c>
      <c r="S9" s="75">
        <f>'SR - Tipo de Renta'!Q34</f>
        <v>8439703.1699999999</v>
      </c>
    </row>
    <row r="10" spans="1:30" x14ac:dyDescent="0.2">
      <c r="A10" s="87">
        <f>'SR - Tit - DH'!$C$19</f>
        <v>2023</v>
      </c>
      <c r="B10" s="87" t="s">
        <v>30</v>
      </c>
      <c r="C10" s="87" t="str">
        <f>'SR - Tipo de Renta'!$A$12</f>
        <v>IVM</v>
      </c>
      <c r="D10" s="87" t="str">
        <f>'SR - Tipo de Renta'!A13</f>
        <v>Titular</v>
      </c>
      <c r="E10">
        <f>'SR - Tipo de Renta'!B13</f>
        <v>164543095.72999999</v>
      </c>
      <c r="F10" s="58">
        <f>'SR - Tipo de Renta'!C13</f>
        <v>163816939.68000001</v>
      </c>
      <c r="G10">
        <f>'SR - Tipo de Renta'!D13</f>
        <v>163816939.68000001</v>
      </c>
      <c r="H10" s="58">
        <f>'SR - Tipo de Renta'!E13</f>
        <v>0</v>
      </c>
      <c r="I10">
        <f>'SR - Tipo de Renta'!F13</f>
        <v>0</v>
      </c>
      <c r="J10" s="58">
        <f>'SR - Tipo de Renta'!G13</f>
        <v>0</v>
      </c>
      <c r="K10">
        <f>'SR - Tipo de Renta'!H13</f>
        <v>0</v>
      </c>
      <c r="L10" s="58">
        <f>'SR - Tipo de Renta'!I13</f>
        <v>0</v>
      </c>
      <c r="M10">
        <f>'SR - Tipo de Renta'!J13</f>
        <v>0</v>
      </c>
      <c r="N10" s="58">
        <f>'SR - Tipo de Renta'!K13</f>
        <v>0</v>
      </c>
      <c r="O10">
        <f>'SR - Tipo de Renta'!L13</f>
        <v>0</v>
      </c>
      <c r="P10" s="58">
        <f>'SR - Tipo de Renta'!M13</f>
        <v>0</v>
      </c>
      <c r="Q10">
        <f>'SR - Tipo de Renta'!N13</f>
        <v>0</v>
      </c>
      <c r="R10" s="75">
        <f>'SR - Tipo de Renta'!P13</f>
        <v>165678805.18000001</v>
      </c>
      <c r="S10" s="75">
        <f>'SR - Tipo de Renta'!Q13</f>
        <v>178061732.71000001</v>
      </c>
    </row>
    <row r="11" spans="1:30" x14ac:dyDescent="0.2">
      <c r="A11" s="87">
        <f>'SR - Tit - DH'!$C$19</f>
        <v>2023</v>
      </c>
      <c r="B11" s="87" t="s">
        <v>30</v>
      </c>
      <c r="C11" s="87" t="str">
        <f>'SR - Tipo de Renta'!$A$12</f>
        <v>IVM</v>
      </c>
      <c r="D11" s="87" t="str">
        <f>'SR - Tipo de Renta'!A14</f>
        <v>Derechohabiente</v>
      </c>
      <c r="E11">
        <f>'SR - Tipo de Renta'!B14</f>
        <v>99069356.319999993</v>
      </c>
      <c r="F11" s="58">
        <f>'SR - Tipo de Renta'!C14</f>
        <v>99082308.290000007</v>
      </c>
      <c r="G11">
        <f>'SR - Tipo de Renta'!D14</f>
        <v>99082308.290000007</v>
      </c>
      <c r="H11" s="58">
        <f>'SR - Tipo de Renta'!E14</f>
        <v>0</v>
      </c>
      <c r="I11">
        <f>'SR - Tipo de Renta'!F14</f>
        <v>0</v>
      </c>
      <c r="J11" s="58">
        <f>'SR - Tipo de Renta'!G14</f>
        <v>0</v>
      </c>
      <c r="K11">
        <f>'SR - Tipo de Renta'!H14</f>
        <v>0</v>
      </c>
      <c r="L11" s="58">
        <f>'SR - Tipo de Renta'!I14</f>
        <v>0</v>
      </c>
      <c r="M11">
        <f>'SR - Tipo de Renta'!J14</f>
        <v>0</v>
      </c>
      <c r="N11" s="58">
        <f>'SR - Tipo de Renta'!K14</f>
        <v>0</v>
      </c>
      <c r="O11">
        <f>'SR - Tipo de Renta'!L14</f>
        <v>0</v>
      </c>
      <c r="P11" s="58">
        <f>'SR - Tipo de Renta'!M14</f>
        <v>0</v>
      </c>
      <c r="Q11">
        <f>'SR - Tipo de Renta'!N14</f>
        <v>0</v>
      </c>
      <c r="R11" s="75">
        <f>'SR - Tipo de Renta'!P14</f>
        <v>99812542.890000001</v>
      </c>
      <c r="S11" s="75">
        <f>'SR - Tipo de Renta'!Q14</f>
        <v>101208657.94</v>
      </c>
    </row>
    <row r="12" spans="1:30" x14ac:dyDescent="0.2">
      <c r="A12" s="87">
        <f>'SR - Tit - DH'!$C$19</f>
        <v>2023</v>
      </c>
      <c r="B12" s="87" t="s">
        <v>30</v>
      </c>
      <c r="C12" s="87" t="str">
        <f>'SR - Tipo de Renta'!$A$16</f>
        <v>RP</v>
      </c>
      <c r="D12" s="87" t="str">
        <f>'SR - Tipo de Renta'!A17</f>
        <v>Titular</v>
      </c>
      <c r="E12">
        <f>'SR - Tipo de Renta'!B17</f>
        <v>7850883.71</v>
      </c>
      <c r="F12" s="58">
        <f>'SR - Tipo de Renta'!C17</f>
        <v>7818043.6100000003</v>
      </c>
      <c r="G12">
        <f>'SR - Tipo de Renta'!D17</f>
        <v>7818043.6100000003</v>
      </c>
      <c r="H12" s="58">
        <f>'SR - Tipo de Renta'!E17</f>
        <v>0</v>
      </c>
      <c r="I12">
        <f>'SR - Tipo de Renta'!F17</f>
        <v>0</v>
      </c>
      <c r="J12" s="58">
        <f>'SR - Tipo de Renta'!G17</f>
        <v>0</v>
      </c>
      <c r="K12">
        <f>'SR - Tipo de Renta'!H17</f>
        <v>0</v>
      </c>
      <c r="L12" s="58">
        <f>'SR - Tipo de Renta'!I17</f>
        <v>0</v>
      </c>
      <c r="M12">
        <f>'SR - Tipo de Renta'!J17</f>
        <v>0</v>
      </c>
      <c r="N12" s="58">
        <f>'SR - Tipo de Renta'!K17</f>
        <v>0</v>
      </c>
      <c r="O12">
        <f>'SR - Tipo de Renta'!L17</f>
        <v>0</v>
      </c>
      <c r="P12" s="58">
        <f>'SR - Tipo de Renta'!M17</f>
        <v>0</v>
      </c>
      <c r="Q12">
        <f>'SR - Tipo de Renta'!N17</f>
        <v>0</v>
      </c>
      <c r="R12" s="75">
        <f>'SR - Tipo de Renta'!P17</f>
        <v>7921330.96</v>
      </c>
      <c r="S12" s="75">
        <f>'SR - Tipo de Renta'!Q17</f>
        <v>8527315.8699999992</v>
      </c>
    </row>
    <row r="13" spans="1:30" x14ac:dyDescent="0.2">
      <c r="A13" s="87">
        <f>'SR - Tit - DH'!$C$19</f>
        <v>2023</v>
      </c>
      <c r="B13" s="87" t="s">
        <v>30</v>
      </c>
      <c r="C13" s="87" t="str">
        <f>'SR - Tipo de Renta'!$A$16</f>
        <v>RP</v>
      </c>
      <c r="D13" s="87" t="str">
        <f>'SR - Tipo de Renta'!A18</f>
        <v>Derechohabiente</v>
      </c>
      <c r="E13">
        <f>'SR - Tipo de Renta'!B18</f>
        <v>14342638.77</v>
      </c>
      <c r="F13" s="58">
        <f>'SR - Tipo de Renta'!C18</f>
        <v>14314220.439999999</v>
      </c>
      <c r="G13">
        <f>'SR - Tipo de Renta'!D18</f>
        <v>14314220.439999999</v>
      </c>
      <c r="H13" s="58">
        <f>'SR - Tipo de Renta'!E18</f>
        <v>0</v>
      </c>
      <c r="I13">
        <f>'SR - Tipo de Renta'!F18</f>
        <v>0</v>
      </c>
      <c r="J13" s="58">
        <f>'SR - Tipo de Renta'!G18</f>
        <v>0</v>
      </c>
      <c r="K13">
        <f>'SR - Tipo de Renta'!H18</f>
        <v>0</v>
      </c>
      <c r="L13" s="58">
        <f>'SR - Tipo de Renta'!I18</f>
        <v>0</v>
      </c>
      <c r="M13">
        <f>'SR - Tipo de Renta'!J18</f>
        <v>0</v>
      </c>
      <c r="N13" s="58">
        <f>'SR - Tipo de Renta'!K18</f>
        <v>0</v>
      </c>
      <c r="O13">
        <f>'SR - Tipo de Renta'!L18</f>
        <v>0</v>
      </c>
      <c r="P13" s="58">
        <f>'SR - Tipo de Renta'!M18</f>
        <v>0</v>
      </c>
      <c r="Q13">
        <f>'SR - Tipo de Renta'!N18</f>
        <v>0</v>
      </c>
      <c r="R13" s="75">
        <f>'SR - Tipo de Renta'!P18</f>
        <v>14421131.949999999</v>
      </c>
      <c r="S13" s="75">
        <f>'SR - Tipo de Renta'!Q18</f>
        <v>14955037.84</v>
      </c>
    </row>
    <row r="14" spans="1:30" x14ac:dyDescent="0.2">
      <c r="A14" s="87">
        <f>'SR - Tit - DH'!$C$19</f>
        <v>2023</v>
      </c>
      <c r="B14" s="87" t="s">
        <v>171</v>
      </c>
      <c r="C14" s="87" t="str">
        <f>'SR - Clase de Renta'!$A$12</f>
        <v>IVM</v>
      </c>
      <c r="D14" s="62" t="str">
        <f>'SR - Clase de Renta'!A13</f>
        <v>HERMANOS</v>
      </c>
      <c r="E14">
        <f>'SR - Clase de Renta'!B13</f>
        <v>2946.47</v>
      </c>
      <c r="F14" s="58">
        <f>'SR - Clase de Renta'!C13</f>
        <v>2946.47</v>
      </c>
      <c r="G14">
        <f>'SR - Clase de Renta'!D13</f>
        <v>0</v>
      </c>
      <c r="H14" s="58">
        <f>'SR - Clase de Renta'!E13</f>
        <v>0</v>
      </c>
      <c r="I14">
        <f>'SR - Clase de Renta'!F13</f>
        <v>0</v>
      </c>
      <c r="J14" s="58">
        <f>'SR - Clase de Renta'!G13</f>
        <v>0</v>
      </c>
      <c r="K14">
        <f>'SR - Clase de Renta'!H13</f>
        <v>0</v>
      </c>
      <c r="L14" s="58">
        <f>'SR - Clase de Renta'!I13</f>
        <v>0</v>
      </c>
      <c r="M14">
        <f>'SR - Clase de Renta'!J13</f>
        <v>0</v>
      </c>
      <c r="N14" s="58">
        <f>'SR - Clase de Renta'!K13</f>
        <v>0</v>
      </c>
      <c r="O14">
        <f>'SR - Clase de Renta'!L13</f>
        <v>0</v>
      </c>
      <c r="P14" s="58">
        <f>'SR - Clase de Renta'!M13</f>
        <v>0</v>
      </c>
      <c r="Q14">
        <f>'SR - Clase de Renta'!N13</f>
        <v>0</v>
      </c>
      <c r="R14" s="75">
        <f>'SR - Clase de Renta'!P13</f>
        <v>2946.47</v>
      </c>
      <c r="S14" s="75">
        <f>'SR - Clase de Renta'!Q13</f>
        <v>2921.22</v>
      </c>
    </row>
    <row r="15" spans="1:30" x14ac:dyDescent="0.2">
      <c r="A15" s="87">
        <f>'SR - Tit - DH'!$C$19</f>
        <v>2023</v>
      </c>
      <c r="B15" s="87" t="s">
        <v>171</v>
      </c>
      <c r="C15" s="87" t="str">
        <f>'SR - Clase de Renta'!$A$12</f>
        <v>IVM</v>
      </c>
      <c r="D15" s="62" t="str">
        <f>'SR - Clase de Renta'!A14</f>
        <v>INVALIDEZ</v>
      </c>
      <c r="E15">
        <f>'SR - Clase de Renta'!B14</f>
        <v>4335246.18</v>
      </c>
      <c r="F15" s="58">
        <f>'SR - Clase de Renta'!C14</f>
        <v>4324264.0999999996</v>
      </c>
      <c r="G15">
        <f>'SR - Clase de Renta'!D14</f>
        <v>0</v>
      </c>
      <c r="H15" s="58">
        <f>'SR - Clase de Renta'!E14</f>
        <v>0</v>
      </c>
      <c r="I15">
        <f>'SR - Clase de Renta'!F14</f>
        <v>0</v>
      </c>
      <c r="J15" s="58">
        <f>'SR - Clase de Renta'!G14</f>
        <v>0</v>
      </c>
      <c r="K15">
        <f>'SR - Clase de Renta'!H14</f>
        <v>0</v>
      </c>
      <c r="L15" s="58">
        <f>'SR - Clase de Renta'!I14</f>
        <v>0</v>
      </c>
      <c r="M15">
        <f>'SR - Clase de Renta'!J14</f>
        <v>0</v>
      </c>
      <c r="N15" s="58">
        <f>'SR - Clase de Renta'!K14</f>
        <v>0</v>
      </c>
      <c r="O15">
        <f>'SR - Clase de Renta'!L14</f>
        <v>0</v>
      </c>
      <c r="P15" s="58">
        <f>'SR - Clase de Renta'!M14</f>
        <v>0</v>
      </c>
      <c r="Q15">
        <f>'SR - Clase de Renta'!N14</f>
        <v>0</v>
      </c>
      <c r="R15" s="75">
        <f>'SR - Clase de Renta'!P14</f>
        <v>4357552.21</v>
      </c>
      <c r="S15" s="75">
        <f>'SR - Clase de Renta'!Q14</f>
        <v>4618008.25</v>
      </c>
    </row>
    <row r="16" spans="1:30" x14ac:dyDescent="0.2">
      <c r="A16" s="87">
        <f>'SR - Tit - DH'!$C$19</f>
        <v>2023</v>
      </c>
      <c r="B16" s="87" t="s">
        <v>171</v>
      </c>
      <c r="C16" s="87" t="str">
        <f>'SR - Clase de Renta'!$A$12</f>
        <v>IVM</v>
      </c>
      <c r="D16" s="62" t="str">
        <f>'SR - Clase de Renta'!A15</f>
        <v>MADRE</v>
      </c>
      <c r="E16">
        <f>'SR - Clase de Renta'!B15</f>
        <v>0</v>
      </c>
      <c r="F16" s="58">
        <f>'SR - Clase de Renta'!C15</f>
        <v>0</v>
      </c>
      <c r="G16">
        <f>'SR - Clase de Renta'!D15</f>
        <v>0</v>
      </c>
      <c r="H16" s="58">
        <f>'SR - Clase de Renta'!E15</f>
        <v>0</v>
      </c>
      <c r="I16">
        <f>'SR - Clase de Renta'!F15</f>
        <v>0</v>
      </c>
      <c r="J16" s="58">
        <f>'SR - Clase de Renta'!G15</f>
        <v>0</v>
      </c>
      <c r="K16">
        <f>'SR - Clase de Renta'!H15</f>
        <v>0</v>
      </c>
      <c r="L16" s="58">
        <f>'SR - Clase de Renta'!I15</f>
        <v>0</v>
      </c>
      <c r="M16">
        <f>'SR - Clase de Renta'!J15</f>
        <v>0</v>
      </c>
      <c r="N16" s="58">
        <f>'SR - Clase de Renta'!K15</f>
        <v>0</v>
      </c>
      <c r="O16">
        <f>'SR - Clase de Renta'!L15</f>
        <v>0</v>
      </c>
      <c r="P16" s="58">
        <f>'SR - Clase de Renta'!M15</f>
        <v>0</v>
      </c>
      <c r="Q16">
        <f>'SR - Clase de Renta'!N15</f>
        <v>0</v>
      </c>
      <c r="R16" s="75">
        <f>'SR - Clase de Renta'!P15</f>
        <v>0</v>
      </c>
      <c r="S16" s="75">
        <f>'SR - Clase de Renta'!Q15</f>
        <v>3653.83</v>
      </c>
    </row>
    <row r="17" spans="1:19" x14ac:dyDescent="0.2">
      <c r="A17" s="87">
        <f>'SR - Tit - DH'!$C$19</f>
        <v>2023</v>
      </c>
      <c r="B17" s="87" t="s">
        <v>171</v>
      </c>
      <c r="C17" s="87" t="str">
        <f>'SR - Clase de Renta'!$A$12</f>
        <v>IVM</v>
      </c>
      <c r="D17" s="62" t="str">
        <f>'SR - Clase de Renta'!A16</f>
        <v>ORFANDAD</v>
      </c>
      <c r="E17">
        <f>'SR - Clase de Renta'!B16</f>
        <v>332660.36</v>
      </c>
      <c r="F17" s="58">
        <f>'SR - Clase de Renta'!C16</f>
        <v>254211.04</v>
      </c>
      <c r="G17">
        <f>'SR - Clase de Renta'!D16</f>
        <v>0</v>
      </c>
      <c r="H17" s="58">
        <f>'SR - Clase de Renta'!E16</f>
        <v>0</v>
      </c>
      <c r="I17">
        <f>'SR - Clase de Renta'!F16</f>
        <v>0</v>
      </c>
      <c r="J17" s="58">
        <f>'SR - Clase de Renta'!G16</f>
        <v>0</v>
      </c>
      <c r="K17">
        <f>'SR - Clase de Renta'!H16</f>
        <v>0</v>
      </c>
      <c r="L17" s="58">
        <f>'SR - Clase de Renta'!I16</f>
        <v>0</v>
      </c>
      <c r="M17">
        <f>'SR - Clase de Renta'!J16</f>
        <v>0</v>
      </c>
      <c r="N17" s="58">
        <f>'SR - Clase de Renta'!K16</f>
        <v>0</v>
      </c>
      <c r="O17">
        <f>'SR - Clase de Renta'!L16</f>
        <v>0</v>
      </c>
      <c r="P17" s="58">
        <f>'SR - Clase de Renta'!M16</f>
        <v>0</v>
      </c>
      <c r="Q17">
        <f>'SR - Clase de Renta'!N16</f>
        <v>0</v>
      </c>
      <c r="R17" s="75">
        <f>'SR - Clase de Renta'!P16</f>
        <v>424066.12</v>
      </c>
      <c r="S17" s="75">
        <f>'SR - Clase de Renta'!Q16</f>
        <v>221367.65</v>
      </c>
    </row>
    <row r="18" spans="1:19" x14ac:dyDescent="0.2">
      <c r="A18" s="87">
        <f>'SR - Tit - DH'!$C$19</f>
        <v>2023</v>
      </c>
      <c r="B18" s="87" t="s">
        <v>171</v>
      </c>
      <c r="C18" s="87" t="str">
        <f>'SR - Clase de Renta'!$A$12</f>
        <v>IVM</v>
      </c>
      <c r="D18" s="62" t="str">
        <f>'SR - Clase de Renta'!A17</f>
        <v>ORFANDAD DOBLE</v>
      </c>
      <c r="E18">
        <f>'SR - Clase de Renta'!B17</f>
        <v>1185984.92</v>
      </c>
      <c r="F18" s="58">
        <f>'SR - Clase de Renta'!C17</f>
        <v>1067350.18</v>
      </c>
      <c r="G18">
        <f>'SR - Clase de Renta'!D17</f>
        <v>0</v>
      </c>
      <c r="H18" s="58">
        <f>'SR - Clase de Renta'!E17</f>
        <v>0</v>
      </c>
      <c r="I18">
        <f>'SR - Clase de Renta'!F17</f>
        <v>0</v>
      </c>
      <c r="J18" s="58">
        <f>'SR - Clase de Renta'!G17</f>
        <v>0</v>
      </c>
      <c r="K18">
        <f>'SR - Clase de Renta'!H17</f>
        <v>0</v>
      </c>
      <c r="L18" s="58">
        <f>'SR - Clase de Renta'!I17</f>
        <v>0</v>
      </c>
      <c r="M18">
        <f>'SR - Clase de Renta'!J17</f>
        <v>0</v>
      </c>
      <c r="N18" s="58">
        <f>'SR - Clase de Renta'!K17</f>
        <v>0</v>
      </c>
      <c r="O18">
        <f>'SR - Clase de Renta'!L17</f>
        <v>0</v>
      </c>
      <c r="P18" s="58">
        <f>'SR - Clase de Renta'!M17</f>
        <v>0</v>
      </c>
      <c r="Q18">
        <f>'SR - Clase de Renta'!N17</f>
        <v>0</v>
      </c>
      <c r="R18" s="75">
        <f>'SR - Clase de Renta'!P17</f>
        <v>1108367.27</v>
      </c>
      <c r="S18" s="75">
        <f>'SR - Clase de Renta'!Q17</f>
        <v>1204892.67</v>
      </c>
    </row>
    <row r="19" spans="1:19" x14ac:dyDescent="0.2">
      <c r="A19" s="87">
        <f>'SR - Tit - DH'!$C$19</f>
        <v>2023</v>
      </c>
      <c r="B19" s="87" t="s">
        <v>171</v>
      </c>
      <c r="C19" s="87" t="str">
        <f>'SR - Clase de Renta'!$A$12</f>
        <v>IVM</v>
      </c>
      <c r="D19" s="62" t="str">
        <f>'SR - Clase de Renta'!A18</f>
        <v>PADRE</v>
      </c>
      <c r="E19">
        <f>'SR - Clase de Renta'!B18</f>
        <v>9541.58</v>
      </c>
      <c r="F19" s="58">
        <f>'SR - Clase de Renta'!C18</f>
        <v>9541.58</v>
      </c>
      <c r="G19">
        <f>'SR - Clase de Renta'!D18</f>
        <v>0</v>
      </c>
      <c r="H19" s="58">
        <f>'SR - Clase de Renta'!E18</f>
        <v>0</v>
      </c>
      <c r="I19">
        <f>'SR - Clase de Renta'!F18</f>
        <v>0</v>
      </c>
      <c r="J19" s="58">
        <f>'SR - Clase de Renta'!G18</f>
        <v>0</v>
      </c>
      <c r="K19">
        <f>'SR - Clase de Renta'!H18</f>
        <v>0</v>
      </c>
      <c r="L19" s="58">
        <f>'SR - Clase de Renta'!I18</f>
        <v>0</v>
      </c>
      <c r="M19">
        <f>'SR - Clase de Renta'!J18</f>
        <v>0</v>
      </c>
      <c r="N19" s="58">
        <f>'SR - Clase de Renta'!K18</f>
        <v>0</v>
      </c>
      <c r="O19">
        <f>'SR - Clase de Renta'!L18</f>
        <v>0</v>
      </c>
      <c r="P19" s="58">
        <f>'SR - Clase de Renta'!M18</f>
        <v>0</v>
      </c>
      <c r="Q19">
        <f>'SR - Clase de Renta'!N18</f>
        <v>0</v>
      </c>
      <c r="R19" s="75">
        <f>'SR - Clase de Renta'!P18</f>
        <v>9541.58</v>
      </c>
      <c r="S19" s="75">
        <f>'SR - Clase de Renta'!Q18</f>
        <v>9440.58</v>
      </c>
    </row>
    <row r="20" spans="1:19" x14ac:dyDescent="0.2">
      <c r="A20" s="87">
        <f>'SR - Tit - DH'!$C$19</f>
        <v>2023</v>
      </c>
      <c r="B20" s="87" t="s">
        <v>171</v>
      </c>
      <c r="C20" s="87" t="str">
        <f>'SR - Clase de Renta'!$A$12</f>
        <v>IVM</v>
      </c>
      <c r="D20" s="62" t="str">
        <f>'SR - Clase de Renta'!A19</f>
        <v>VEJEZ</v>
      </c>
      <c r="E20">
        <f>'SR - Clase de Renta'!B19</f>
        <v>160207849.55000001</v>
      </c>
      <c r="F20" s="58">
        <f>'SR - Clase de Renta'!C19</f>
        <v>159492675.58000001</v>
      </c>
      <c r="G20">
        <f>'SR - Clase de Renta'!D19</f>
        <v>0</v>
      </c>
      <c r="H20" s="58">
        <f>'SR - Clase de Renta'!E19</f>
        <v>0</v>
      </c>
      <c r="I20">
        <f>'SR - Clase de Renta'!F19</f>
        <v>0</v>
      </c>
      <c r="J20" s="58">
        <f>'SR - Clase de Renta'!G19</f>
        <v>0</v>
      </c>
      <c r="K20">
        <f>'SR - Clase de Renta'!H19</f>
        <v>0</v>
      </c>
      <c r="L20" s="58">
        <f>'SR - Clase de Renta'!I19</f>
        <v>0</v>
      </c>
      <c r="M20">
        <f>'SR - Clase de Renta'!J19</f>
        <v>0</v>
      </c>
      <c r="N20" s="58">
        <f>'SR - Clase de Renta'!K19</f>
        <v>0</v>
      </c>
      <c r="O20">
        <f>'SR - Clase de Renta'!L19</f>
        <v>0</v>
      </c>
      <c r="P20" s="58">
        <f>'SR - Clase de Renta'!M19</f>
        <v>0</v>
      </c>
      <c r="Q20">
        <f>'SR - Clase de Renta'!N19</f>
        <v>0</v>
      </c>
      <c r="R20" s="75">
        <f>'SR - Clase de Renta'!P19</f>
        <v>161321252.97</v>
      </c>
      <c r="S20" s="75">
        <f>'SR - Clase de Renta'!Q19</f>
        <v>173443724.46000001</v>
      </c>
    </row>
    <row r="21" spans="1:19" x14ac:dyDescent="0.2">
      <c r="A21" s="87">
        <f>'SR - Tit - DH'!$C$19</f>
        <v>2023</v>
      </c>
      <c r="B21" s="87" t="s">
        <v>171</v>
      </c>
      <c r="C21" s="87" t="str">
        <f>'SR - Clase de Renta'!$A$12</f>
        <v>IVM</v>
      </c>
      <c r="D21" s="62" t="str">
        <f>'SR - Clase de Renta'!A20</f>
        <v>VIUDEDAD</v>
      </c>
      <c r="E21">
        <f>'SR - Clase de Renta'!B20</f>
        <v>97538222.989999995</v>
      </c>
      <c r="F21" s="58">
        <f>'SR - Clase de Renta'!C20</f>
        <v>97748259.019999996</v>
      </c>
      <c r="G21">
        <f>'SR - Clase de Renta'!D20</f>
        <v>0</v>
      </c>
      <c r="H21" s="58">
        <f>'SR - Clase de Renta'!E20</f>
        <v>0</v>
      </c>
      <c r="I21">
        <f>'SR - Clase de Renta'!F20</f>
        <v>0</v>
      </c>
      <c r="J21" s="58">
        <f>'SR - Clase de Renta'!G20</f>
        <v>0</v>
      </c>
      <c r="K21">
        <f>'SR - Clase de Renta'!H20</f>
        <v>0</v>
      </c>
      <c r="L21" s="58">
        <f>'SR - Clase de Renta'!I20</f>
        <v>0</v>
      </c>
      <c r="M21">
        <f>'SR - Clase de Renta'!J20</f>
        <v>0</v>
      </c>
      <c r="N21" s="58">
        <f>'SR - Clase de Renta'!K20</f>
        <v>0</v>
      </c>
      <c r="O21">
        <f>'SR - Clase de Renta'!L20</f>
        <v>0</v>
      </c>
      <c r="P21" s="58">
        <f>'SR - Clase de Renta'!M20</f>
        <v>0</v>
      </c>
      <c r="Q21">
        <f>'SR - Clase de Renta'!N20</f>
        <v>0</v>
      </c>
      <c r="R21" s="75">
        <f>'SR - Clase de Renta'!P20</f>
        <v>98267621.450000003</v>
      </c>
      <c r="S21" s="75">
        <f>'SR - Clase de Renta'!Q20</f>
        <v>99766381.989999995</v>
      </c>
    </row>
    <row r="22" spans="1:19" x14ac:dyDescent="0.2">
      <c r="A22" s="87">
        <f>'SR - Tit - DH'!$C$19</f>
        <v>2023</v>
      </c>
      <c r="B22" s="87" t="s">
        <v>171</v>
      </c>
      <c r="C22" s="87" t="str">
        <f>'SR - Clase de Renta'!$A$22</f>
        <v>RP</v>
      </c>
      <c r="D22" s="62" t="str">
        <f>'SR - Clase de Renta'!A23</f>
        <v>INC.PARCIAL PERMANEN</v>
      </c>
      <c r="E22">
        <f>'SR - Clase de Renta'!B23</f>
        <v>7386202.7800000003</v>
      </c>
      <c r="F22" s="58">
        <f>'SR - Clase de Renta'!C23</f>
        <v>7357011.5800000001</v>
      </c>
      <c r="G22">
        <f>'SR - Clase de Renta'!D23</f>
        <v>0</v>
      </c>
      <c r="H22" s="58">
        <f>'SR - Clase de Renta'!E23</f>
        <v>0</v>
      </c>
      <c r="I22">
        <f>'SR - Clase de Renta'!F23</f>
        <v>0</v>
      </c>
      <c r="J22" s="58">
        <f>'SR - Clase de Renta'!G23</f>
        <v>0</v>
      </c>
      <c r="K22">
        <f>'SR - Clase de Renta'!H23</f>
        <v>0</v>
      </c>
      <c r="L22" s="58">
        <f>'SR - Clase de Renta'!I23</f>
        <v>0</v>
      </c>
      <c r="M22">
        <f>'SR - Clase de Renta'!J23</f>
        <v>0</v>
      </c>
      <c r="N22" s="58">
        <f>'SR - Clase de Renta'!K23</f>
        <v>0</v>
      </c>
      <c r="O22">
        <f>'SR - Clase de Renta'!L23</f>
        <v>0</v>
      </c>
      <c r="P22" s="58">
        <f>'SR - Clase de Renta'!M23</f>
        <v>0</v>
      </c>
      <c r="Q22">
        <f>'SR - Clase de Renta'!N23</f>
        <v>0</v>
      </c>
      <c r="R22" s="75">
        <f>'SR - Clase de Renta'!P23</f>
        <v>7453001.1299999999</v>
      </c>
      <c r="S22" s="75">
        <f>'SR - Clase de Renta'!Q23</f>
        <v>8014488.54</v>
      </c>
    </row>
    <row r="23" spans="1:19" x14ac:dyDescent="0.2">
      <c r="A23" s="87">
        <f>'SR - Tit - DH'!$C$19</f>
        <v>2023</v>
      </c>
      <c r="B23" s="87" t="s">
        <v>171</v>
      </c>
      <c r="C23" s="87" t="str">
        <f>'SR - Clase de Renta'!$A$22</f>
        <v>RP</v>
      </c>
      <c r="D23" s="62" t="str">
        <f>'SR - Clase de Renta'!A24</f>
        <v>INC.TOTAL PERMANENTE</v>
      </c>
      <c r="E23">
        <f>'SR - Clase de Renta'!B24</f>
        <v>464680.93</v>
      </c>
      <c r="F23" s="58">
        <f>'SR - Clase de Renta'!C24</f>
        <v>461032.03</v>
      </c>
      <c r="G23">
        <f>'SR - Clase de Renta'!D24</f>
        <v>0</v>
      </c>
      <c r="H23" s="58">
        <f>'SR - Clase de Renta'!E24</f>
        <v>0</v>
      </c>
      <c r="I23">
        <f>'SR - Clase de Renta'!F24</f>
        <v>0</v>
      </c>
      <c r="J23" s="58">
        <f>'SR - Clase de Renta'!G24</f>
        <v>0</v>
      </c>
      <c r="K23">
        <f>'SR - Clase de Renta'!H24</f>
        <v>0</v>
      </c>
      <c r="L23" s="58">
        <f>'SR - Clase de Renta'!I24</f>
        <v>0</v>
      </c>
      <c r="M23">
        <f>'SR - Clase de Renta'!J24</f>
        <v>0</v>
      </c>
      <c r="N23" s="58">
        <f>'SR - Clase de Renta'!K24</f>
        <v>0</v>
      </c>
      <c r="O23">
        <f>'SR - Clase de Renta'!L24</f>
        <v>0</v>
      </c>
      <c r="P23" s="58">
        <f>'SR - Clase de Renta'!M24</f>
        <v>0</v>
      </c>
      <c r="Q23">
        <f>'SR - Clase de Renta'!N24</f>
        <v>0</v>
      </c>
      <c r="R23" s="75">
        <f>'SR - Clase de Renta'!P24</f>
        <v>468329.83</v>
      </c>
      <c r="S23" s="75">
        <f>'SR - Clase de Renta'!Q24</f>
        <v>512827.33</v>
      </c>
    </row>
    <row r="24" spans="1:19" x14ac:dyDescent="0.2">
      <c r="A24" s="87">
        <f>'SR - Tit - DH'!$C$19</f>
        <v>2023</v>
      </c>
      <c r="B24" s="87" t="s">
        <v>171</v>
      </c>
      <c r="C24" s="87" t="str">
        <f>'SR - Clase de Renta'!$A$22</f>
        <v>RP</v>
      </c>
      <c r="D24" s="62" t="str">
        <f>'SR - Clase de Renta'!A25</f>
        <v>MADRE</v>
      </c>
      <c r="E24">
        <f>'SR - Clase de Renta'!B25</f>
        <v>2571.86</v>
      </c>
      <c r="F24" s="58">
        <f>'SR - Clase de Renta'!C25</f>
        <v>2571.86</v>
      </c>
      <c r="G24">
        <f>'SR - Clase de Renta'!D25</f>
        <v>0</v>
      </c>
      <c r="H24" s="58">
        <f>'SR - Clase de Renta'!E25</f>
        <v>0</v>
      </c>
      <c r="I24">
        <f>'SR - Clase de Renta'!F25</f>
        <v>0</v>
      </c>
      <c r="J24" s="58">
        <f>'SR - Clase de Renta'!G25</f>
        <v>0</v>
      </c>
      <c r="K24">
        <f>'SR - Clase de Renta'!H25</f>
        <v>0</v>
      </c>
      <c r="L24" s="58">
        <f>'SR - Clase de Renta'!I25</f>
        <v>0</v>
      </c>
      <c r="M24">
        <f>'SR - Clase de Renta'!J25</f>
        <v>0</v>
      </c>
      <c r="N24" s="58">
        <f>'SR - Clase de Renta'!K25</f>
        <v>0</v>
      </c>
      <c r="O24">
        <f>'SR - Clase de Renta'!L25</f>
        <v>0</v>
      </c>
      <c r="P24" s="58">
        <f>'SR - Clase de Renta'!M25</f>
        <v>0</v>
      </c>
      <c r="Q24">
        <f>'SR - Clase de Renta'!N25</f>
        <v>0</v>
      </c>
      <c r="R24" s="75">
        <f>'SR - Clase de Renta'!P25</f>
        <v>2571.86</v>
      </c>
      <c r="S24" s="75">
        <f>'SR - Clase de Renta'!Q25</f>
        <v>2546.61</v>
      </c>
    </row>
    <row r="25" spans="1:19" x14ac:dyDescent="0.2">
      <c r="A25" s="87">
        <f>'SR - Tit - DH'!$C$19</f>
        <v>2023</v>
      </c>
      <c r="B25" s="87" t="s">
        <v>171</v>
      </c>
      <c r="C25" s="87" t="str">
        <f>'SR - Clase de Renta'!$A$22</f>
        <v>RP</v>
      </c>
      <c r="D25" s="62" t="str">
        <f>'SR - Clase de Renta'!A26</f>
        <v>ORFANDAD</v>
      </c>
      <c r="E25">
        <f>'SR - Clase de Renta'!B26</f>
        <v>103152</v>
      </c>
      <c r="F25" s="58">
        <f>'SR - Clase de Renta'!C26</f>
        <v>108274.82</v>
      </c>
      <c r="G25">
        <f>'SR - Clase de Renta'!D26</f>
        <v>0</v>
      </c>
      <c r="H25" s="58">
        <f>'SR - Clase de Renta'!E26</f>
        <v>0</v>
      </c>
      <c r="I25">
        <f>'SR - Clase de Renta'!F26</f>
        <v>0</v>
      </c>
      <c r="J25" s="58">
        <f>'SR - Clase de Renta'!G26</f>
        <v>0</v>
      </c>
      <c r="K25">
        <f>'SR - Clase de Renta'!H26</f>
        <v>0</v>
      </c>
      <c r="L25" s="58">
        <f>'SR - Clase de Renta'!I26</f>
        <v>0</v>
      </c>
      <c r="M25">
        <f>'SR - Clase de Renta'!J26</f>
        <v>0</v>
      </c>
      <c r="N25" s="58">
        <f>'SR - Clase de Renta'!K26</f>
        <v>0</v>
      </c>
      <c r="O25">
        <f>'SR - Clase de Renta'!L26</f>
        <v>0</v>
      </c>
      <c r="P25" s="58">
        <f>'SR - Clase de Renta'!M26</f>
        <v>0</v>
      </c>
      <c r="Q25">
        <f>'SR - Clase de Renta'!N26</f>
        <v>0</v>
      </c>
      <c r="R25" s="75">
        <f>'SR - Clase de Renta'!P26</f>
        <v>63428.42</v>
      </c>
      <c r="S25" s="75">
        <f>'SR - Clase de Renta'!Q26</f>
        <v>39535.25</v>
      </c>
    </row>
    <row r="26" spans="1:19" x14ac:dyDescent="0.2">
      <c r="A26" s="87">
        <f>'SR - Tit - DH'!$C$19</f>
        <v>2023</v>
      </c>
      <c r="B26" s="87" t="s">
        <v>171</v>
      </c>
      <c r="C26" s="87" t="str">
        <f>'SR - Clase de Renta'!$A$22</f>
        <v>RP</v>
      </c>
      <c r="D26" s="62" t="str">
        <f>'SR - Clase de Renta'!A27</f>
        <v>ORFANDAD DOBLE</v>
      </c>
      <c r="E26">
        <f>'SR - Clase de Renta'!B27</f>
        <v>238869.49</v>
      </c>
      <c r="F26" s="58">
        <f>'SR - Clase de Renta'!C27</f>
        <v>238869.49</v>
      </c>
      <c r="G26">
        <f>'SR - Clase de Renta'!D27</f>
        <v>0</v>
      </c>
      <c r="H26" s="58">
        <f>'SR - Clase de Renta'!E27</f>
        <v>0</v>
      </c>
      <c r="I26">
        <f>'SR - Clase de Renta'!F27</f>
        <v>0</v>
      </c>
      <c r="J26" s="58">
        <f>'SR - Clase de Renta'!G27</f>
        <v>0</v>
      </c>
      <c r="K26">
        <f>'SR - Clase de Renta'!H27</f>
        <v>0</v>
      </c>
      <c r="L26" s="58">
        <f>'SR - Clase de Renta'!I27</f>
        <v>0</v>
      </c>
      <c r="M26">
        <f>'SR - Clase de Renta'!J27</f>
        <v>0</v>
      </c>
      <c r="N26" s="58">
        <f>'SR - Clase de Renta'!K27</f>
        <v>0</v>
      </c>
      <c r="O26">
        <f>'SR - Clase de Renta'!L27</f>
        <v>0</v>
      </c>
      <c r="P26" s="58">
        <f>'SR - Clase de Renta'!M27</f>
        <v>0</v>
      </c>
      <c r="Q26">
        <f>'SR - Clase de Renta'!N27</f>
        <v>0</v>
      </c>
      <c r="R26" s="75">
        <f>'SR - Clase de Renta'!P27</f>
        <v>238869.49</v>
      </c>
      <c r="S26" s="75">
        <f>'SR - Clase de Renta'!Q27</f>
        <v>243370.73</v>
      </c>
    </row>
    <row r="27" spans="1:19" x14ac:dyDescent="0.2">
      <c r="A27" s="87">
        <f>'SR - Tit - DH'!$C$19</f>
        <v>2023</v>
      </c>
      <c r="B27" s="87" t="s">
        <v>171</v>
      </c>
      <c r="C27" s="87" t="str">
        <f>'SR - Clase de Renta'!$A$22</f>
        <v>RP</v>
      </c>
      <c r="D27" s="62" t="str">
        <f>'SR - Clase de Renta'!A28</f>
        <v>PADRE</v>
      </c>
      <c r="E27">
        <f>'SR - Clase de Renta'!B28</f>
        <v>2571.91</v>
      </c>
      <c r="F27" s="58">
        <f>'SR - Clase de Renta'!C28</f>
        <v>2571.91</v>
      </c>
      <c r="G27">
        <f>'SR - Clase de Renta'!D28</f>
        <v>0</v>
      </c>
      <c r="H27" s="58">
        <f>'SR - Clase de Renta'!E28</f>
        <v>0</v>
      </c>
      <c r="I27">
        <f>'SR - Clase de Renta'!F28</f>
        <v>0</v>
      </c>
      <c r="J27" s="58">
        <f>'SR - Clase de Renta'!G28</f>
        <v>0</v>
      </c>
      <c r="K27">
        <f>'SR - Clase de Renta'!H28</f>
        <v>0</v>
      </c>
      <c r="L27" s="58">
        <f>'SR - Clase de Renta'!I28</f>
        <v>0</v>
      </c>
      <c r="M27">
        <f>'SR - Clase de Renta'!J28</f>
        <v>0</v>
      </c>
      <c r="N27" s="58">
        <f>'SR - Clase de Renta'!K28</f>
        <v>0</v>
      </c>
      <c r="O27">
        <f>'SR - Clase de Renta'!L28</f>
        <v>0</v>
      </c>
      <c r="P27" s="58">
        <f>'SR - Clase de Renta'!M28</f>
        <v>0</v>
      </c>
      <c r="Q27">
        <f>'SR - Clase de Renta'!N28</f>
        <v>0</v>
      </c>
      <c r="R27" s="75">
        <f>'SR - Clase de Renta'!P28</f>
        <v>2571.91</v>
      </c>
      <c r="S27" s="75">
        <f>'SR - Clase de Renta'!Q28</f>
        <v>2546.66</v>
      </c>
    </row>
    <row r="28" spans="1:19" x14ac:dyDescent="0.2">
      <c r="A28" s="87">
        <f>'SR - Tit - DH'!$C$19</f>
        <v>2023</v>
      </c>
      <c r="B28" s="87" t="s">
        <v>171</v>
      </c>
      <c r="C28" s="87" t="str">
        <f>'SR - Clase de Renta'!$A$22</f>
        <v>RP</v>
      </c>
      <c r="D28" s="62" t="str">
        <f>'SR - Clase de Renta'!A29</f>
        <v>VIUDEDAD</v>
      </c>
      <c r="E28">
        <f>'SR - Clase de Renta'!B29</f>
        <v>13995473.51</v>
      </c>
      <c r="F28" s="58">
        <f>'SR - Clase de Renta'!C29</f>
        <v>13961932.359999999</v>
      </c>
      <c r="G28">
        <f>'SR - Clase de Renta'!D29</f>
        <v>0</v>
      </c>
      <c r="H28" s="58">
        <f>'SR - Clase de Renta'!E29</f>
        <v>0</v>
      </c>
      <c r="I28">
        <f>'SR - Clase de Renta'!F29</f>
        <v>0</v>
      </c>
      <c r="J28" s="58">
        <f>'SR - Clase de Renta'!G29</f>
        <v>0</v>
      </c>
      <c r="K28">
        <f>'SR - Clase de Renta'!H29</f>
        <v>0</v>
      </c>
      <c r="L28" s="58">
        <f>'SR - Clase de Renta'!I29</f>
        <v>0</v>
      </c>
      <c r="M28">
        <f>'SR - Clase de Renta'!J29</f>
        <v>0</v>
      </c>
      <c r="N28" s="58">
        <f>'SR - Clase de Renta'!K29</f>
        <v>0</v>
      </c>
      <c r="O28">
        <f>'SR - Clase de Renta'!L29</f>
        <v>0</v>
      </c>
      <c r="P28" s="58">
        <f>'SR - Clase de Renta'!M29</f>
        <v>0</v>
      </c>
      <c r="Q28">
        <f>'SR - Clase de Renta'!N29</f>
        <v>0</v>
      </c>
      <c r="R28" s="75">
        <f>'SR - Clase de Renta'!P29</f>
        <v>14113690.27</v>
      </c>
      <c r="S28" s="75">
        <f>'SR - Clase de Renta'!Q29</f>
        <v>14667038.59</v>
      </c>
    </row>
    <row r="29" spans="1:19" x14ac:dyDescent="0.2">
      <c r="A29" s="87">
        <f>'SR - Tit - DH'!$C$19</f>
        <v>2023</v>
      </c>
      <c r="B29" s="87" t="str">
        <f>'SR - Sector'!$A$11</f>
        <v>Sector</v>
      </c>
      <c r="C29" s="87" t="str">
        <f>'SR - Sector'!$A$11</f>
        <v>Sector</v>
      </c>
      <c r="D29" s="87" t="str">
        <f>'SR - Sector'!A12</f>
        <v>SS.UNIVERSITARIOS</v>
      </c>
      <c r="E29">
        <f>'SR - Sector'!B12</f>
        <v>7832369.0800000001</v>
      </c>
      <c r="F29" s="58">
        <f>'SR - Sector'!C12</f>
        <v>7790675.0999999996</v>
      </c>
      <c r="G29">
        <f>'SR - Sector'!D12</f>
        <v>0</v>
      </c>
      <c r="H29" s="58">
        <f>'SR - Sector'!E12</f>
        <v>0</v>
      </c>
      <c r="I29">
        <f>'SR - Sector'!F12</f>
        <v>0</v>
      </c>
      <c r="J29" s="58">
        <f>'SR - Sector'!G12</f>
        <v>0</v>
      </c>
      <c r="K29">
        <f>'SR - Sector'!H12</f>
        <v>0</v>
      </c>
      <c r="L29" s="58">
        <f>'SR - Sector'!I12</f>
        <v>0</v>
      </c>
      <c r="M29">
        <f>'SR - Sector'!J12</f>
        <v>0</v>
      </c>
      <c r="N29" s="58">
        <f>'SR - Sector'!K12</f>
        <v>0</v>
      </c>
      <c r="O29">
        <f>'SR - Sector'!L12</f>
        <v>0</v>
      </c>
      <c r="P29" s="58">
        <f>'SR - Sector'!M12</f>
        <v>0</v>
      </c>
      <c r="Q29">
        <f>'SR - Sector'!N12</f>
        <v>0</v>
      </c>
      <c r="R29" s="75">
        <f>'SR - Sector'!P12</f>
        <v>7939610.6200000001</v>
      </c>
      <c r="S29" s="75">
        <f>'SR - Sector'!Q12</f>
        <v>8278337.5099999998</v>
      </c>
    </row>
    <row r="30" spans="1:19" x14ac:dyDescent="0.2">
      <c r="A30" s="87">
        <f>'SR - Tit - DH'!$C$19</f>
        <v>2023</v>
      </c>
      <c r="B30" s="87" t="str">
        <f>'SR - Sector'!$A$11</f>
        <v>Sector</v>
      </c>
      <c r="C30" s="87" t="str">
        <f>'SR - Sector'!$A$11</f>
        <v>Sector</v>
      </c>
      <c r="D30" s="87" t="str">
        <f>'SR - Sector'!A13</f>
        <v>SAGUAPAC</v>
      </c>
      <c r="E30">
        <f>'SR - Sector'!B13</f>
        <v>28186.93</v>
      </c>
      <c r="F30" s="58">
        <f>'SR - Sector'!C13</f>
        <v>28186.93</v>
      </c>
      <c r="G30">
        <f>'SR - Sector'!D13</f>
        <v>0</v>
      </c>
      <c r="H30" s="58">
        <f>'SR - Sector'!E13</f>
        <v>0</v>
      </c>
      <c r="I30">
        <f>'SR - Sector'!F13</f>
        <v>0</v>
      </c>
      <c r="J30" s="58">
        <f>'SR - Sector'!G13</f>
        <v>0</v>
      </c>
      <c r="K30">
        <f>'SR - Sector'!H13</f>
        <v>0</v>
      </c>
      <c r="L30" s="58">
        <f>'SR - Sector'!I13</f>
        <v>0</v>
      </c>
      <c r="M30">
        <f>'SR - Sector'!J13</f>
        <v>0</v>
      </c>
      <c r="N30" s="58">
        <f>'SR - Sector'!K13</f>
        <v>0</v>
      </c>
      <c r="O30">
        <f>'SR - Sector'!L13</f>
        <v>0</v>
      </c>
      <c r="P30" s="58">
        <f>'SR - Sector'!M13</f>
        <v>0</v>
      </c>
      <c r="Q30">
        <f>'SR - Sector'!N13</f>
        <v>0</v>
      </c>
      <c r="R30" s="75">
        <f>'SR - Sector'!P13</f>
        <v>28186.93</v>
      </c>
      <c r="S30" s="75">
        <f>'SR - Sector'!Q13</f>
        <v>28096.880000000001</v>
      </c>
    </row>
    <row r="31" spans="1:19" x14ac:dyDescent="0.2">
      <c r="A31" s="87">
        <f>'SR - Tit - DH'!$C$19</f>
        <v>2023</v>
      </c>
      <c r="B31" s="87" t="str">
        <f>'SR - Sector'!$A$11</f>
        <v>Sector</v>
      </c>
      <c r="C31" s="87" t="str">
        <f>'SR - Sector'!$A$11</f>
        <v>Sector</v>
      </c>
      <c r="D31" s="87" t="str">
        <f>'SR - Sector'!A14</f>
        <v>FERROVIARIOS 91</v>
      </c>
      <c r="E31">
        <f>'SR - Sector'!B14</f>
        <v>1386730.96</v>
      </c>
      <c r="F31" s="58">
        <f>'SR - Sector'!C14</f>
        <v>1394783.78</v>
      </c>
      <c r="G31">
        <f>'SR - Sector'!D14</f>
        <v>0</v>
      </c>
      <c r="H31" s="58">
        <f>'SR - Sector'!E14</f>
        <v>0</v>
      </c>
      <c r="I31">
        <f>'SR - Sector'!F14</f>
        <v>0</v>
      </c>
      <c r="J31" s="58">
        <f>'SR - Sector'!G14</f>
        <v>0</v>
      </c>
      <c r="K31">
        <f>'SR - Sector'!H14</f>
        <v>0</v>
      </c>
      <c r="L31" s="58">
        <f>'SR - Sector'!I14</f>
        <v>0</v>
      </c>
      <c r="M31">
        <f>'SR - Sector'!J14</f>
        <v>0</v>
      </c>
      <c r="N31" s="58">
        <f>'SR - Sector'!K14</f>
        <v>0</v>
      </c>
      <c r="O31">
        <f>'SR - Sector'!L14</f>
        <v>0</v>
      </c>
      <c r="P31" s="58">
        <f>'SR - Sector'!M14</f>
        <v>0</v>
      </c>
      <c r="Q31">
        <f>'SR - Sector'!N14</f>
        <v>0</v>
      </c>
      <c r="R31" s="75">
        <f>'SR - Sector'!P14</f>
        <v>1437693.45</v>
      </c>
      <c r="S31" s="75">
        <f>'SR - Sector'!Q14</f>
        <v>1529179.9</v>
      </c>
    </row>
    <row r="32" spans="1:19" x14ac:dyDescent="0.2">
      <c r="A32" s="87">
        <f>'SR - Tit - DH'!$C$19</f>
        <v>2023</v>
      </c>
      <c r="B32" s="87" t="str">
        <f>'SR - Sector'!$A$11</f>
        <v>Sector</v>
      </c>
      <c r="C32" s="87" t="str">
        <f>'SR - Sector'!$A$11</f>
        <v>Sector</v>
      </c>
      <c r="D32" s="87" t="str">
        <f>'SR - Sector'!A15</f>
        <v>ASOCIACION COTEL</v>
      </c>
      <c r="E32">
        <f>'SR - Sector'!B15</f>
        <v>586975.06999999995</v>
      </c>
      <c r="F32" s="58">
        <f>'SR - Sector'!C15</f>
        <v>586975.06999999995</v>
      </c>
      <c r="G32">
        <f>'SR - Sector'!D15</f>
        <v>0</v>
      </c>
      <c r="H32" s="58">
        <f>'SR - Sector'!E15</f>
        <v>0</v>
      </c>
      <c r="I32">
        <f>'SR - Sector'!F15</f>
        <v>0</v>
      </c>
      <c r="J32" s="58">
        <f>'SR - Sector'!G15</f>
        <v>0</v>
      </c>
      <c r="K32">
        <f>'SR - Sector'!H15</f>
        <v>0</v>
      </c>
      <c r="L32" s="58">
        <f>'SR - Sector'!I15</f>
        <v>0</v>
      </c>
      <c r="M32">
        <f>'SR - Sector'!J15</f>
        <v>0</v>
      </c>
      <c r="N32" s="58">
        <f>'SR - Sector'!K15</f>
        <v>0</v>
      </c>
      <c r="O32">
        <f>'SR - Sector'!L15</f>
        <v>0</v>
      </c>
      <c r="P32" s="58">
        <f>'SR - Sector'!M15</f>
        <v>0</v>
      </c>
      <c r="Q32">
        <f>'SR - Sector'!N15</f>
        <v>0</v>
      </c>
      <c r="R32" s="75">
        <f>'SR - Sector'!P15</f>
        <v>608285.09</v>
      </c>
      <c r="S32" s="75">
        <f>'SR - Sector'!Q15</f>
        <v>623589.91</v>
      </c>
    </row>
    <row r="33" spans="1:19" x14ac:dyDescent="0.2">
      <c r="A33" s="87">
        <f>'SR - Tit - DH'!$C$19</f>
        <v>2023</v>
      </c>
      <c r="B33" s="87" t="str">
        <f>'SR - Sector'!$A$11</f>
        <v>Sector</v>
      </c>
      <c r="C33" s="87" t="str">
        <f>'SR - Sector'!$A$11</f>
        <v>Sector</v>
      </c>
      <c r="D33" s="87" t="str">
        <f>'SR - Sector'!A16</f>
        <v>BANCO DEL ESTADO</v>
      </c>
      <c r="E33">
        <f>'SR - Sector'!B16</f>
        <v>1028024.98</v>
      </c>
      <c r="F33" s="58">
        <f>'SR - Sector'!C16</f>
        <v>1015044.41</v>
      </c>
      <c r="G33">
        <f>'SR - Sector'!D16</f>
        <v>0</v>
      </c>
      <c r="H33" s="58">
        <f>'SR - Sector'!E16</f>
        <v>0</v>
      </c>
      <c r="I33">
        <f>'SR - Sector'!F16</f>
        <v>0</v>
      </c>
      <c r="J33" s="58">
        <f>'SR - Sector'!G16</f>
        <v>0</v>
      </c>
      <c r="K33">
        <f>'SR - Sector'!H16</f>
        <v>0</v>
      </c>
      <c r="L33" s="58">
        <f>'SR - Sector'!I16</f>
        <v>0</v>
      </c>
      <c r="M33">
        <f>'SR - Sector'!J16</f>
        <v>0</v>
      </c>
      <c r="N33" s="58">
        <f>'SR - Sector'!K16</f>
        <v>0</v>
      </c>
      <c r="O33">
        <f>'SR - Sector'!L16</f>
        <v>0</v>
      </c>
      <c r="P33" s="58">
        <f>'SR - Sector'!M16</f>
        <v>0</v>
      </c>
      <c r="Q33">
        <f>'SR - Sector'!N16</f>
        <v>0</v>
      </c>
      <c r="R33" s="75">
        <f>'SR - Sector'!P16</f>
        <v>1022487.4</v>
      </c>
      <c r="S33" s="75">
        <f>'SR - Sector'!Q16</f>
        <v>1047511.79</v>
      </c>
    </row>
    <row r="34" spans="1:19" x14ac:dyDescent="0.2">
      <c r="A34" s="87">
        <f>'SR - Tit - DH'!$C$19</f>
        <v>2023</v>
      </c>
      <c r="B34" s="87" t="str">
        <f>'SR - Sector'!$A$11</f>
        <v>Sector</v>
      </c>
      <c r="C34" s="87" t="str">
        <f>'SR - Sector'!$A$11</f>
        <v>Sector</v>
      </c>
      <c r="D34" s="87" t="str">
        <f>'SR - Sector'!A17</f>
        <v>BANCO AGRICOLA</v>
      </c>
      <c r="E34">
        <f>'SR - Sector'!B17</f>
        <v>435587.65</v>
      </c>
      <c r="F34" s="58">
        <f>'SR - Sector'!C17</f>
        <v>435587.65</v>
      </c>
      <c r="G34">
        <f>'SR - Sector'!D17</f>
        <v>0</v>
      </c>
      <c r="H34" s="58">
        <f>'SR - Sector'!E17</f>
        <v>0</v>
      </c>
      <c r="I34">
        <f>'SR - Sector'!F17</f>
        <v>0</v>
      </c>
      <c r="J34" s="58">
        <f>'SR - Sector'!G17</f>
        <v>0</v>
      </c>
      <c r="K34">
        <f>'SR - Sector'!H17</f>
        <v>0</v>
      </c>
      <c r="L34" s="58">
        <f>'SR - Sector'!I17</f>
        <v>0</v>
      </c>
      <c r="M34">
        <f>'SR - Sector'!J17</f>
        <v>0</v>
      </c>
      <c r="N34" s="58">
        <f>'SR - Sector'!K17</f>
        <v>0</v>
      </c>
      <c r="O34">
        <f>'SR - Sector'!L17</f>
        <v>0</v>
      </c>
      <c r="P34" s="58">
        <f>'SR - Sector'!M17</f>
        <v>0</v>
      </c>
      <c r="Q34">
        <f>'SR - Sector'!N17</f>
        <v>0</v>
      </c>
      <c r="R34" s="75">
        <f>'SR - Sector'!P17</f>
        <v>435587.65</v>
      </c>
      <c r="S34" s="75">
        <f>'SR - Sector'!Q17</f>
        <v>457318.56</v>
      </c>
    </row>
    <row r="35" spans="1:19" x14ac:dyDescent="0.2">
      <c r="A35" s="87">
        <f>'SR - Tit - DH'!$C$19</f>
        <v>2023</v>
      </c>
      <c r="B35" s="87" t="str">
        <f>'SR - Sector'!$A$11</f>
        <v>Sector</v>
      </c>
      <c r="C35" s="87" t="str">
        <f>'SR - Sector'!$A$11</f>
        <v>Sector</v>
      </c>
      <c r="D35" s="87" t="str">
        <f>'SR - Sector'!A18</f>
        <v>BANCA ESTATAL</v>
      </c>
      <c r="E35">
        <f>'SR - Sector'!B18</f>
        <v>1537731.14</v>
      </c>
      <c r="F35" s="58">
        <f>'SR - Sector'!C18</f>
        <v>1532294.57</v>
      </c>
      <c r="G35">
        <f>'SR - Sector'!D18</f>
        <v>0</v>
      </c>
      <c r="H35" s="58">
        <f>'SR - Sector'!E18</f>
        <v>0</v>
      </c>
      <c r="I35">
        <f>'SR - Sector'!F18</f>
        <v>0</v>
      </c>
      <c r="J35" s="58">
        <f>'SR - Sector'!G18</f>
        <v>0</v>
      </c>
      <c r="K35">
        <f>'SR - Sector'!H18</f>
        <v>0</v>
      </c>
      <c r="L35" s="58">
        <f>'SR - Sector'!I18</f>
        <v>0</v>
      </c>
      <c r="M35">
        <f>'SR - Sector'!J18</f>
        <v>0</v>
      </c>
      <c r="N35" s="58">
        <f>'SR - Sector'!K18</f>
        <v>0</v>
      </c>
      <c r="O35">
        <f>'SR - Sector'!L18</f>
        <v>0</v>
      </c>
      <c r="P35" s="58">
        <f>'SR - Sector'!M18</f>
        <v>0</v>
      </c>
      <c r="Q35">
        <f>'SR - Sector'!N18</f>
        <v>0</v>
      </c>
      <c r="R35" s="75">
        <f>'SR - Sector'!P18</f>
        <v>1548551.44</v>
      </c>
      <c r="S35" s="75">
        <f>'SR - Sector'!Q18</f>
        <v>1590958.42</v>
      </c>
    </row>
    <row r="36" spans="1:19" x14ac:dyDescent="0.2">
      <c r="A36" s="87">
        <f>'SR - Tit - DH'!$C$19</f>
        <v>2023</v>
      </c>
      <c r="B36" s="87" t="str">
        <f>'SR - Sector'!$A$11</f>
        <v>Sector</v>
      </c>
      <c r="C36" s="87" t="str">
        <f>'SR - Sector'!$A$11</f>
        <v>Sector</v>
      </c>
      <c r="D36" s="87" t="str">
        <f>'SR - Sector'!A19</f>
        <v>BANCA PRIVADA</v>
      </c>
      <c r="E36">
        <f>'SR - Sector'!B19</f>
        <v>4169139.81</v>
      </c>
      <c r="F36" s="58">
        <f>'SR - Sector'!C19</f>
        <v>4132364.9</v>
      </c>
      <c r="G36">
        <f>'SR - Sector'!D19</f>
        <v>0</v>
      </c>
      <c r="H36" s="58">
        <f>'SR - Sector'!E19</f>
        <v>0</v>
      </c>
      <c r="I36">
        <f>'SR - Sector'!F19</f>
        <v>0</v>
      </c>
      <c r="J36" s="58">
        <f>'SR - Sector'!G19</f>
        <v>0</v>
      </c>
      <c r="K36">
        <f>'SR - Sector'!H19</f>
        <v>0</v>
      </c>
      <c r="L36" s="58">
        <f>'SR - Sector'!I19</f>
        <v>0</v>
      </c>
      <c r="M36">
        <f>'SR - Sector'!J19</f>
        <v>0</v>
      </c>
      <c r="N36" s="58">
        <f>'SR - Sector'!K19</f>
        <v>0</v>
      </c>
      <c r="O36">
        <f>'SR - Sector'!L19</f>
        <v>0</v>
      </c>
      <c r="P36" s="58">
        <f>'SR - Sector'!M19</f>
        <v>0</v>
      </c>
      <c r="Q36">
        <f>'SR - Sector'!N19</f>
        <v>0</v>
      </c>
      <c r="R36" s="75">
        <f>'SR - Sector'!P19</f>
        <v>4140860.97</v>
      </c>
      <c r="S36" s="75">
        <f>'SR - Sector'!Q19</f>
        <v>4326384.6100000003</v>
      </c>
    </row>
    <row r="37" spans="1:19" x14ac:dyDescent="0.2">
      <c r="A37" s="87">
        <f>'SR - Tit - DH'!$C$19</f>
        <v>2023</v>
      </c>
      <c r="B37" s="87" t="str">
        <f>'SR - Sector'!$A$11</f>
        <v>Sector</v>
      </c>
      <c r="C37" s="87" t="str">
        <f>'SR - Sector'!$A$11</f>
        <v>Sector</v>
      </c>
      <c r="D37" s="87" t="str">
        <f>'SR - Sector'!A20</f>
        <v>SALUD</v>
      </c>
      <c r="E37">
        <f>'SR - Sector'!B20</f>
        <v>2183328.5699999998</v>
      </c>
      <c r="F37" s="58">
        <f>'SR - Sector'!C20</f>
        <v>2184954.33</v>
      </c>
      <c r="G37">
        <f>'SR - Sector'!D20</f>
        <v>0</v>
      </c>
      <c r="H37" s="58">
        <f>'SR - Sector'!E20</f>
        <v>0</v>
      </c>
      <c r="I37">
        <f>'SR - Sector'!F20</f>
        <v>0</v>
      </c>
      <c r="J37" s="58">
        <f>'SR - Sector'!G20</f>
        <v>0</v>
      </c>
      <c r="K37">
        <f>'SR - Sector'!H20</f>
        <v>0</v>
      </c>
      <c r="L37" s="58">
        <f>'SR - Sector'!I20</f>
        <v>0</v>
      </c>
      <c r="M37">
        <f>'SR - Sector'!J20</f>
        <v>0</v>
      </c>
      <c r="N37" s="58">
        <f>'SR - Sector'!K20</f>
        <v>0</v>
      </c>
      <c r="O37">
        <f>'SR - Sector'!L20</f>
        <v>0</v>
      </c>
      <c r="P37" s="58">
        <f>'SR - Sector'!M20</f>
        <v>0</v>
      </c>
      <c r="Q37">
        <f>'SR - Sector'!N20</f>
        <v>0</v>
      </c>
      <c r="R37" s="75">
        <f>'SR - Sector'!P20</f>
        <v>2197951.27</v>
      </c>
      <c r="S37" s="75">
        <f>'SR - Sector'!Q20</f>
        <v>2340696.92</v>
      </c>
    </row>
    <row r="38" spans="1:19" x14ac:dyDescent="0.2">
      <c r="A38" s="87">
        <f>'SR - Tit - DH'!$C$19</f>
        <v>2023</v>
      </c>
      <c r="B38" s="87" t="str">
        <f>'SR - Sector'!$A$11</f>
        <v>Sector</v>
      </c>
      <c r="C38" s="87" t="str">
        <f>'SR - Sector'!$A$11</f>
        <v>Sector</v>
      </c>
      <c r="D38" s="87" t="str">
        <f>'SR - Sector'!A21</f>
        <v>CONSTRUCCION</v>
      </c>
      <c r="E38">
        <f>'SR - Sector'!B21</f>
        <v>1043029.24</v>
      </c>
      <c r="F38" s="58">
        <f>'SR - Sector'!C21</f>
        <v>1008497.25</v>
      </c>
      <c r="G38">
        <f>'SR - Sector'!D21</f>
        <v>0</v>
      </c>
      <c r="H38" s="58">
        <f>'SR - Sector'!E21</f>
        <v>0</v>
      </c>
      <c r="I38">
        <f>'SR - Sector'!F21</f>
        <v>0</v>
      </c>
      <c r="J38" s="58">
        <f>'SR - Sector'!G21</f>
        <v>0</v>
      </c>
      <c r="K38">
        <f>'SR - Sector'!H21</f>
        <v>0</v>
      </c>
      <c r="L38" s="58">
        <f>'SR - Sector'!I21</f>
        <v>0</v>
      </c>
      <c r="M38">
        <f>'SR - Sector'!J21</f>
        <v>0</v>
      </c>
      <c r="N38" s="58">
        <f>'SR - Sector'!K21</f>
        <v>0</v>
      </c>
      <c r="O38">
        <f>'SR - Sector'!L21</f>
        <v>0</v>
      </c>
      <c r="P38" s="58">
        <f>'SR - Sector'!M21</f>
        <v>0</v>
      </c>
      <c r="Q38">
        <f>'SR - Sector'!N21</f>
        <v>0</v>
      </c>
      <c r="R38" s="75">
        <f>'SR - Sector'!P21</f>
        <v>1006737.38</v>
      </c>
      <c r="S38" s="75">
        <f>'SR - Sector'!Q21</f>
        <v>1057888.58</v>
      </c>
    </row>
    <row r="39" spans="1:19" x14ac:dyDescent="0.2">
      <c r="A39" s="87">
        <f>'SR - Tit - DH'!$C$19</f>
        <v>2023</v>
      </c>
      <c r="B39" s="87" t="str">
        <f>'SR - Sector'!$A$11</f>
        <v>Sector</v>
      </c>
      <c r="C39" s="87" t="str">
        <f>'SR - Sector'!$A$11</f>
        <v>Sector</v>
      </c>
      <c r="D39" s="87" t="str">
        <f>'SR - Sector'!A22</f>
        <v>BANCO MINERO</v>
      </c>
      <c r="E39">
        <f>'SR - Sector'!B22</f>
        <v>708714.74</v>
      </c>
      <c r="F39" s="58">
        <f>'SR - Sector'!C22</f>
        <v>698357.4</v>
      </c>
      <c r="G39">
        <f>'SR - Sector'!D22</f>
        <v>0</v>
      </c>
      <c r="H39" s="58">
        <f>'SR - Sector'!E22</f>
        <v>0</v>
      </c>
      <c r="I39">
        <f>'SR - Sector'!F22</f>
        <v>0</v>
      </c>
      <c r="J39" s="58">
        <f>'SR - Sector'!G22</f>
        <v>0</v>
      </c>
      <c r="K39">
        <f>'SR - Sector'!H22</f>
        <v>0</v>
      </c>
      <c r="L39" s="58">
        <f>'SR - Sector'!I22</f>
        <v>0</v>
      </c>
      <c r="M39">
        <f>'SR - Sector'!J22</f>
        <v>0</v>
      </c>
      <c r="N39" s="58">
        <f>'SR - Sector'!K22</f>
        <v>0</v>
      </c>
      <c r="O39">
        <f>'SR - Sector'!L22</f>
        <v>0</v>
      </c>
      <c r="P39" s="58">
        <f>'SR - Sector'!M22</f>
        <v>0</v>
      </c>
      <c r="Q39">
        <f>'SR - Sector'!N22</f>
        <v>0</v>
      </c>
      <c r="R39" s="75">
        <f>'SR - Sector'!P22</f>
        <v>715701.18</v>
      </c>
      <c r="S39" s="75">
        <f>'SR - Sector'!Q22</f>
        <v>747378.33</v>
      </c>
    </row>
    <row r="40" spans="1:19" x14ac:dyDescent="0.2">
      <c r="A40" s="87">
        <f>'SR - Tit - DH'!$C$19</f>
        <v>2023</v>
      </c>
      <c r="B40" s="87" t="str">
        <f>'SR - Sector'!$A$11</f>
        <v>Sector</v>
      </c>
      <c r="C40" s="87" t="str">
        <f>'SR - Sector'!$A$11</f>
        <v>Sector</v>
      </c>
      <c r="D40" s="87" t="str">
        <f>'SR - Sector'!A23</f>
        <v>FDO.C.SS.FAB</v>
      </c>
      <c r="E40">
        <f>'SR - Sector'!B23</f>
        <v>23828.92</v>
      </c>
      <c r="F40" s="58">
        <f>'SR - Sector'!C23</f>
        <v>23828.92</v>
      </c>
      <c r="G40">
        <f>'SR - Sector'!D23</f>
        <v>0</v>
      </c>
      <c r="H40" s="58">
        <f>'SR - Sector'!E23</f>
        <v>0</v>
      </c>
      <c r="I40">
        <f>'SR - Sector'!F23</f>
        <v>0</v>
      </c>
      <c r="J40" s="58">
        <f>'SR - Sector'!G23</f>
        <v>0</v>
      </c>
      <c r="K40">
        <f>'SR - Sector'!H23</f>
        <v>0</v>
      </c>
      <c r="L40" s="58">
        <f>'SR - Sector'!I23</f>
        <v>0</v>
      </c>
      <c r="M40">
        <f>'SR - Sector'!J23</f>
        <v>0</v>
      </c>
      <c r="N40" s="58">
        <f>'SR - Sector'!K23</f>
        <v>0</v>
      </c>
      <c r="O40">
        <f>'SR - Sector'!L23</f>
        <v>0</v>
      </c>
      <c r="P40" s="58">
        <f>'SR - Sector'!M23</f>
        <v>0</v>
      </c>
      <c r="Q40">
        <f>'SR - Sector'!N23</f>
        <v>0</v>
      </c>
      <c r="R40" s="75">
        <f>'SR - Sector'!P23</f>
        <v>23828.92</v>
      </c>
      <c r="S40" s="75">
        <f>'SR - Sector'!Q23</f>
        <v>23652.17</v>
      </c>
    </row>
    <row r="41" spans="1:19" x14ac:dyDescent="0.2">
      <c r="A41" s="87">
        <f>'SR - Tit - DH'!$C$19</f>
        <v>2023</v>
      </c>
      <c r="B41" s="87" t="str">
        <f>'SR - Sector'!$A$11</f>
        <v>Sector</v>
      </c>
      <c r="C41" s="87" t="str">
        <f>'SR - Sector'!$A$11</f>
        <v>Sector</v>
      </c>
      <c r="D41" s="87" t="str">
        <f>'SR - Sector'!A24</f>
        <v>FERROVIARIO Y R.A.</v>
      </c>
      <c r="E41">
        <f>'SR - Sector'!B24</f>
        <v>10684845.380000001</v>
      </c>
      <c r="F41" s="58">
        <f>'SR - Sector'!C24</f>
        <v>10966649.99</v>
      </c>
      <c r="G41">
        <f>'SR - Sector'!D24</f>
        <v>0</v>
      </c>
      <c r="H41" s="58">
        <f>'SR - Sector'!E24</f>
        <v>0</v>
      </c>
      <c r="I41">
        <f>'SR - Sector'!F24</f>
        <v>0</v>
      </c>
      <c r="J41" s="58">
        <f>'SR - Sector'!G24</f>
        <v>0</v>
      </c>
      <c r="K41">
        <f>'SR - Sector'!H24</f>
        <v>0</v>
      </c>
      <c r="L41" s="58">
        <f>'SR - Sector'!I24</f>
        <v>0</v>
      </c>
      <c r="M41">
        <f>'SR - Sector'!J24</f>
        <v>0</v>
      </c>
      <c r="N41" s="58">
        <f>'SR - Sector'!K24</f>
        <v>0</v>
      </c>
      <c r="O41">
        <f>'SR - Sector'!L24</f>
        <v>0</v>
      </c>
      <c r="P41" s="58">
        <f>'SR - Sector'!M24</f>
        <v>0</v>
      </c>
      <c r="Q41">
        <f>'SR - Sector'!N24</f>
        <v>0</v>
      </c>
      <c r="R41" s="75">
        <f>'SR - Sector'!P24</f>
        <v>10822383.74</v>
      </c>
      <c r="S41" s="75">
        <f>'SR - Sector'!Q24</f>
        <v>11451529.65</v>
      </c>
    </row>
    <row r="42" spans="1:19" x14ac:dyDescent="0.2">
      <c r="A42" s="87">
        <f>'SR - Tit - DH'!$C$19</f>
        <v>2023</v>
      </c>
      <c r="B42" s="87" t="str">
        <f>'SR - Sector'!$A$11</f>
        <v>Sector</v>
      </c>
      <c r="C42" s="87" t="str">
        <f>'SR - Sector'!$A$11</f>
        <v>Sector</v>
      </c>
      <c r="D42" s="87" t="str">
        <f>'SR - Sector'!A25</f>
        <v>ADUANAS</v>
      </c>
      <c r="E42">
        <f>'SR - Sector'!B25</f>
        <v>1685330.04</v>
      </c>
      <c r="F42" s="58">
        <f>'SR - Sector'!C25</f>
        <v>1681681.14</v>
      </c>
      <c r="G42">
        <f>'SR - Sector'!D25</f>
        <v>0</v>
      </c>
      <c r="H42" s="58">
        <f>'SR - Sector'!E25</f>
        <v>0</v>
      </c>
      <c r="I42">
        <f>'SR - Sector'!F25</f>
        <v>0</v>
      </c>
      <c r="J42" s="58">
        <f>'SR - Sector'!G25</f>
        <v>0</v>
      </c>
      <c r="K42">
        <f>'SR - Sector'!H25</f>
        <v>0</v>
      </c>
      <c r="L42" s="58">
        <f>'SR - Sector'!I25</f>
        <v>0</v>
      </c>
      <c r="M42">
        <f>'SR - Sector'!J25</f>
        <v>0</v>
      </c>
      <c r="N42" s="58">
        <f>'SR - Sector'!K25</f>
        <v>0</v>
      </c>
      <c r="O42">
        <f>'SR - Sector'!L25</f>
        <v>0</v>
      </c>
      <c r="P42" s="58">
        <f>'SR - Sector'!M25</f>
        <v>0</v>
      </c>
      <c r="Q42">
        <f>'SR - Sector'!N25</f>
        <v>0</v>
      </c>
      <c r="R42" s="75">
        <f>'SR - Sector'!P25</f>
        <v>1705802.3</v>
      </c>
      <c r="S42" s="75">
        <f>'SR - Sector'!Q25</f>
        <v>1878853.23</v>
      </c>
    </row>
    <row r="43" spans="1:19" x14ac:dyDescent="0.2">
      <c r="A43" s="87">
        <f>'SR - Tit - DH'!$C$19</f>
        <v>2023</v>
      </c>
      <c r="B43" s="87" t="str">
        <f>'SR - Sector'!$A$11</f>
        <v>Sector</v>
      </c>
      <c r="C43" s="87" t="str">
        <f>'SR - Sector'!$A$11</f>
        <v>Sector</v>
      </c>
      <c r="D43" s="87" t="str">
        <f>'SR - Sector'!A26</f>
        <v>COMIBOL</v>
      </c>
      <c r="E43">
        <f>'SR - Sector'!B26</f>
        <v>25768880.420000002</v>
      </c>
      <c r="F43" s="58">
        <f>'SR - Sector'!C26</f>
        <v>25673244.789999999</v>
      </c>
      <c r="G43">
        <f>'SR - Sector'!D26</f>
        <v>0</v>
      </c>
      <c r="H43" s="58">
        <f>'SR - Sector'!E26</f>
        <v>0</v>
      </c>
      <c r="I43">
        <f>'SR - Sector'!F26</f>
        <v>0</v>
      </c>
      <c r="J43" s="58">
        <f>'SR - Sector'!G26</f>
        <v>0</v>
      </c>
      <c r="K43">
        <f>'SR - Sector'!H26</f>
        <v>0</v>
      </c>
      <c r="L43" s="58">
        <f>'SR - Sector'!I26</f>
        <v>0</v>
      </c>
      <c r="M43">
        <f>'SR - Sector'!J26</f>
        <v>0</v>
      </c>
      <c r="N43" s="58">
        <f>'SR - Sector'!K26</f>
        <v>0</v>
      </c>
      <c r="O43">
        <f>'SR - Sector'!L26</f>
        <v>0</v>
      </c>
      <c r="P43" s="58">
        <f>'SR - Sector'!M26</f>
        <v>0</v>
      </c>
      <c r="Q43">
        <f>'SR - Sector'!N26</f>
        <v>0</v>
      </c>
      <c r="R43" s="75">
        <f>'SR - Sector'!P26</f>
        <v>26005720.75</v>
      </c>
      <c r="S43" s="75">
        <f>'SR - Sector'!Q26</f>
        <v>27930700.920000002</v>
      </c>
    </row>
    <row r="44" spans="1:19" x14ac:dyDescent="0.2">
      <c r="A44" s="87">
        <f>'SR - Tit - DH'!$C$19</f>
        <v>2023</v>
      </c>
      <c r="B44" s="87" t="str">
        <f>'SR - Sector'!$A$11</f>
        <v>Sector</v>
      </c>
      <c r="C44" s="87" t="str">
        <f>'SR - Sector'!$A$11</f>
        <v>Sector</v>
      </c>
      <c r="D44" s="87" t="str">
        <f>'SR - Sector'!A27</f>
        <v>MINERIA PRIVADA</v>
      </c>
      <c r="E44">
        <f>'SR - Sector'!B27</f>
        <v>11310752.890000001</v>
      </c>
      <c r="F44" s="58">
        <f>'SR - Sector'!C27</f>
        <v>11253706.57</v>
      </c>
      <c r="G44">
        <f>'SR - Sector'!D27</f>
        <v>0</v>
      </c>
      <c r="H44" s="58">
        <f>'SR - Sector'!E27</f>
        <v>0</v>
      </c>
      <c r="I44">
        <f>'SR - Sector'!F27</f>
        <v>0</v>
      </c>
      <c r="J44" s="58">
        <f>'SR - Sector'!G27</f>
        <v>0</v>
      </c>
      <c r="K44">
        <f>'SR - Sector'!H27</f>
        <v>0</v>
      </c>
      <c r="L44" s="58">
        <f>'SR - Sector'!I27</f>
        <v>0</v>
      </c>
      <c r="M44">
        <f>'SR - Sector'!J27</f>
        <v>0</v>
      </c>
      <c r="N44" s="58">
        <f>'SR - Sector'!K27</f>
        <v>0</v>
      </c>
      <c r="O44">
        <f>'SR - Sector'!L27</f>
        <v>0</v>
      </c>
      <c r="P44" s="58">
        <f>'SR - Sector'!M27</f>
        <v>0</v>
      </c>
      <c r="Q44">
        <f>'SR - Sector'!N27</f>
        <v>0</v>
      </c>
      <c r="R44" s="75">
        <f>'SR - Sector'!P27</f>
        <v>11316550.720000001</v>
      </c>
      <c r="S44" s="75">
        <f>'SR - Sector'!Q27</f>
        <v>12100897</v>
      </c>
    </row>
    <row r="45" spans="1:19" x14ac:dyDescent="0.2">
      <c r="A45" s="87">
        <f>'SR - Tit - DH'!$C$19</f>
        <v>2023</v>
      </c>
      <c r="B45" s="87" t="str">
        <f>'SR - Sector'!$A$11</f>
        <v>Sector</v>
      </c>
      <c r="C45" s="87" t="str">
        <f>'SR - Sector'!$A$11</f>
        <v>Sector</v>
      </c>
      <c r="D45" s="87" t="str">
        <f>'SR - Sector'!A28</f>
        <v>ADM. PUBLICA</v>
      </c>
      <c r="E45">
        <f>'SR - Sector'!B28</f>
        <v>16114146.470000001</v>
      </c>
      <c r="F45" s="58">
        <f>'SR - Sector'!C28</f>
        <v>16046636.779999999</v>
      </c>
      <c r="G45">
        <f>'SR - Sector'!D28</f>
        <v>0</v>
      </c>
      <c r="H45" s="58">
        <f>'SR - Sector'!E28</f>
        <v>0</v>
      </c>
      <c r="I45">
        <f>'SR - Sector'!F28</f>
        <v>0</v>
      </c>
      <c r="J45" s="58">
        <f>'SR - Sector'!G28</f>
        <v>0</v>
      </c>
      <c r="K45">
        <f>'SR - Sector'!H28</f>
        <v>0</v>
      </c>
      <c r="L45" s="58">
        <f>'SR - Sector'!I28</f>
        <v>0</v>
      </c>
      <c r="M45">
        <f>'SR - Sector'!J28</f>
        <v>0</v>
      </c>
      <c r="N45" s="58">
        <f>'SR - Sector'!K28</f>
        <v>0</v>
      </c>
      <c r="O45">
        <f>'SR - Sector'!L28</f>
        <v>0</v>
      </c>
      <c r="P45" s="58">
        <f>'SR - Sector'!M28</f>
        <v>0</v>
      </c>
      <c r="Q45">
        <f>'SR - Sector'!N28</f>
        <v>0</v>
      </c>
      <c r="R45" s="75">
        <f>'SR - Sector'!P28</f>
        <v>16280922.84</v>
      </c>
      <c r="S45" s="75">
        <f>'SR - Sector'!Q28</f>
        <v>17150544.219999999</v>
      </c>
    </row>
    <row r="46" spans="1:19" x14ac:dyDescent="0.2">
      <c r="A46" s="87">
        <f>'SR - Tit - DH'!$C$19</f>
        <v>2023</v>
      </c>
      <c r="B46" s="87" t="str">
        <f>'SR - Sector'!$A$11</f>
        <v>Sector</v>
      </c>
      <c r="C46" s="87" t="str">
        <f>'SR - Sector'!$A$11</f>
        <v>Sector</v>
      </c>
      <c r="D46" s="87" t="str">
        <f>'SR - Sector'!A29</f>
        <v>COOPERATIVAS</v>
      </c>
      <c r="E46">
        <f>'SR - Sector'!B29</f>
        <v>14920923.52</v>
      </c>
      <c r="F46" s="58">
        <f>'SR - Sector'!C29</f>
        <v>14877814.26</v>
      </c>
      <c r="G46">
        <f>'SR - Sector'!D29</f>
        <v>0</v>
      </c>
      <c r="H46" s="58">
        <f>'SR - Sector'!E29</f>
        <v>0</v>
      </c>
      <c r="I46">
        <f>'SR - Sector'!F29</f>
        <v>0</v>
      </c>
      <c r="J46" s="58">
        <f>'SR - Sector'!G29</f>
        <v>0</v>
      </c>
      <c r="K46">
        <f>'SR - Sector'!H29</f>
        <v>0</v>
      </c>
      <c r="L46" s="58">
        <f>'SR - Sector'!I29</f>
        <v>0</v>
      </c>
      <c r="M46">
        <f>'SR - Sector'!J29</f>
        <v>0</v>
      </c>
      <c r="N46" s="58">
        <f>'SR - Sector'!K29</f>
        <v>0</v>
      </c>
      <c r="O46">
        <f>'SR - Sector'!L29</f>
        <v>0</v>
      </c>
      <c r="P46" s="58">
        <f>'SR - Sector'!M29</f>
        <v>0</v>
      </c>
      <c r="Q46">
        <f>'SR - Sector'!N29</f>
        <v>0</v>
      </c>
      <c r="R46" s="75">
        <f>'SR - Sector'!P29</f>
        <v>15015474.6</v>
      </c>
      <c r="S46" s="75">
        <f>'SR - Sector'!Q29</f>
        <v>15685686.43</v>
      </c>
    </row>
    <row r="47" spans="1:19" x14ac:dyDescent="0.2">
      <c r="A47" s="87">
        <f>'SR - Tit - DH'!$C$19</f>
        <v>2023</v>
      </c>
      <c r="B47" s="87" t="str">
        <f>'SR - Sector'!$A$11</f>
        <v>Sector</v>
      </c>
      <c r="C47" s="87" t="str">
        <f>'SR - Sector'!$A$11</f>
        <v>Sector</v>
      </c>
      <c r="D47" s="87" t="str">
        <f>'SR - Sector'!A30</f>
        <v>VARIOS</v>
      </c>
      <c r="E47">
        <f>'SR - Sector'!B30</f>
        <v>3646855.02</v>
      </c>
      <c r="F47" s="58">
        <f>'SR - Sector'!C30</f>
        <v>3597794.49</v>
      </c>
      <c r="G47">
        <f>'SR - Sector'!D30</f>
        <v>0</v>
      </c>
      <c r="H47" s="58">
        <f>'SR - Sector'!E30</f>
        <v>0</v>
      </c>
      <c r="I47">
        <f>'SR - Sector'!F30</f>
        <v>0</v>
      </c>
      <c r="J47" s="58">
        <f>'SR - Sector'!G30</f>
        <v>0</v>
      </c>
      <c r="K47">
        <f>'SR - Sector'!H30</f>
        <v>0</v>
      </c>
      <c r="L47" s="58">
        <f>'SR - Sector'!I30</f>
        <v>0</v>
      </c>
      <c r="M47">
        <f>'SR - Sector'!J30</f>
        <v>0</v>
      </c>
      <c r="N47" s="58">
        <f>'SR - Sector'!K30</f>
        <v>0</v>
      </c>
      <c r="O47">
        <f>'SR - Sector'!L30</f>
        <v>0</v>
      </c>
      <c r="P47" s="58">
        <f>'SR - Sector'!M30</f>
        <v>0</v>
      </c>
      <c r="Q47">
        <f>'SR - Sector'!N30</f>
        <v>0</v>
      </c>
      <c r="R47" s="75">
        <f>'SR - Sector'!P30</f>
        <v>3636348.22</v>
      </c>
      <c r="S47" s="75">
        <f>'SR - Sector'!Q30</f>
        <v>3921747.57</v>
      </c>
    </row>
    <row r="48" spans="1:19" x14ac:dyDescent="0.2">
      <c r="A48" s="87">
        <f>'SR - Tit - DH'!$C$19</f>
        <v>2023</v>
      </c>
      <c r="B48" s="87" t="str">
        <f>'SR - Sector'!$A$11</f>
        <v>Sector</v>
      </c>
      <c r="C48" s="87" t="str">
        <f>'SR - Sector'!$A$11</f>
        <v>Sector</v>
      </c>
      <c r="D48" s="87" t="str">
        <f>'SR - Sector'!A31</f>
        <v>COMERCIO</v>
      </c>
      <c r="E48">
        <f>'SR - Sector'!B31</f>
        <v>11881929.130000001</v>
      </c>
      <c r="F48" s="58">
        <f>'SR - Sector'!C31</f>
        <v>11831602.82</v>
      </c>
      <c r="G48">
        <f>'SR - Sector'!D31</f>
        <v>0</v>
      </c>
      <c r="H48" s="58">
        <f>'SR - Sector'!E31</f>
        <v>0</v>
      </c>
      <c r="I48">
        <f>'SR - Sector'!F31</f>
        <v>0</v>
      </c>
      <c r="J48" s="58">
        <f>'SR - Sector'!G31</f>
        <v>0</v>
      </c>
      <c r="K48">
        <f>'SR - Sector'!H31</f>
        <v>0</v>
      </c>
      <c r="L48" s="58">
        <f>'SR - Sector'!I31</f>
        <v>0</v>
      </c>
      <c r="M48">
        <f>'SR - Sector'!J31</f>
        <v>0</v>
      </c>
      <c r="N48" s="58">
        <f>'SR - Sector'!K31</f>
        <v>0</v>
      </c>
      <c r="O48">
        <f>'SR - Sector'!L31</f>
        <v>0</v>
      </c>
      <c r="P48" s="58">
        <f>'SR - Sector'!M31</f>
        <v>0</v>
      </c>
      <c r="Q48">
        <f>'SR - Sector'!N31</f>
        <v>0</v>
      </c>
      <c r="R48" s="75">
        <f>'SR - Sector'!P31</f>
        <v>12078436.130000001</v>
      </c>
      <c r="S48" s="75">
        <f>'SR - Sector'!Q31</f>
        <v>12457343.68</v>
      </c>
    </row>
    <row r="49" spans="1:19" x14ac:dyDescent="0.2">
      <c r="A49" s="87">
        <f>'SR - Tit - DH'!$C$19</f>
        <v>2023</v>
      </c>
      <c r="B49" s="87" t="str">
        <f>'SR - Sector'!$A$11</f>
        <v>Sector</v>
      </c>
      <c r="C49" s="87" t="str">
        <f>'SR - Sector'!$A$11</f>
        <v>Sector</v>
      </c>
      <c r="D49" s="87" t="str">
        <f>'SR - Sector'!A32</f>
        <v>POLICIA BOLIVIANA</v>
      </c>
      <c r="E49">
        <f>'SR - Sector'!B32</f>
        <v>8467468.8499999996</v>
      </c>
      <c r="F49" s="58">
        <f>'SR - Sector'!C32</f>
        <v>8478181.8599999994</v>
      </c>
      <c r="G49">
        <f>'SR - Sector'!D32</f>
        <v>0</v>
      </c>
      <c r="H49" s="58">
        <f>'SR - Sector'!E32</f>
        <v>0</v>
      </c>
      <c r="I49">
        <f>'SR - Sector'!F32</f>
        <v>0</v>
      </c>
      <c r="J49" s="58">
        <f>'SR - Sector'!G32</f>
        <v>0</v>
      </c>
      <c r="K49">
        <f>'SR - Sector'!H32</f>
        <v>0</v>
      </c>
      <c r="L49" s="58">
        <f>'SR - Sector'!I32</f>
        <v>0</v>
      </c>
      <c r="M49">
        <f>'SR - Sector'!J32</f>
        <v>0</v>
      </c>
      <c r="N49" s="58">
        <f>'SR - Sector'!K32</f>
        <v>0</v>
      </c>
      <c r="O49">
        <f>'SR - Sector'!L32</f>
        <v>0</v>
      </c>
      <c r="P49" s="58">
        <f>'SR - Sector'!M32</f>
        <v>0</v>
      </c>
      <c r="Q49">
        <f>'SR - Sector'!N32</f>
        <v>0</v>
      </c>
      <c r="R49" s="75">
        <f>'SR - Sector'!P32</f>
        <v>8470138.7400000002</v>
      </c>
      <c r="S49" s="75">
        <f>'SR - Sector'!Q32</f>
        <v>9027384.6799999997</v>
      </c>
    </row>
    <row r="50" spans="1:19" x14ac:dyDescent="0.2">
      <c r="A50" s="87">
        <f>'SR - Tit - DH'!$C$19</f>
        <v>2023</v>
      </c>
      <c r="B50" s="87" t="str">
        <f>'SR - Sector'!$A$11</f>
        <v>Sector</v>
      </c>
      <c r="C50" s="87" t="str">
        <f>'SR - Sector'!$A$11</f>
        <v>Sector</v>
      </c>
      <c r="D50" s="87" t="str">
        <f>'SR - Sector'!A33</f>
        <v>JUDICIAL [ADMINIST.]</v>
      </c>
      <c r="E50">
        <f>'SR - Sector'!B33</f>
        <v>73436.13</v>
      </c>
      <c r="F50" s="58">
        <f>'SR - Sector'!C33</f>
        <v>73436.13</v>
      </c>
      <c r="G50">
        <f>'SR - Sector'!D33</f>
        <v>0</v>
      </c>
      <c r="H50" s="58">
        <f>'SR - Sector'!E33</f>
        <v>0</v>
      </c>
      <c r="I50">
        <f>'SR - Sector'!F33</f>
        <v>0</v>
      </c>
      <c r="J50" s="58">
        <f>'SR - Sector'!G33</f>
        <v>0</v>
      </c>
      <c r="K50">
        <f>'SR - Sector'!H33</f>
        <v>0</v>
      </c>
      <c r="L50" s="58">
        <f>'SR - Sector'!I33</f>
        <v>0</v>
      </c>
      <c r="M50">
        <f>'SR - Sector'!J33</f>
        <v>0</v>
      </c>
      <c r="N50" s="58">
        <f>'SR - Sector'!K33</f>
        <v>0</v>
      </c>
      <c r="O50">
        <f>'SR - Sector'!L33</f>
        <v>0</v>
      </c>
      <c r="P50" s="58">
        <f>'SR - Sector'!M33</f>
        <v>0</v>
      </c>
      <c r="Q50">
        <f>'SR - Sector'!N33</f>
        <v>0</v>
      </c>
      <c r="R50" s="75">
        <f>'SR - Sector'!P33</f>
        <v>73436.13</v>
      </c>
      <c r="S50" s="75">
        <f>'SR - Sector'!Q33</f>
        <v>83121.42</v>
      </c>
    </row>
    <row r="51" spans="1:19" x14ac:dyDescent="0.2">
      <c r="A51" s="87">
        <f>'SR - Tit - DH'!$C$19</f>
        <v>2023</v>
      </c>
      <c r="B51" s="87" t="str">
        <f>'SR - Sector'!$A$11</f>
        <v>Sector</v>
      </c>
      <c r="C51" s="87" t="str">
        <f>'SR - Sector'!$A$11</f>
        <v>Sector</v>
      </c>
      <c r="D51" s="87" t="str">
        <f>'SR - Sector'!A34</f>
        <v>FABRIL</v>
      </c>
      <c r="E51">
        <f>'SR - Sector'!B34</f>
        <v>19908588.329999998</v>
      </c>
      <c r="F51" s="58">
        <f>'SR - Sector'!C34</f>
        <v>19985205.050000001</v>
      </c>
      <c r="G51">
        <f>'SR - Sector'!D34</f>
        <v>0</v>
      </c>
      <c r="H51" s="58">
        <f>'SR - Sector'!E34</f>
        <v>0</v>
      </c>
      <c r="I51">
        <f>'SR - Sector'!F34</f>
        <v>0</v>
      </c>
      <c r="J51" s="58">
        <f>'SR - Sector'!G34</f>
        <v>0</v>
      </c>
      <c r="K51">
        <f>'SR - Sector'!H34</f>
        <v>0</v>
      </c>
      <c r="L51" s="58">
        <f>'SR - Sector'!I34</f>
        <v>0</v>
      </c>
      <c r="M51">
        <f>'SR - Sector'!J34</f>
        <v>0</v>
      </c>
      <c r="N51" s="58">
        <f>'SR - Sector'!K34</f>
        <v>0</v>
      </c>
      <c r="O51">
        <f>'SR - Sector'!L34</f>
        <v>0</v>
      </c>
      <c r="P51" s="58">
        <f>'SR - Sector'!M34</f>
        <v>0</v>
      </c>
      <c r="Q51">
        <f>'SR - Sector'!N34</f>
        <v>0</v>
      </c>
      <c r="R51" s="75">
        <f>'SR - Sector'!P34</f>
        <v>20161611.489999998</v>
      </c>
      <c r="S51" s="75">
        <f>'SR - Sector'!Q34</f>
        <v>21263278.75</v>
      </c>
    </row>
    <row r="52" spans="1:19" x14ac:dyDescent="0.2">
      <c r="A52" s="87">
        <f>'SR - Tit - DH'!$C$19</f>
        <v>2023</v>
      </c>
      <c r="B52" s="87" t="str">
        <f>'SR - Sector'!$A$11</f>
        <v>Sector</v>
      </c>
      <c r="C52" s="87" t="str">
        <f>'SR - Sector'!$A$11</f>
        <v>Sector</v>
      </c>
      <c r="D52" s="87" t="str">
        <f>'SR - Sector'!A35</f>
        <v>CAMINOS</v>
      </c>
      <c r="E52">
        <f>'SR - Sector'!B35</f>
        <v>5366177.03</v>
      </c>
      <c r="F52" s="58">
        <f>'SR - Sector'!C35</f>
        <v>5326926.9400000004</v>
      </c>
      <c r="G52">
        <f>'SR - Sector'!D35</f>
        <v>0</v>
      </c>
      <c r="H52" s="58">
        <f>'SR - Sector'!E35</f>
        <v>0</v>
      </c>
      <c r="I52">
        <f>'SR - Sector'!F35</f>
        <v>0</v>
      </c>
      <c r="J52" s="58">
        <f>'SR - Sector'!G35</f>
        <v>0</v>
      </c>
      <c r="K52">
        <f>'SR - Sector'!H35</f>
        <v>0</v>
      </c>
      <c r="L52" s="58">
        <f>'SR - Sector'!I35</f>
        <v>0</v>
      </c>
      <c r="M52">
        <f>'SR - Sector'!J35</f>
        <v>0</v>
      </c>
      <c r="N52" s="58">
        <f>'SR - Sector'!K35</f>
        <v>0</v>
      </c>
      <c r="O52">
        <f>'SR - Sector'!L35</f>
        <v>0</v>
      </c>
      <c r="P52" s="58">
        <f>'SR - Sector'!M35</f>
        <v>0</v>
      </c>
      <c r="Q52">
        <f>'SR - Sector'!N35</f>
        <v>0</v>
      </c>
      <c r="R52" s="75">
        <f>'SR - Sector'!P35</f>
        <v>5386872.4900000002</v>
      </c>
      <c r="S52" s="75">
        <f>'SR - Sector'!Q35</f>
        <v>5614890.4400000004</v>
      </c>
    </row>
    <row r="53" spans="1:19" x14ac:dyDescent="0.2">
      <c r="A53" s="87">
        <f>'SR - Tit - DH'!$C$19</f>
        <v>2023</v>
      </c>
      <c r="B53" s="87" t="str">
        <f>'SR - Sector'!$A$11</f>
        <v>Sector</v>
      </c>
      <c r="C53" s="87" t="str">
        <f>'SR - Sector'!$A$11</f>
        <v>Sector</v>
      </c>
      <c r="D53" s="87" t="str">
        <f>'SR - Sector'!A36</f>
        <v>MAGISTERIO</v>
      </c>
      <c r="E53">
        <f>'SR - Sector'!B36</f>
        <v>74920834.170000002</v>
      </c>
      <c r="F53" s="58">
        <f>'SR - Sector'!C36</f>
        <v>74680012.939999998</v>
      </c>
      <c r="G53">
        <f>'SR - Sector'!D36</f>
        <v>0</v>
      </c>
      <c r="H53" s="58">
        <f>'SR - Sector'!E36</f>
        <v>0</v>
      </c>
      <c r="I53">
        <f>'SR - Sector'!F36</f>
        <v>0</v>
      </c>
      <c r="J53" s="58">
        <f>'SR - Sector'!G36</f>
        <v>0</v>
      </c>
      <c r="K53">
        <f>'SR - Sector'!H36</f>
        <v>0</v>
      </c>
      <c r="L53" s="58">
        <f>'SR - Sector'!I36</f>
        <v>0</v>
      </c>
      <c r="M53">
        <f>'SR - Sector'!J36</f>
        <v>0</v>
      </c>
      <c r="N53" s="58">
        <f>'SR - Sector'!K36</f>
        <v>0</v>
      </c>
      <c r="O53">
        <f>'SR - Sector'!L36</f>
        <v>0</v>
      </c>
      <c r="P53" s="58">
        <f>'SR - Sector'!M36</f>
        <v>0</v>
      </c>
      <c r="Q53">
        <f>'SR - Sector'!N36</f>
        <v>0</v>
      </c>
      <c r="R53" s="75">
        <f>'SR - Sector'!P36</f>
        <v>75252174.549999997</v>
      </c>
      <c r="S53" s="75">
        <f>'SR - Sector'!Q36</f>
        <v>78615862.180000007</v>
      </c>
    </row>
    <row r="54" spans="1:19" x14ac:dyDescent="0.2">
      <c r="A54" s="87">
        <f>'SR - Tit - DH'!$C$19</f>
        <v>2023</v>
      </c>
      <c r="B54" s="87" t="str">
        <f>'SR - Sector'!$A$11</f>
        <v>Sector</v>
      </c>
      <c r="C54" s="87" t="str">
        <f>'SR - Sector'!$A$11</f>
        <v>Sector</v>
      </c>
      <c r="D54" s="87" t="str">
        <f>'SR - Sector'!A37</f>
        <v>COMUNICACIONES</v>
      </c>
      <c r="E54">
        <f>'SR - Sector'!B37</f>
        <v>4137504.9</v>
      </c>
      <c r="F54" s="58">
        <f>'SR - Sector'!C37</f>
        <v>4067122.3</v>
      </c>
      <c r="G54">
        <f>'SR - Sector'!D37</f>
        <v>0</v>
      </c>
      <c r="H54" s="58">
        <f>'SR - Sector'!E37</f>
        <v>0</v>
      </c>
      <c r="I54">
        <f>'SR - Sector'!F37</f>
        <v>0</v>
      </c>
      <c r="J54" s="58">
        <f>'SR - Sector'!G37</f>
        <v>0</v>
      </c>
      <c r="K54">
        <f>'SR - Sector'!H37</f>
        <v>0</v>
      </c>
      <c r="L54" s="58">
        <f>'SR - Sector'!I37</f>
        <v>0</v>
      </c>
      <c r="M54">
        <f>'SR - Sector'!J37</f>
        <v>0</v>
      </c>
      <c r="N54" s="58">
        <f>'SR - Sector'!K37</f>
        <v>0</v>
      </c>
      <c r="O54">
        <f>'SR - Sector'!L37</f>
        <v>0</v>
      </c>
      <c r="P54" s="58">
        <f>'SR - Sector'!M37</f>
        <v>0</v>
      </c>
      <c r="Q54">
        <f>'SR - Sector'!N37</f>
        <v>0</v>
      </c>
      <c r="R54" s="75">
        <f>'SR - Sector'!P37</f>
        <v>4164868.85</v>
      </c>
      <c r="S54" s="75">
        <f>'SR - Sector'!Q37</f>
        <v>4365501.5199999996</v>
      </c>
    </row>
    <row r="55" spans="1:19" x14ac:dyDescent="0.2">
      <c r="A55" s="87">
        <f>'SR - Tit - DH'!$C$19</f>
        <v>2023</v>
      </c>
      <c r="B55" s="87" t="str">
        <f>'SR - Sector'!$A$11</f>
        <v>Sector</v>
      </c>
      <c r="C55" s="87" t="str">
        <f>'SR - Sector'!$A$11</f>
        <v>Sector</v>
      </c>
      <c r="D55" s="87" t="str">
        <f>'SR - Sector'!A38</f>
        <v>METALURGIA</v>
      </c>
      <c r="E55">
        <f>'SR - Sector'!B38</f>
        <v>1994442.38</v>
      </c>
      <c r="F55" s="58">
        <f>'SR - Sector'!C38</f>
        <v>1992250.73</v>
      </c>
      <c r="G55">
        <f>'SR - Sector'!D38</f>
        <v>0</v>
      </c>
      <c r="H55" s="58">
        <f>'SR - Sector'!E38</f>
        <v>0</v>
      </c>
      <c r="I55">
        <f>'SR - Sector'!F38</f>
        <v>0</v>
      </c>
      <c r="J55" s="58">
        <f>'SR - Sector'!G38</f>
        <v>0</v>
      </c>
      <c r="K55">
        <f>'SR - Sector'!H38</f>
        <v>0</v>
      </c>
      <c r="L55" s="58">
        <f>'SR - Sector'!I38</f>
        <v>0</v>
      </c>
      <c r="M55">
        <f>'SR - Sector'!J38</f>
        <v>0</v>
      </c>
      <c r="N55" s="58">
        <f>'SR - Sector'!K38</f>
        <v>0</v>
      </c>
      <c r="O55">
        <f>'SR - Sector'!L38</f>
        <v>0</v>
      </c>
      <c r="P55" s="58">
        <f>'SR - Sector'!M38</f>
        <v>0</v>
      </c>
      <c r="Q55">
        <f>'SR - Sector'!N38</f>
        <v>0</v>
      </c>
      <c r="R55" s="75">
        <f>'SR - Sector'!P38</f>
        <v>2008340.16</v>
      </c>
      <c r="S55" s="75">
        <f>'SR - Sector'!Q38</f>
        <v>2121422</v>
      </c>
    </row>
    <row r="56" spans="1:19" x14ac:dyDescent="0.2">
      <c r="A56" s="87">
        <f>'SR - Tit - DH'!$C$19</f>
        <v>2023</v>
      </c>
      <c r="B56" s="87" t="str">
        <f>'SR - Sector'!$A$11</f>
        <v>Sector</v>
      </c>
      <c r="C56" s="87" t="str">
        <f>'SR - Sector'!$A$11</f>
        <v>Sector</v>
      </c>
      <c r="D56" s="87" t="str">
        <f>'SR - Sector'!A39</f>
        <v>Y.P.F.B.</v>
      </c>
      <c r="E56">
        <f>'SR - Sector'!B39</f>
        <v>11751684.51</v>
      </c>
      <c r="F56" s="58">
        <f>'SR - Sector'!C39</f>
        <v>11698747.5</v>
      </c>
      <c r="G56">
        <f>'SR - Sector'!D39</f>
        <v>0</v>
      </c>
      <c r="H56" s="58">
        <f>'SR - Sector'!E39</f>
        <v>0</v>
      </c>
      <c r="I56">
        <f>'SR - Sector'!F39</f>
        <v>0</v>
      </c>
      <c r="J56" s="58">
        <f>'SR - Sector'!G39</f>
        <v>0</v>
      </c>
      <c r="K56">
        <f>'SR - Sector'!H39</f>
        <v>0</v>
      </c>
      <c r="L56" s="58">
        <f>'SR - Sector'!I39</f>
        <v>0</v>
      </c>
      <c r="M56">
        <f>'SR - Sector'!J39</f>
        <v>0</v>
      </c>
      <c r="N56" s="58">
        <f>'SR - Sector'!K39</f>
        <v>0</v>
      </c>
      <c r="O56">
        <f>'SR - Sector'!L39</f>
        <v>0</v>
      </c>
      <c r="P56" s="58">
        <f>'SR - Sector'!M39</f>
        <v>0</v>
      </c>
      <c r="Q56">
        <f>'SR - Sector'!N39</f>
        <v>0</v>
      </c>
      <c r="R56" s="75">
        <f>'SR - Sector'!P39</f>
        <v>11860253.73</v>
      </c>
      <c r="S56" s="75">
        <f>'SR - Sector'!Q39</f>
        <v>12502651.76</v>
      </c>
    </row>
    <row r="57" spans="1:19" x14ac:dyDescent="0.2">
      <c r="A57" s="87">
        <f>'SR - Tit - DH'!$C$19</f>
        <v>2023</v>
      </c>
      <c r="B57" s="87" t="str">
        <f>'SR - Sector'!$A$11</f>
        <v>Sector</v>
      </c>
      <c r="C57" s="87" t="str">
        <f>'SR - Sector'!$A$11</f>
        <v>Sector</v>
      </c>
      <c r="D57" s="87" t="str">
        <f>'SR - Sector'!A40</f>
        <v>CAJA SALUD PETROLERA</v>
      </c>
      <c r="E57">
        <f>'SR - Sector'!B40</f>
        <v>8891760.8599999994</v>
      </c>
      <c r="F57" s="58">
        <f>'SR - Sector'!C40</f>
        <v>8878087.75</v>
      </c>
      <c r="G57">
        <f>'SR - Sector'!D40</f>
        <v>0</v>
      </c>
      <c r="H57" s="58">
        <f>'SR - Sector'!E40</f>
        <v>0</v>
      </c>
      <c r="I57">
        <f>'SR - Sector'!F40</f>
        <v>0</v>
      </c>
      <c r="J57" s="58">
        <f>'SR - Sector'!G40</f>
        <v>0</v>
      </c>
      <c r="K57">
        <f>'SR - Sector'!H40</f>
        <v>0</v>
      </c>
      <c r="L57" s="58">
        <f>'SR - Sector'!I40</f>
        <v>0</v>
      </c>
      <c r="M57">
        <f>'SR - Sector'!J40</f>
        <v>0</v>
      </c>
      <c r="N57" s="58">
        <f>'SR - Sector'!K40</f>
        <v>0</v>
      </c>
      <c r="O57">
        <f>'SR - Sector'!L40</f>
        <v>0</v>
      </c>
      <c r="P57" s="58">
        <f>'SR - Sector'!M40</f>
        <v>0</v>
      </c>
      <c r="Q57">
        <f>'SR - Sector'!N40</f>
        <v>0</v>
      </c>
      <c r="R57" s="75">
        <f>'SR - Sector'!P40</f>
        <v>9012577.7899999991</v>
      </c>
      <c r="S57" s="75">
        <f>'SR - Sector'!Q40</f>
        <v>9386952.5700000003</v>
      </c>
    </row>
    <row r="58" spans="1:19" x14ac:dyDescent="0.2">
      <c r="A58" s="87">
        <f>'SR - Tit - DH'!$C$19</f>
        <v>2023</v>
      </c>
      <c r="B58" s="87" t="str">
        <f>'SR - Sector'!$A$11</f>
        <v>Sector</v>
      </c>
      <c r="C58" s="87" t="str">
        <f>'SR - Sector'!$A$11</f>
        <v>Sector</v>
      </c>
      <c r="D58" s="87" t="str">
        <f>'SR - Sector'!A41</f>
        <v>SINEC STA.CRUZ</v>
      </c>
      <c r="E58">
        <f>'SR - Sector'!B41</f>
        <v>935386.64</v>
      </c>
      <c r="F58" s="58">
        <f>'SR - Sector'!C41</f>
        <v>984310.17</v>
      </c>
      <c r="G58">
        <f>'SR - Sector'!D41</f>
        <v>0</v>
      </c>
      <c r="H58" s="58">
        <f>'SR - Sector'!E41</f>
        <v>0</v>
      </c>
      <c r="I58">
        <f>'SR - Sector'!F41</f>
        <v>0</v>
      </c>
      <c r="J58" s="58">
        <f>'SR - Sector'!G41</f>
        <v>0</v>
      </c>
      <c r="K58">
        <f>'SR - Sector'!H41</f>
        <v>0</v>
      </c>
      <c r="L58" s="58">
        <f>'SR - Sector'!I41</f>
        <v>0</v>
      </c>
      <c r="M58">
        <f>'SR - Sector'!J41</f>
        <v>0</v>
      </c>
      <c r="N58" s="58">
        <f>'SR - Sector'!K41</f>
        <v>0</v>
      </c>
      <c r="O58">
        <f>'SR - Sector'!L41</f>
        <v>0</v>
      </c>
      <c r="P58" s="58">
        <f>'SR - Sector'!M41</f>
        <v>0</v>
      </c>
      <c r="Q58">
        <f>'SR - Sector'!N41</f>
        <v>0</v>
      </c>
      <c r="R58" s="75">
        <f>'SR - Sector'!P41</f>
        <v>932176.74</v>
      </c>
      <c r="S58" s="75">
        <f>'SR - Sector'!Q41</f>
        <v>941504.93</v>
      </c>
    </row>
    <row r="59" spans="1:19" x14ac:dyDescent="0.2">
      <c r="A59" s="87">
        <f>'SR - Tit - DH'!$C$19</f>
        <v>2023</v>
      </c>
      <c r="B59" s="87" t="str">
        <f>'SR - Sector'!$A$11</f>
        <v>Sector</v>
      </c>
      <c r="C59" s="87" t="str">
        <f>'SR - Sector'!$A$11</f>
        <v>Sector</v>
      </c>
      <c r="D59" s="87" t="str">
        <f>'SR - Sector'!A42</f>
        <v>MUNICIPALES</v>
      </c>
      <c r="E59">
        <f>'SR - Sector'!B42</f>
        <v>9692535.9399999995</v>
      </c>
      <c r="F59" s="58">
        <f>'SR - Sector'!C42</f>
        <v>9593093</v>
      </c>
      <c r="G59">
        <f>'SR - Sector'!D42</f>
        <v>0</v>
      </c>
      <c r="H59" s="58">
        <f>'SR - Sector'!E42</f>
        <v>0</v>
      </c>
      <c r="I59">
        <f>'SR - Sector'!F42</f>
        <v>0</v>
      </c>
      <c r="J59" s="58">
        <f>'SR - Sector'!G42</f>
        <v>0</v>
      </c>
      <c r="K59">
        <f>'SR - Sector'!H42</f>
        <v>0</v>
      </c>
      <c r="L59" s="58">
        <f>'SR - Sector'!I42</f>
        <v>0</v>
      </c>
      <c r="M59">
        <f>'SR - Sector'!J42</f>
        <v>0</v>
      </c>
      <c r="N59" s="58">
        <f>'SR - Sector'!K42</f>
        <v>0</v>
      </c>
      <c r="O59">
        <f>'SR - Sector'!L42</f>
        <v>0</v>
      </c>
      <c r="P59" s="58">
        <f>'SR - Sector'!M42</f>
        <v>0</v>
      </c>
      <c r="Q59">
        <f>'SR - Sector'!N42</f>
        <v>0</v>
      </c>
      <c r="R59" s="75">
        <f>'SR - Sector'!P42</f>
        <v>9707578.3000000007</v>
      </c>
      <c r="S59" s="75">
        <f>'SR - Sector'!Q42</f>
        <v>10306170.800000001</v>
      </c>
    </row>
    <row r="60" spans="1:19" x14ac:dyDescent="0.2">
      <c r="A60" s="87">
        <f>'SR - Tit - DH'!$C$19</f>
        <v>2023</v>
      </c>
      <c r="B60" s="87" t="str">
        <f>'SR - Sector'!$A$11</f>
        <v>Sector</v>
      </c>
      <c r="C60" s="87" t="str">
        <f>'SR - Sector'!$A$11</f>
        <v>Sector</v>
      </c>
      <c r="D60" s="87" t="str">
        <f>'SR - Sector'!A43</f>
        <v>MEDICO Y R.A.</v>
      </c>
      <c r="E60">
        <f>'SR - Sector'!B43</f>
        <v>3878072.07</v>
      </c>
      <c r="F60" s="58">
        <f>'SR - Sector'!C43</f>
        <v>3881476.85</v>
      </c>
      <c r="G60">
        <f>'SR - Sector'!D43</f>
        <v>0</v>
      </c>
      <c r="H60" s="58">
        <f>'SR - Sector'!E43</f>
        <v>0</v>
      </c>
      <c r="I60">
        <f>'SR - Sector'!F43</f>
        <v>0</v>
      </c>
      <c r="J60" s="58">
        <f>'SR - Sector'!G43</f>
        <v>0</v>
      </c>
      <c r="K60">
        <f>'SR - Sector'!H43</f>
        <v>0</v>
      </c>
      <c r="L60" s="58">
        <f>'SR - Sector'!I43</f>
        <v>0</v>
      </c>
      <c r="M60">
        <f>'SR - Sector'!J43</f>
        <v>0</v>
      </c>
      <c r="N60" s="58">
        <f>'SR - Sector'!K43</f>
        <v>0</v>
      </c>
      <c r="O60">
        <f>'SR - Sector'!L43</f>
        <v>0</v>
      </c>
      <c r="P60" s="58">
        <f>'SR - Sector'!M43</f>
        <v>0</v>
      </c>
      <c r="Q60">
        <f>'SR - Sector'!N43</f>
        <v>0</v>
      </c>
      <c r="R60" s="75">
        <f>'SR - Sector'!P43</f>
        <v>3909627.87</v>
      </c>
      <c r="S60" s="75">
        <f>'SR - Sector'!Q43</f>
        <v>4095847.58</v>
      </c>
    </row>
    <row r="61" spans="1:19" x14ac:dyDescent="0.2">
      <c r="A61" s="87">
        <f>'SR - Tit - DH'!$C$19</f>
        <v>2023</v>
      </c>
      <c r="B61" s="87" t="str">
        <f>'SR - Sector'!$A$11</f>
        <v>Sector</v>
      </c>
      <c r="C61" s="87" t="str">
        <f>'SR - Sector'!$A$11</f>
        <v>Sector</v>
      </c>
      <c r="D61" s="87" t="str">
        <f>'SR - Sector'!A44</f>
        <v>CORPORAC.DESARROLLO</v>
      </c>
      <c r="E61">
        <f>'SR - Sector'!B44</f>
        <v>5607367.9100000001</v>
      </c>
      <c r="F61" s="58">
        <f>'SR - Sector'!C44</f>
        <v>5521928.0700000003</v>
      </c>
      <c r="G61">
        <f>'SR - Sector'!D44</f>
        <v>0</v>
      </c>
      <c r="H61" s="58">
        <f>'SR - Sector'!E44</f>
        <v>0</v>
      </c>
      <c r="I61">
        <f>'SR - Sector'!F44</f>
        <v>0</v>
      </c>
      <c r="J61" s="58">
        <f>'SR - Sector'!G44</f>
        <v>0</v>
      </c>
      <c r="K61">
        <f>'SR - Sector'!H44</f>
        <v>0</v>
      </c>
      <c r="L61" s="58">
        <f>'SR - Sector'!I44</f>
        <v>0</v>
      </c>
      <c r="M61">
        <f>'SR - Sector'!J44</f>
        <v>0</v>
      </c>
      <c r="N61" s="58">
        <f>'SR - Sector'!K44</f>
        <v>0</v>
      </c>
      <c r="O61">
        <f>'SR - Sector'!L44</f>
        <v>0</v>
      </c>
      <c r="P61" s="58">
        <f>'SR - Sector'!M44</f>
        <v>0</v>
      </c>
      <c r="Q61">
        <f>'SR - Sector'!N44</f>
        <v>0</v>
      </c>
      <c r="R61" s="75">
        <f>'SR - Sector'!P44</f>
        <v>5529145.0099999998</v>
      </c>
      <c r="S61" s="75">
        <f>'SR - Sector'!Q44</f>
        <v>5778618.5800000001</v>
      </c>
    </row>
    <row r="62" spans="1:19" x14ac:dyDescent="0.2">
      <c r="A62" s="87">
        <f>'SR - Tit - DH'!$C$19</f>
        <v>2023</v>
      </c>
      <c r="B62" s="87" t="str">
        <f>'SR - Sector'!$A$11</f>
        <v>Sector</v>
      </c>
      <c r="C62" s="87" t="str">
        <f>'SR - Sector'!$A$11</f>
        <v>Sector</v>
      </c>
      <c r="D62" s="87" t="str">
        <f>'SR - Sector'!A45</f>
        <v>AERONAUTICA</v>
      </c>
      <c r="E62">
        <f>'SR - Sector'!B45</f>
        <v>1206319.72</v>
      </c>
      <c r="F62" s="58">
        <f>'SR - Sector'!C45</f>
        <v>1207765.03</v>
      </c>
      <c r="G62">
        <f>'SR - Sector'!D45</f>
        <v>0</v>
      </c>
      <c r="H62" s="58">
        <f>'SR - Sector'!E45</f>
        <v>0</v>
      </c>
      <c r="I62">
        <f>'SR - Sector'!F45</f>
        <v>0</v>
      </c>
      <c r="J62" s="58">
        <f>'SR - Sector'!G45</f>
        <v>0</v>
      </c>
      <c r="K62">
        <f>'SR - Sector'!H45</f>
        <v>0</v>
      </c>
      <c r="L62" s="58">
        <f>'SR - Sector'!I45</f>
        <v>0</v>
      </c>
      <c r="M62">
        <f>'SR - Sector'!J45</f>
        <v>0</v>
      </c>
      <c r="N62" s="58">
        <f>'SR - Sector'!K45</f>
        <v>0</v>
      </c>
      <c r="O62">
        <f>'SR - Sector'!L45</f>
        <v>0</v>
      </c>
      <c r="P62" s="58">
        <f>'SR - Sector'!M45</f>
        <v>0</v>
      </c>
      <c r="Q62">
        <f>'SR - Sector'!N45</f>
        <v>0</v>
      </c>
      <c r="R62" s="75">
        <f>'SR - Sector'!P45</f>
        <v>1226252.95</v>
      </c>
      <c r="S62" s="75">
        <f>'SR - Sector'!Q45</f>
        <v>1303437.3400000001</v>
      </c>
    </row>
    <row r="63" spans="1:19" x14ac:dyDescent="0.2">
      <c r="A63" s="87">
        <f>'SR - Tit - DH'!$C$19</f>
        <v>2023</v>
      </c>
      <c r="B63" s="87" t="str">
        <f>'SR - Sector'!$A$11</f>
        <v>Sector</v>
      </c>
      <c r="C63" s="87" t="str">
        <f>'SR - Sector'!$A$11</f>
        <v>Sector</v>
      </c>
      <c r="D63" s="87" t="str">
        <f>'SR - Sector'!A46</f>
        <v>CAJA NAL. DE SALUD</v>
      </c>
      <c r="E63">
        <f>'SR - Sector'!B46</f>
        <v>6162524.3200000003</v>
      </c>
      <c r="F63" s="58">
        <f>'SR - Sector'!C46</f>
        <v>6118943.2599999998</v>
      </c>
      <c r="G63">
        <f>'SR - Sector'!D46</f>
        <v>0</v>
      </c>
      <c r="H63" s="58">
        <f>'SR - Sector'!E46</f>
        <v>0</v>
      </c>
      <c r="I63">
        <f>'SR - Sector'!F46</f>
        <v>0</v>
      </c>
      <c r="J63" s="58">
        <f>'SR - Sector'!G46</f>
        <v>0</v>
      </c>
      <c r="K63">
        <f>'SR - Sector'!H46</f>
        <v>0</v>
      </c>
      <c r="L63" s="58">
        <f>'SR - Sector'!I46</f>
        <v>0</v>
      </c>
      <c r="M63">
        <f>'SR - Sector'!J46</f>
        <v>0</v>
      </c>
      <c r="N63" s="58">
        <f>'SR - Sector'!K46</f>
        <v>0</v>
      </c>
      <c r="O63">
        <f>'SR - Sector'!L46</f>
        <v>0</v>
      </c>
      <c r="P63" s="58">
        <f>'SR - Sector'!M46</f>
        <v>0</v>
      </c>
      <c r="Q63">
        <f>'SR - Sector'!N46</f>
        <v>0</v>
      </c>
      <c r="R63" s="75">
        <f>'SR - Sector'!P46</f>
        <v>6185144.7800000003</v>
      </c>
      <c r="S63" s="75">
        <f>'SR - Sector'!Q46</f>
        <v>6575561.8600000003</v>
      </c>
    </row>
    <row r="64" spans="1:19" x14ac:dyDescent="0.2">
      <c r="A64" s="87">
        <f>'SR - Tit - DH'!$C$19</f>
        <v>2023</v>
      </c>
      <c r="B64" s="87" t="str">
        <f>'SR - Sector'!$A$11</f>
        <v>Sector</v>
      </c>
      <c r="C64" s="87" t="str">
        <f>'SR - Sector'!$A$11</f>
        <v>Sector</v>
      </c>
      <c r="D64" s="87" t="str">
        <f>'SR - Sector'!A47</f>
        <v>PROFESIONAL MINERIA</v>
      </c>
      <c r="E64">
        <f>'SR - Sector'!B47</f>
        <v>1072017.71</v>
      </c>
      <c r="F64" s="58">
        <f>'SR - Sector'!C47</f>
        <v>1031183.28</v>
      </c>
      <c r="G64">
        <f>'SR - Sector'!D47</f>
        <v>0</v>
      </c>
      <c r="H64" s="58">
        <f>'SR - Sector'!E47</f>
        <v>0</v>
      </c>
      <c r="I64">
        <f>'SR - Sector'!F47</f>
        <v>0</v>
      </c>
      <c r="J64" s="58">
        <f>'SR - Sector'!G47</f>
        <v>0</v>
      </c>
      <c r="K64">
        <f>'SR - Sector'!H47</f>
        <v>0</v>
      </c>
      <c r="L64" s="58">
        <f>'SR - Sector'!I47</f>
        <v>0</v>
      </c>
      <c r="M64">
        <f>'SR - Sector'!J47</f>
        <v>0</v>
      </c>
      <c r="N64" s="58">
        <f>'SR - Sector'!K47</f>
        <v>0</v>
      </c>
      <c r="O64">
        <f>'SR - Sector'!L47</f>
        <v>0</v>
      </c>
      <c r="P64" s="58">
        <f>'SR - Sector'!M47</f>
        <v>0</v>
      </c>
      <c r="Q64">
        <f>'SR - Sector'!N47</f>
        <v>0</v>
      </c>
      <c r="R64" s="75">
        <f>'SR - Sector'!P47</f>
        <v>1053533.8500000001</v>
      </c>
      <c r="S64" s="75">
        <f>'SR - Sector'!Q47</f>
        <v>1105610.9099999999</v>
      </c>
    </row>
    <row r="65" spans="1:19" x14ac:dyDescent="0.2">
      <c r="A65" s="87">
        <f>'SR - Tit - DH'!$C$19</f>
        <v>2023</v>
      </c>
      <c r="B65" s="87" t="str">
        <f>'SR - Sector'!$A$11</f>
        <v>Sector</v>
      </c>
      <c r="C65" s="87" t="str">
        <f>'SR - Sector'!$A$11</f>
        <v>Sector</v>
      </c>
      <c r="D65" s="87" t="str">
        <f>'SR - Sector'!A48</f>
        <v>PODER JUDICIAL</v>
      </c>
      <c r="E65">
        <f>'SR - Sector'!B48</f>
        <v>2412681.84</v>
      </c>
      <c r="F65" s="58">
        <f>'SR - Sector'!C48</f>
        <v>2396732.7599999998</v>
      </c>
      <c r="G65">
        <f>'SR - Sector'!D48</f>
        <v>0</v>
      </c>
      <c r="H65" s="58">
        <f>'SR - Sector'!E48</f>
        <v>0</v>
      </c>
      <c r="I65">
        <f>'SR - Sector'!F48</f>
        <v>0</v>
      </c>
      <c r="J65" s="58">
        <f>'SR - Sector'!G48</f>
        <v>0</v>
      </c>
      <c r="K65">
        <f>'SR - Sector'!H48</f>
        <v>0</v>
      </c>
      <c r="L65" s="58">
        <f>'SR - Sector'!I48</f>
        <v>0</v>
      </c>
      <c r="M65">
        <f>'SR - Sector'!J48</f>
        <v>0</v>
      </c>
      <c r="N65" s="58">
        <f>'SR - Sector'!K48</f>
        <v>0</v>
      </c>
      <c r="O65">
        <f>'SR - Sector'!L48</f>
        <v>0</v>
      </c>
      <c r="P65" s="58">
        <f>'SR - Sector'!M48</f>
        <v>0</v>
      </c>
      <c r="Q65">
        <f>'SR - Sector'!N48</f>
        <v>0</v>
      </c>
      <c r="R65" s="75">
        <f>'SR - Sector'!P48</f>
        <v>2505538.83</v>
      </c>
      <c r="S65" s="75">
        <f>'SR - Sector'!Q48</f>
        <v>2536521.84</v>
      </c>
    </row>
    <row r="66" spans="1:19" x14ac:dyDescent="0.2">
      <c r="A66" s="87">
        <f>'SR - Tit - DH'!$C$19</f>
        <v>2023</v>
      </c>
      <c r="B66" s="87" t="str">
        <f>'SR - Sector'!$A$11</f>
        <v>Sector</v>
      </c>
      <c r="C66" s="87" t="str">
        <f>'SR - Sector'!$A$11</f>
        <v>Sector</v>
      </c>
      <c r="D66" s="87" t="str">
        <f>'SR - Sector'!A49</f>
        <v>LUZ FUERZA TELEFONOS</v>
      </c>
      <c r="E66">
        <f>'SR - Sector'!B49</f>
        <v>2349861.2599999998</v>
      </c>
      <c r="F66" s="58">
        <f>'SR - Sector'!C49</f>
        <v>2355427.25</v>
      </c>
      <c r="G66">
        <f>'SR - Sector'!D49</f>
        <v>0</v>
      </c>
      <c r="H66" s="58">
        <f>'SR - Sector'!E49</f>
        <v>0</v>
      </c>
      <c r="I66">
        <f>'SR - Sector'!F49</f>
        <v>0</v>
      </c>
      <c r="J66" s="58">
        <f>'SR - Sector'!G49</f>
        <v>0</v>
      </c>
      <c r="K66">
        <f>'SR - Sector'!H49</f>
        <v>0</v>
      </c>
      <c r="L66" s="58">
        <f>'SR - Sector'!I49</f>
        <v>0</v>
      </c>
      <c r="M66">
        <f>'SR - Sector'!J49</f>
        <v>0</v>
      </c>
      <c r="N66" s="58">
        <f>'SR - Sector'!K49</f>
        <v>0</v>
      </c>
      <c r="O66">
        <f>'SR - Sector'!L49</f>
        <v>0</v>
      </c>
      <c r="P66" s="58">
        <f>'SR - Sector'!M49</f>
        <v>0</v>
      </c>
      <c r="Q66">
        <f>'SR - Sector'!N49</f>
        <v>0</v>
      </c>
      <c r="R66" s="75">
        <f>'SR - Sector'!P49</f>
        <v>2427417.12</v>
      </c>
      <c r="S66" s="75">
        <f>'SR - Sector'!Q49</f>
        <v>2500108.92</v>
      </c>
    </row>
    <row r="67" spans="1:19" x14ac:dyDescent="0.2">
      <c r="A67" s="87">
        <f>'SR - Tit - DH'!$C$19</f>
        <v>2023</v>
      </c>
      <c r="B67" s="62" t="s">
        <v>176</v>
      </c>
      <c r="C67" s="87" t="str">
        <f>'SR - Regional'!$A$75</f>
        <v>IVM</v>
      </c>
      <c r="D67" s="87" t="str">
        <f>'SR - Regional'!A76</f>
        <v>LA PAZ</v>
      </c>
      <c r="E67">
        <f>'SR - Regional'!B76</f>
        <v>3468248</v>
      </c>
      <c r="F67" s="58">
        <f>'SR - Regional'!C76</f>
        <v>3367201.74</v>
      </c>
      <c r="G67">
        <f>'SR - Regional'!D76</f>
        <v>0</v>
      </c>
      <c r="H67" s="58">
        <f>'SR - Regional'!E76</f>
        <v>0</v>
      </c>
      <c r="I67">
        <f>'SR - Regional'!F76</f>
        <v>0</v>
      </c>
      <c r="J67" s="58">
        <f>'SR - Regional'!G76</f>
        <v>0</v>
      </c>
      <c r="K67">
        <f>'SR - Regional'!H76</f>
        <v>0</v>
      </c>
      <c r="L67" s="58">
        <f>'SR - Regional'!I76</f>
        <v>0</v>
      </c>
      <c r="M67">
        <f>'SR - Regional'!J76</f>
        <v>0</v>
      </c>
      <c r="N67" s="58">
        <f>'SR - Regional'!K76</f>
        <v>0</v>
      </c>
      <c r="O67">
        <f>'SR - Regional'!L76</f>
        <v>0</v>
      </c>
      <c r="P67" s="58">
        <f>'SR - Regional'!M76</f>
        <v>0</v>
      </c>
      <c r="Q67">
        <f>'SR - Regional'!N76</f>
        <v>0</v>
      </c>
      <c r="R67" s="75">
        <f>'SR - Regional'!P76</f>
        <v>3554266.93</v>
      </c>
      <c r="S67" s="75">
        <f>'SR - Regional'!Q76</f>
        <v>4238683.79</v>
      </c>
    </row>
    <row r="68" spans="1:19" x14ac:dyDescent="0.2">
      <c r="A68" s="87">
        <f>'SR - Tit - DH'!$C$19</f>
        <v>2023</v>
      </c>
      <c r="B68" s="62" t="s">
        <v>176</v>
      </c>
      <c r="C68" s="87" t="str">
        <f>'SR - Regional'!$A$75</f>
        <v>IVM</v>
      </c>
      <c r="D68" s="87" t="str">
        <f>'SR - Regional'!A77</f>
        <v>COCHABAMBA</v>
      </c>
      <c r="E68">
        <f>'SR - Regional'!B77</f>
        <v>844188.24</v>
      </c>
      <c r="F68" s="58">
        <f>'SR - Regional'!C77</f>
        <v>821881.34</v>
      </c>
      <c r="G68">
        <f>'SR - Regional'!D77</f>
        <v>0</v>
      </c>
      <c r="H68" s="58">
        <f>'SR - Regional'!E77</f>
        <v>0</v>
      </c>
      <c r="I68">
        <f>'SR - Regional'!F77</f>
        <v>0</v>
      </c>
      <c r="J68" s="58">
        <f>'SR - Regional'!G77</f>
        <v>0</v>
      </c>
      <c r="K68">
        <f>'SR - Regional'!H77</f>
        <v>0</v>
      </c>
      <c r="L68" s="58">
        <f>'SR - Regional'!I77</f>
        <v>0</v>
      </c>
      <c r="M68">
        <f>'SR - Regional'!J77</f>
        <v>0</v>
      </c>
      <c r="N68" s="58">
        <f>'SR - Regional'!K77</f>
        <v>0</v>
      </c>
      <c r="O68">
        <f>'SR - Regional'!L77</f>
        <v>0</v>
      </c>
      <c r="P68" s="58">
        <f>'SR - Regional'!M77</f>
        <v>0</v>
      </c>
      <c r="Q68">
        <f>'SR - Regional'!N77</f>
        <v>0</v>
      </c>
      <c r="R68" s="75">
        <f>'SR - Regional'!P77</f>
        <v>907638.78</v>
      </c>
      <c r="S68" s="75">
        <f>'SR - Regional'!Q77</f>
        <v>888533.52</v>
      </c>
    </row>
    <row r="69" spans="1:19" x14ac:dyDescent="0.2">
      <c r="A69" s="87">
        <f>'SR - Tit - DH'!$C$19</f>
        <v>2023</v>
      </c>
      <c r="B69" s="62" t="s">
        <v>176</v>
      </c>
      <c r="C69" s="87" t="str">
        <f>'SR - Regional'!$A$75</f>
        <v>IVM</v>
      </c>
      <c r="D69" s="87" t="str">
        <f>'SR - Regional'!A78</f>
        <v>SANTA CRUZ</v>
      </c>
      <c r="E69">
        <f>'SR - Regional'!B78</f>
        <v>646832.07999999996</v>
      </c>
      <c r="F69" s="58">
        <f>'SR - Regional'!C78</f>
        <v>640017.6</v>
      </c>
      <c r="G69">
        <f>'SR - Regional'!D78</f>
        <v>0</v>
      </c>
      <c r="H69" s="58">
        <f>'SR - Regional'!E78</f>
        <v>0</v>
      </c>
      <c r="I69">
        <f>'SR - Regional'!F78</f>
        <v>0</v>
      </c>
      <c r="J69" s="58">
        <f>'SR - Regional'!G78</f>
        <v>0</v>
      </c>
      <c r="K69">
        <f>'SR - Regional'!H78</f>
        <v>0</v>
      </c>
      <c r="L69" s="58">
        <f>'SR - Regional'!I78</f>
        <v>0</v>
      </c>
      <c r="M69">
        <f>'SR - Regional'!J78</f>
        <v>0</v>
      </c>
      <c r="N69" s="58">
        <f>'SR - Regional'!K78</f>
        <v>0</v>
      </c>
      <c r="O69">
        <f>'SR - Regional'!L78</f>
        <v>0</v>
      </c>
      <c r="P69" s="58">
        <f>'SR - Regional'!M78</f>
        <v>0</v>
      </c>
      <c r="Q69">
        <f>'SR - Regional'!N78</f>
        <v>0</v>
      </c>
      <c r="R69" s="75">
        <f>'SR - Regional'!P78</f>
        <v>649022.26</v>
      </c>
      <c r="S69" s="75">
        <f>'SR - Regional'!Q78</f>
        <v>700634.15</v>
      </c>
    </row>
    <row r="70" spans="1:19" x14ac:dyDescent="0.2">
      <c r="A70" s="87">
        <f>'SR - Tit - DH'!$C$19</f>
        <v>2023</v>
      </c>
      <c r="B70" s="62" t="s">
        <v>176</v>
      </c>
      <c r="C70" s="87" t="str">
        <f>'SR - Regional'!$A$75</f>
        <v>IVM</v>
      </c>
      <c r="D70" s="87" t="str">
        <f>'SR - Regional'!A79</f>
        <v>ORURO</v>
      </c>
      <c r="E70">
        <f>'SR - Regional'!B79</f>
        <v>271945.32</v>
      </c>
      <c r="F70" s="58">
        <f>'SR - Regional'!C79</f>
        <v>275358.64</v>
      </c>
      <c r="G70">
        <f>'SR - Regional'!D79</f>
        <v>0</v>
      </c>
      <c r="H70" s="58">
        <f>'SR - Regional'!E79</f>
        <v>0</v>
      </c>
      <c r="I70">
        <f>'SR - Regional'!F79</f>
        <v>0</v>
      </c>
      <c r="J70" s="58">
        <f>'SR - Regional'!G79</f>
        <v>0</v>
      </c>
      <c r="K70">
        <f>'SR - Regional'!H79</f>
        <v>0</v>
      </c>
      <c r="L70" s="58">
        <f>'SR - Regional'!I79</f>
        <v>0</v>
      </c>
      <c r="M70">
        <f>'SR - Regional'!J79</f>
        <v>0</v>
      </c>
      <c r="N70" s="58">
        <f>'SR - Regional'!K79</f>
        <v>0</v>
      </c>
      <c r="O70">
        <f>'SR - Regional'!L79</f>
        <v>0</v>
      </c>
      <c r="P70" s="58">
        <f>'SR - Regional'!M79</f>
        <v>0</v>
      </c>
      <c r="Q70">
        <f>'SR - Regional'!N79</f>
        <v>0</v>
      </c>
      <c r="R70" s="75">
        <f>'SR - Regional'!P79</f>
        <v>283187.21999999997</v>
      </c>
      <c r="S70" s="75">
        <f>'SR - Regional'!Q79</f>
        <v>303825.08</v>
      </c>
    </row>
    <row r="71" spans="1:19" x14ac:dyDescent="0.2">
      <c r="A71" s="87">
        <f>'SR - Tit - DH'!$C$19</f>
        <v>2023</v>
      </c>
      <c r="B71" s="62" t="s">
        <v>176</v>
      </c>
      <c r="C71" s="87" t="str">
        <f>'SR - Regional'!$A$75</f>
        <v>IVM</v>
      </c>
      <c r="D71" s="87" t="str">
        <f>'SR - Regional'!A80</f>
        <v>POTOSI</v>
      </c>
      <c r="E71">
        <f>'SR - Regional'!B80</f>
        <v>445192.52</v>
      </c>
      <c r="F71" s="58">
        <f>'SR - Regional'!C80</f>
        <v>409047.2</v>
      </c>
      <c r="G71">
        <f>'SR - Regional'!D80</f>
        <v>0</v>
      </c>
      <c r="H71" s="58">
        <f>'SR - Regional'!E80</f>
        <v>0</v>
      </c>
      <c r="I71">
        <f>'SR - Regional'!F80</f>
        <v>0</v>
      </c>
      <c r="J71" s="58">
        <f>'SR - Regional'!G80</f>
        <v>0</v>
      </c>
      <c r="K71">
        <f>'SR - Regional'!H80</f>
        <v>0</v>
      </c>
      <c r="L71" s="58">
        <f>'SR - Regional'!I80</f>
        <v>0</v>
      </c>
      <c r="M71">
        <f>'SR - Regional'!J80</f>
        <v>0</v>
      </c>
      <c r="N71" s="58">
        <f>'SR - Regional'!K80</f>
        <v>0</v>
      </c>
      <c r="O71">
        <f>'SR - Regional'!L80</f>
        <v>0</v>
      </c>
      <c r="P71" s="58">
        <f>'SR - Regional'!M80</f>
        <v>0</v>
      </c>
      <c r="Q71">
        <f>'SR - Regional'!N80</f>
        <v>0</v>
      </c>
      <c r="R71" s="75">
        <f>'SR - Regional'!P80</f>
        <v>455100.49</v>
      </c>
      <c r="S71" s="75">
        <f>'SR - Regional'!Q80</f>
        <v>469551.26</v>
      </c>
    </row>
    <row r="72" spans="1:19" x14ac:dyDescent="0.2">
      <c r="A72" s="87">
        <f>'SR - Tit - DH'!$C$19</f>
        <v>2023</v>
      </c>
      <c r="B72" s="62" t="s">
        <v>176</v>
      </c>
      <c r="C72" s="87" t="str">
        <f>'SR - Regional'!$A$75</f>
        <v>IVM</v>
      </c>
      <c r="D72" s="87" t="str">
        <f>'SR - Regional'!A81</f>
        <v>CHUQUISACA</v>
      </c>
      <c r="E72">
        <f>'SR - Regional'!B81</f>
        <v>394305.05</v>
      </c>
      <c r="F72" s="58">
        <f>'SR - Regional'!C81</f>
        <v>397536.1</v>
      </c>
      <c r="G72">
        <f>'SR - Regional'!D81</f>
        <v>0</v>
      </c>
      <c r="H72" s="58">
        <f>'SR - Regional'!E81</f>
        <v>0</v>
      </c>
      <c r="I72">
        <f>'SR - Regional'!F81</f>
        <v>0</v>
      </c>
      <c r="J72" s="58">
        <f>'SR - Regional'!G81</f>
        <v>0</v>
      </c>
      <c r="K72">
        <f>'SR - Regional'!H81</f>
        <v>0</v>
      </c>
      <c r="L72" s="58">
        <f>'SR - Regional'!I81</f>
        <v>0</v>
      </c>
      <c r="M72">
        <f>'SR - Regional'!J81</f>
        <v>0</v>
      </c>
      <c r="N72" s="58">
        <f>'SR - Regional'!K81</f>
        <v>0</v>
      </c>
      <c r="O72">
        <f>'SR - Regional'!L81</f>
        <v>0</v>
      </c>
      <c r="P72" s="58">
        <f>'SR - Regional'!M81</f>
        <v>0</v>
      </c>
      <c r="Q72">
        <f>'SR - Regional'!N81</f>
        <v>0</v>
      </c>
      <c r="R72" s="75">
        <f>'SR - Regional'!P81</f>
        <v>408949.47</v>
      </c>
      <c r="S72" s="75">
        <f>'SR - Regional'!Q81</f>
        <v>419978.57</v>
      </c>
    </row>
    <row r="73" spans="1:19" x14ac:dyDescent="0.2">
      <c r="A73" s="87">
        <f>'SR - Tit - DH'!$C$19</f>
        <v>2023</v>
      </c>
      <c r="B73" s="62" t="s">
        <v>176</v>
      </c>
      <c r="C73" s="87" t="str">
        <f>'SR - Regional'!$A$75</f>
        <v>IVM</v>
      </c>
      <c r="D73" s="87" t="str">
        <f>'SR - Regional'!A82</f>
        <v>TARIJA</v>
      </c>
      <c r="E73">
        <f>'SR - Regional'!B82</f>
        <v>275693.61</v>
      </c>
      <c r="F73" s="58">
        <f>'SR - Regional'!C82</f>
        <v>257131.21</v>
      </c>
      <c r="G73">
        <f>'SR - Regional'!D82</f>
        <v>0</v>
      </c>
      <c r="H73" s="58">
        <f>'SR - Regional'!E82</f>
        <v>0</v>
      </c>
      <c r="I73">
        <f>'SR - Regional'!F82</f>
        <v>0</v>
      </c>
      <c r="J73" s="58">
        <f>'SR - Regional'!G82</f>
        <v>0</v>
      </c>
      <c r="K73">
        <f>'SR - Regional'!H82</f>
        <v>0</v>
      </c>
      <c r="L73" s="58">
        <f>'SR - Regional'!I82</f>
        <v>0</v>
      </c>
      <c r="M73">
        <f>'SR - Regional'!J82</f>
        <v>0</v>
      </c>
      <c r="N73" s="58">
        <f>'SR - Regional'!K82</f>
        <v>0</v>
      </c>
      <c r="O73">
        <f>'SR - Regional'!L82</f>
        <v>0</v>
      </c>
      <c r="P73" s="58">
        <f>'SR - Regional'!M82</f>
        <v>0</v>
      </c>
      <c r="Q73">
        <f>'SR - Regional'!N82</f>
        <v>0</v>
      </c>
      <c r="R73" s="75">
        <f>'SR - Regional'!P82</f>
        <v>255597.27</v>
      </c>
      <c r="S73" s="75">
        <f>'SR - Regional'!Q82</f>
        <v>336920.8</v>
      </c>
    </row>
    <row r="74" spans="1:19" x14ac:dyDescent="0.2">
      <c r="A74" s="87">
        <f>'SR - Tit - DH'!$C$19</f>
        <v>2023</v>
      </c>
      <c r="B74" s="62" t="s">
        <v>176</v>
      </c>
      <c r="C74" s="87" t="str">
        <f>'SR - Regional'!$A$75</f>
        <v>IVM</v>
      </c>
      <c r="D74" s="87" t="str">
        <f>'SR - Regional'!A83</f>
        <v>BENI</v>
      </c>
      <c r="E74">
        <f>'SR - Regional'!B83</f>
        <v>139390.1</v>
      </c>
      <c r="F74" s="58">
        <f>'SR - Regional'!C83</f>
        <v>135727.94</v>
      </c>
      <c r="G74">
        <f>'SR - Regional'!D83</f>
        <v>0</v>
      </c>
      <c r="H74" s="58">
        <f>'SR - Regional'!E83</f>
        <v>0</v>
      </c>
      <c r="I74">
        <f>'SR - Regional'!F83</f>
        <v>0</v>
      </c>
      <c r="J74" s="58">
        <f>'SR - Regional'!G83</f>
        <v>0</v>
      </c>
      <c r="K74">
        <f>'SR - Regional'!H83</f>
        <v>0</v>
      </c>
      <c r="L74" s="58">
        <f>'SR - Regional'!I83</f>
        <v>0</v>
      </c>
      <c r="M74">
        <f>'SR - Regional'!J83</f>
        <v>0</v>
      </c>
      <c r="N74" s="58">
        <f>'SR - Regional'!K83</f>
        <v>0</v>
      </c>
      <c r="O74">
        <f>'SR - Regional'!L83</f>
        <v>0</v>
      </c>
      <c r="P74" s="58">
        <f>'SR - Regional'!M83</f>
        <v>0</v>
      </c>
      <c r="Q74">
        <f>'SR - Regional'!N83</f>
        <v>0</v>
      </c>
      <c r="R74" s="75">
        <f>'SR - Regional'!P83</f>
        <v>143039</v>
      </c>
      <c r="S74" s="75">
        <f>'SR - Regional'!Q83</f>
        <v>136506.79999999999</v>
      </c>
    </row>
    <row r="75" spans="1:19" x14ac:dyDescent="0.2">
      <c r="A75" s="87">
        <f>'SR - Tit - DH'!$C$19</f>
        <v>2023</v>
      </c>
      <c r="B75" s="62" t="s">
        <v>176</v>
      </c>
      <c r="C75" s="87" t="str">
        <f>'SR - Regional'!$A$75</f>
        <v>IVM</v>
      </c>
      <c r="D75" s="87" t="str">
        <f>'SR - Regional'!A84</f>
        <v>PANDO</v>
      </c>
      <c r="E75">
        <f>'SR - Regional'!B84</f>
        <v>21737.72</v>
      </c>
      <c r="F75" s="58">
        <f>'SR - Regional'!C84</f>
        <v>21737.72</v>
      </c>
      <c r="G75">
        <f>'SR - Regional'!D84</f>
        <v>0</v>
      </c>
      <c r="H75" s="58">
        <f>'SR - Regional'!E84</f>
        <v>0</v>
      </c>
      <c r="I75">
        <f>'SR - Regional'!F84</f>
        <v>0</v>
      </c>
      <c r="J75" s="58">
        <f>'SR - Regional'!G84</f>
        <v>0</v>
      </c>
      <c r="K75">
        <f>'SR - Regional'!H84</f>
        <v>0</v>
      </c>
      <c r="L75" s="58">
        <f>'SR - Regional'!I84</f>
        <v>0</v>
      </c>
      <c r="M75">
        <f>'SR - Regional'!J84</f>
        <v>0</v>
      </c>
      <c r="N75" s="58">
        <f>'SR - Regional'!K84</f>
        <v>0</v>
      </c>
      <c r="O75">
        <f>'SR - Regional'!L84</f>
        <v>0</v>
      </c>
      <c r="P75" s="58">
        <f>'SR - Regional'!M84</f>
        <v>0</v>
      </c>
      <c r="Q75">
        <f>'SR - Regional'!N84</f>
        <v>0</v>
      </c>
      <c r="R75" s="75">
        <f>'SR - Regional'!P84</f>
        <v>21737.72</v>
      </c>
      <c r="S75" s="75">
        <f>'SR - Regional'!Q84</f>
        <v>25625.06</v>
      </c>
    </row>
    <row r="76" spans="1:19" x14ac:dyDescent="0.2">
      <c r="A76" s="87">
        <f>'SR - Tit - DH'!$C$19</f>
        <v>2023</v>
      </c>
      <c r="B76" s="62" t="s">
        <v>176</v>
      </c>
      <c r="C76" s="87" t="str">
        <f>'SR - Regional'!$A$86</f>
        <v>RP</v>
      </c>
      <c r="D76" s="87" t="str">
        <f>'SR - Regional'!A87</f>
        <v>LA PAZ</v>
      </c>
      <c r="E76">
        <f>'SR - Regional'!B87</f>
        <v>37634.550000000003</v>
      </c>
      <c r="F76" s="58">
        <f>'SR - Regional'!C87</f>
        <v>37634.550000000003</v>
      </c>
      <c r="G76">
        <f>'SR - Regional'!D87</f>
        <v>0</v>
      </c>
      <c r="H76" s="58">
        <f>'SR - Regional'!E87</f>
        <v>0</v>
      </c>
      <c r="I76">
        <f>'SR - Regional'!F87</f>
        <v>0</v>
      </c>
      <c r="J76" s="58">
        <f>'SR - Regional'!G87</f>
        <v>0</v>
      </c>
      <c r="K76">
        <f>'SR - Regional'!H87</f>
        <v>0</v>
      </c>
      <c r="L76" s="58">
        <f>'SR - Regional'!I87</f>
        <v>0</v>
      </c>
      <c r="M76">
        <f>'SR - Regional'!J87</f>
        <v>0</v>
      </c>
      <c r="N76" s="58">
        <f>'SR - Regional'!K87</f>
        <v>0</v>
      </c>
      <c r="O76">
        <f>'SR - Regional'!L87</f>
        <v>0</v>
      </c>
      <c r="P76" s="58">
        <f>'SR - Regional'!M87</f>
        <v>0</v>
      </c>
      <c r="Q76">
        <f>'SR - Regional'!N87</f>
        <v>0</v>
      </c>
      <c r="R76" s="75">
        <f>'SR - Regional'!P87</f>
        <v>41047.980000000003</v>
      </c>
      <c r="S76" s="75">
        <f>'SR - Regional'!Q87</f>
        <v>37155.360000000001</v>
      </c>
    </row>
    <row r="77" spans="1:19" x14ac:dyDescent="0.2">
      <c r="A77" s="87">
        <f>'SR - Tit - DH'!$C$19</f>
        <v>2023</v>
      </c>
      <c r="B77" s="62" t="s">
        <v>176</v>
      </c>
      <c r="C77" s="87" t="str">
        <f>'SR - Regional'!$A$86</f>
        <v>RP</v>
      </c>
      <c r="D77" s="87" t="str">
        <f>'SR - Regional'!A88</f>
        <v>COCHABAMBA</v>
      </c>
      <c r="E77">
        <f>'SR - Regional'!B88</f>
        <v>13653.22</v>
      </c>
      <c r="F77" s="58">
        <f>'SR - Regional'!C88</f>
        <v>13653.22</v>
      </c>
      <c r="G77">
        <f>'SR - Regional'!D88</f>
        <v>0</v>
      </c>
      <c r="H77" s="58">
        <f>'SR - Regional'!E88</f>
        <v>0</v>
      </c>
      <c r="I77">
        <f>'SR - Regional'!F88</f>
        <v>0</v>
      </c>
      <c r="J77" s="58">
        <f>'SR - Regional'!G88</f>
        <v>0</v>
      </c>
      <c r="K77">
        <f>'SR - Regional'!H88</f>
        <v>0</v>
      </c>
      <c r="L77" s="58">
        <f>'SR - Regional'!I88</f>
        <v>0</v>
      </c>
      <c r="M77">
        <f>'SR - Regional'!J88</f>
        <v>0</v>
      </c>
      <c r="N77" s="58">
        <f>'SR - Regional'!K88</f>
        <v>0</v>
      </c>
      <c r="O77">
        <f>'SR - Regional'!L88</f>
        <v>0</v>
      </c>
      <c r="P77" s="58">
        <f>'SR - Regional'!M88</f>
        <v>0</v>
      </c>
      <c r="Q77">
        <f>'SR - Regional'!N88</f>
        <v>0</v>
      </c>
      <c r="R77" s="75">
        <f>'SR - Regional'!P88</f>
        <v>13653.22</v>
      </c>
      <c r="S77" s="75">
        <f>'SR - Regional'!Q88</f>
        <v>13552.22</v>
      </c>
    </row>
    <row r="78" spans="1:19" x14ac:dyDescent="0.2">
      <c r="A78" s="87">
        <f>'SR - Tit - DH'!$C$19</f>
        <v>2023</v>
      </c>
      <c r="B78" s="62" t="s">
        <v>176</v>
      </c>
      <c r="C78" s="87" t="str">
        <f>'SR - Regional'!$A$86</f>
        <v>RP</v>
      </c>
      <c r="D78" s="87" t="str">
        <f>'SR - Regional'!A89</f>
        <v>SANTA CRUZ</v>
      </c>
      <c r="E78">
        <f>'SR - Regional'!B89</f>
        <v>3685.9</v>
      </c>
      <c r="F78" s="58">
        <f>'SR - Regional'!C89</f>
        <v>3685.9</v>
      </c>
      <c r="G78">
        <f>'SR - Regional'!D89</f>
        <v>0</v>
      </c>
      <c r="H78" s="58">
        <f>'SR - Regional'!E89</f>
        <v>0</v>
      </c>
      <c r="I78">
        <f>'SR - Regional'!F89</f>
        <v>0</v>
      </c>
      <c r="J78" s="58">
        <f>'SR - Regional'!G89</f>
        <v>0</v>
      </c>
      <c r="K78">
        <f>'SR - Regional'!H89</f>
        <v>0</v>
      </c>
      <c r="L78" s="58">
        <f>'SR - Regional'!I89</f>
        <v>0</v>
      </c>
      <c r="M78">
        <f>'SR - Regional'!J89</f>
        <v>0</v>
      </c>
      <c r="N78" s="58">
        <f>'SR - Regional'!K89</f>
        <v>0</v>
      </c>
      <c r="O78">
        <f>'SR - Regional'!L89</f>
        <v>0</v>
      </c>
      <c r="P78" s="58">
        <f>'SR - Regional'!M89</f>
        <v>0</v>
      </c>
      <c r="Q78">
        <f>'SR - Regional'!N89</f>
        <v>0</v>
      </c>
      <c r="R78" s="75">
        <f>'SR - Regional'!P89</f>
        <v>3685.9</v>
      </c>
      <c r="S78" s="75">
        <f>'SR - Regional'!Q89</f>
        <v>7049.47</v>
      </c>
    </row>
    <row r="79" spans="1:19" x14ac:dyDescent="0.2">
      <c r="A79" s="87">
        <f>'SR - Tit - DH'!$C$19</f>
        <v>2023</v>
      </c>
      <c r="B79" s="62" t="s">
        <v>176</v>
      </c>
      <c r="C79" s="87" t="str">
        <f>'SR - Regional'!$A$86</f>
        <v>RP</v>
      </c>
      <c r="D79" s="87" t="str">
        <f>'SR - Regional'!A90</f>
        <v>ORURO</v>
      </c>
      <c r="E79">
        <f>'SR - Regional'!B90</f>
        <v>16644.07</v>
      </c>
      <c r="F79" s="58">
        <f>'SR - Regional'!C90</f>
        <v>16644.07</v>
      </c>
      <c r="G79">
        <f>'SR - Regional'!D90</f>
        <v>0</v>
      </c>
      <c r="H79" s="58">
        <f>'SR - Regional'!E90</f>
        <v>0</v>
      </c>
      <c r="I79">
        <f>'SR - Regional'!F90</f>
        <v>0</v>
      </c>
      <c r="J79" s="58">
        <f>'SR - Regional'!G90</f>
        <v>0</v>
      </c>
      <c r="K79">
        <f>'SR - Regional'!H90</f>
        <v>0</v>
      </c>
      <c r="L79" s="58">
        <f>'SR - Regional'!I90</f>
        <v>0</v>
      </c>
      <c r="M79">
        <f>'SR - Regional'!J90</f>
        <v>0</v>
      </c>
      <c r="N79" s="58">
        <f>'SR - Regional'!K90</f>
        <v>0</v>
      </c>
      <c r="O79">
        <f>'SR - Regional'!L90</f>
        <v>0</v>
      </c>
      <c r="P79" s="58">
        <f>'SR - Regional'!M90</f>
        <v>0</v>
      </c>
      <c r="Q79">
        <f>'SR - Regional'!N90</f>
        <v>0</v>
      </c>
      <c r="R79" s="75">
        <f>'SR - Regional'!P90</f>
        <v>16644.07</v>
      </c>
      <c r="S79" s="75">
        <f>'SR - Regional'!Q90</f>
        <v>20141.580000000002</v>
      </c>
    </row>
    <row r="80" spans="1:19" x14ac:dyDescent="0.2">
      <c r="A80" s="87">
        <f>'SR - Tit - DH'!$C$19</f>
        <v>2023</v>
      </c>
      <c r="B80" s="62" t="s">
        <v>176</v>
      </c>
      <c r="C80" s="87" t="str">
        <f>'SR - Regional'!$A$86</f>
        <v>RP</v>
      </c>
      <c r="D80" s="87" t="str">
        <f>'SR - Regional'!A91</f>
        <v>POTOSI</v>
      </c>
      <c r="E80">
        <f>'SR - Regional'!B91</f>
        <v>72039.31</v>
      </c>
      <c r="F80" s="58">
        <f>'SR - Regional'!C91</f>
        <v>75452.639999999999</v>
      </c>
      <c r="G80">
        <f>'SR - Regional'!D91</f>
        <v>0</v>
      </c>
      <c r="H80" s="58">
        <f>'SR - Regional'!E91</f>
        <v>0</v>
      </c>
      <c r="I80">
        <f>'SR - Regional'!F91</f>
        <v>0</v>
      </c>
      <c r="J80" s="58">
        <f>'SR - Regional'!G91</f>
        <v>0</v>
      </c>
      <c r="K80">
        <f>'SR - Regional'!H91</f>
        <v>0</v>
      </c>
      <c r="L80" s="58">
        <f>'SR - Regional'!I91</f>
        <v>0</v>
      </c>
      <c r="M80">
        <f>'SR - Regional'!J91</f>
        <v>0</v>
      </c>
      <c r="N80" s="58">
        <f>'SR - Regional'!K91</f>
        <v>0</v>
      </c>
      <c r="O80">
        <f>'SR - Regional'!L91</f>
        <v>0</v>
      </c>
      <c r="P80" s="58">
        <f>'SR - Regional'!M91</f>
        <v>0</v>
      </c>
      <c r="Q80">
        <f>'SR - Regional'!N91</f>
        <v>0</v>
      </c>
      <c r="R80" s="75">
        <f>'SR - Regional'!P91</f>
        <v>72039.31</v>
      </c>
      <c r="S80" s="75">
        <f>'SR - Regional'!Q91</f>
        <v>76309.820000000007</v>
      </c>
    </row>
    <row r="81" spans="1:19" x14ac:dyDescent="0.2">
      <c r="A81" s="87">
        <f>'SR - Tit - DH'!$C$19</f>
        <v>2023</v>
      </c>
      <c r="B81" s="62" t="s">
        <v>176</v>
      </c>
      <c r="C81" s="87" t="str">
        <f>'SR - Regional'!$A$86</f>
        <v>RP</v>
      </c>
      <c r="D81" s="87" t="str">
        <f>'SR - Regional'!A92</f>
        <v>CHUQUISACA</v>
      </c>
      <c r="E81">
        <f>'SR - Regional'!B92</f>
        <v>0</v>
      </c>
      <c r="F81" s="58">
        <f>'SR - Regional'!C92</f>
        <v>0</v>
      </c>
      <c r="G81">
        <f>'SR - Regional'!D92</f>
        <v>0</v>
      </c>
      <c r="H81" s="58">
        <f>'SR - Regional'!E92</f>
        <v>0</v>
      </c>
      <c r="I81">
        <f>'SR - Regional'!F92</f>
        <v>0</v>
      </c>
      <c r="J81" s="58">
        <f>'SR - Regional'!G92</f>
        <v>0</v>
      </c>
      <c r="K81">
        <f>'SR - Regional'!H92</f>
        <v>0</v>
      </c>
      <c r="L81" s="58">
        <f>'SR - Regional'!I92</f>
        <v>0</v>
      </c>
      <c r="M81">
        <f>'SR - Regional'!J92</f>
        <v>0</v>
      </c>
      <c r="N81" s="58">
        <f>'SR - Regional'!K92</f>
        <v>0</v>
      </c>
      <c r="O81">
        <f>'SR - Regional'!L92</f>
        <v>0</v>
      </c>
      <c r="P81" s="58">
        <f>'SR - Regional'!M92</f>
        <v>0</v>
      </c>
      <c r="Q81">
        <f>'SR - Regional'!N92</f>
        <v>0</v>
      </c>
      <c r="R81" s="75">
        <f>'SR - Regional'!P92</f>
        <v>0</v>
      </c>
      <c r="S81" s="75">
        <f>'SR - Regional'!Q92</f>
        <v>0</v>
      </c>
    </row>
    <row r="82" spans="1:19" x14ac:dyDescent="0.2">
      <c r="A82" s="87">
        <f>'SR - Tit - DH'!$C$19</f>
        <v>2023</v>
      </c>
      <c r="B82" s="62" t="s">
        <v>176</v>
      </c>
      <c r="C82" s="87" t="str">
        <f>'SR - Regional'!$A$86</f>
        <v>RP</v>
      </c>
      <c r="D82" s="87" t="str">
        <f>'SR - Regional'!A93</f>
        <v>TARIJA</v>
      </c>
      <c r="E82">
        <f>'SR - Regional'!B93</f>
        <v>3413.43</v>
      </c>
      <c r="F82" s="58">
        <f>'SR - Regional'!C93</f>
        <v>3413.43</v>
      </c>
      <c r="G82">
        <f>'SR - Regional'!D93</f>
        <v>0</v>
      </c>
      <c r="H82" s="58">
        <f>'SR - Regional'!E93</f>
        <v>0</v>
      </c>
      <c r="I82">
        <f>'SR - Regional'!F93</f>
        <v>0</v>
      </c>
      <c r="J82" s="58">
        <f>'SR - Regional'!G93</f>
        <v>0</v>
      </c>
      <c r="K82">
        <f>'SR - Regional'!H93</f>
        <v>0</v>
      </c>
      <c r="L82" s="58">
        <f>'SR - Regional'!I93</f>
        <v>0</v>
      </c>
      <c r="M82">
        <f>'SR - Regional'!J93</f>
        <v>0</v>
      </c>
      <c r="N82" s="58">
        <f>'SR - Regional'!K93</f>
        <v>0</v>
      </c>
      <c r="O82">
        <f>'SR - Regional'!L93</f>
        <v>0</v>
      </c>
      <c r="P82" s="58">
        <f>'SR - Regional'!M93</f>
        <v>0</v>
      </c>
      <c r="Q82">
        <f>'SR - Regional'!N93</f>
        <v>0</v>
      </c>
      <c r="R82" s="75">
        <f>'SR - Regional'!P93</f>
        <v>3413.43</v>
      </c>
      <c r="S82" s="75">
        <f>'SR - Regional'!Q93</f>
        <v>7011.83</v>
      </c>
    </row>
    <row r="83" spans="1:19" x14ac:dyDescent="0.2">
      <c r="A83" s="87">
        <f>'SR - Tit - DH'!$C$19</f>
        <v>2023</v>
      </c>
      <c r="B83" s="62" t="s">
        <v>176</v>
      </c>
      <c r="C83" s="87" t="str">
        <f>'SR - Regional'!$A$86</f>
        <v>RP</v>
      </c>
      <c r="D83" s="87" t="str">
        <f>'SR - Regional'!A94</f>
        <v>BENI</v>
      </c>
      <c r="E83">
        <f>'SR - Regional'!B94</f>
        <v>0</v>
      </c>
      <c r="F83" s="58">
        <f>'SR - Regional'!C94</f>
        <v>0</v>
      </c>
      <c r="G83">
        <f>'SR - Regional'!D94</f>
        <v>0</v>
      </c>
      <c r="H83" s="58">
        <f>'SR - Regional'!E94</f>
        <v>0</v>
      </c>
      <c r="I83">
        <f>'SR - Regional'!F94</f>
        <v>0</v>
      </c>
      <c r="J83" s="58">
        <f>'SR - Regional'!G94</f>
        <v>0</v>
      </c>
      <c r="K83">
        <f>'SR - Regional'!H94</f>
        <v>0</v>
      </c>
      <c r="L83" s="58">
        <f>'SR - Regional'!I94</f>
        <v>0</v>
      </c>
      <c r="M83">
        <f>'SR - Regional'!J94</f>
        <v>0</v>
      </c>
      <c r="N83" s="58">
        <f>'SR - Regional'!K94</f>
        <v>0</v>
      </c>
      <c r="O83">
        <f>'SR - Regional'!L94</f>
        <v>0</v>
      </c>
      <c r="P83" s="58">
        <f>'SR - Regional'!M94</f>
        <v>0</v>
      </c>
      <c r="Q83">
        <f>'SR - Regional'!N94</f>
        <v>0</v>
      </c>
      <c r="R83" s="75">
        <f>'SR - Regional'!P94</f>
        <v>0</v>
      </c>
      <c r="S83" s="75">
        <f>'SR - Regional'!Q94</f>
        <v>0</v>
      </c>
    </row>
    <row r="84" spans="1:19" x14ac:dyDescent="0.2">
      <c r="A84" s="87">
        <f>'SR - Tit - DH'!$C$19</f>
        <v>2023</v>
      </c>
      <c r="B84" s="62" t="s">
        <v>176</v>
      </c>
      <c r="C84" s="87" t="str">
        <f>'SR - Regional'!$A$86</f>
        <v>RP</v>
      </c>
      <c r="D84" s="87" t="str">
        <f>'SR - Regional'!A95</f>
        <v>PANDO</v>
      </c>
      <c r="E84">
        <f>'SR - Regional'!B95</f>
        <v>0</v>
      </c>
      <c r="F84" s="58">
        <f>'SR - Regional'!C95</f>
        <v>0</v>
      </c>
      <c r="G84">
        <f>'SR - Regional'!D95</f>
        <v>0</v>
      </c>
      <c r="H84" s="58">
        <f>'SR - Regional'!E95</f>
        <v>0</v>
      </c>
      <c r="I84">
        <f>'SR - Regional'!F95</f>
        <v>0</v>
      </c>
      <c r="J84" s="58">
        <f>'SR - Regional'!G95</f>
        <v>0</v>
      </c>
      <c r="K84">
        <f>'SR - Regional'!H95</f>
        <v>0</v>
      </c>
      <c r="L84" s="58">
        <f>'SR - Regional'!I95</f>
        <v>0</v>
      </c>
      <c r="M84">
        <f>'SR - Regional'!J95</f>
        <v>0</v>
      </c>
      <c r="N84" s="58">
        <f>'SR - Regional'!K95</f>
        <v>0</v>
      </c>
      <c r="O84">
        <f>'SR - Regional'!L95</f>
        <v>0</v>
      </c>
      <c r="P84" s="58">
        <f>'SR - Regional'!M95</f>
        <v>0</v>
      </c>
      <c r="Q84">
        <f>'SR - Regional'!N95</f>
        <v>0</v>
      </c>
      <c r="R84" s="75">
        <f>'SR - Regional'!P95</f>
        <v>0</v>
      </c>
      <c r="S84" s="75">
        <f>'SR - Regional'!Q95</f>
        <v>0</v>
      </c>
    </row>
    <row r="85" spans="1:19" s="61" customFormat="1" x14ac:dyDescent="0.2">
      <c r="A85" s="87">
        <f>'SR - Tit - DH'!$C$19</f>
        <v>2023</v>
      </c>
      <c r="B85" s="62" t="s">
        <v>175</v>
      </c>
      <c r="C85" s="87" t="str">
        <f>'SR - Regional'!$A$103</f>
        <v>IVM</v>
      </c>
      <c r="D85" s="87" t="str">
        <f>'SR - Regional'!A104</f>
        <v>LA PAZ</v>
      </c>
      <c r="E85" s="61">
        <f>'SR - Regional'!B104</f>
        <v>8886554.7400000002</v>
      </c>
      <c r="F85" s="61">
        <f>'SR - Regional'!C104</f>
        <v>8845124.9399999995</v>
      </c>
      <c r="G85" s="61">
        <f>'SR - Regional'!D104</f>
        <v>0</v>
      </c>
      <c r="H85" s="61">
        <f>'SR - Regional'!E104</f>
        <v>0</v>
      </c>
      <c r="I85" s="61">
        <f>'SR - Regional'!F104</f>
        <v>0</v>
      </c>
      <c r="J85" s="61">
        <f>'SR - Regional'!G104</f>
        <v>0</v>
      </c>
      <c r="K85" s="61">
        <f>'SR - Regional'!H104</f>
        <v>0</v>
      </c>
      <c r="L85" s="61">
        <f>'SR - Regional'!I104</f>
        <v>0</v>
      </c>
      <c r="M85" s="61">
        <f>'SR - Regional'!J104</f>
        <v>0</v>
      </c>
      <c r="N85" s="61">
        <f>'SR - Regional'!K104</f>
        <v>0</v>
      </c>
      <c r="O85" s="61">
        <f>'SR - Regional'!L104</f>
        <v>0</v>
      </c>
      <c r="P85" s="61">
        <f>'SR - Regional'!M104</f>
        <v>0</v>
      </c>
      <c r="Q85" s="61">
        <f>'SR - Regional'!N104</f>
        <v>0</v>
      </c>
      <c r="R85" s="75">
        <f>'SR - Regional'!P104</f>
        <v>8904064.5</v>
      </c>
      <c r="S85" s="75">
        <f>'SR - Regional'!Q104</f>
        <v>8983702.1099999994</v>
      </c>
    </row>
    <row r="86" spans="1:19" s="61" customFormat="1" x14ac:dyDescent="0.2">
      <c r="A86" s="87">
        <f>'SR - Tit - DH'!$C$19</f>
        <v>2023</v>
      </c>
      <c r="B86" s="62" t="s">
        <v>175</v>
      </c>
      <c r="C86" s="87" t="str">
        <f>'SR - Regional'!$A$103</f>
        <v>IVM</v>
      </c>
      <c r="D86" s="87" t="str">
        <f>'SR - Regional'!A105</f>
        <v>COCHABAMBA</v>
      </c>
      <c r="E86" s="61">
        <f>'SR - Regional'!B105</f>
        <v>1622713.89</v>
      </c>
      <c r="F86" s="61">
        <f>'SR - Regional'!C105</f>
        <v>1622609.89</v>
      </c>
      <c r="G86" s="61">
        <f>'SR - Regional'!D105</f>
        <v>0</v>
      </c>
      <c r="H86" s="61">
        <f>'SR - Regional'!E105</f>
        <v>0</v>
      </c>
      <c r="I86" s="61">
        <f>'SR - Regional'!F105</f>
        <v>0</v>
      </c>
      <c r="J86" s="61">
        <f>'SR - Regional'!G105</f>
        <v>0</v>
      </c>
      <c r="K86" s="61">
        <f>'SR - Regional'!H105</f>
        <v>0</v>
      </c>
      <c r="L86" s="61">
        <f>'SR - Regional'!I105</f>
        <v>0</v>
      </c>
      <c r="M86" s="61">
        <f>'SR - Regional'!J105</f>
        <v>0</v>
      </c>
      <c r="N86" s="61">
        <f>'SR - Regional'!K105</f>
        <v>0</v>
      </c>
      <c r="O86" s="61">
        <f>'SR - Regional'!L105</f>
        <v>0</v>
      </c>
      <c r="P86" s="61">
        <f>'SR - Regional'!M105</f>
        <v>0</v>
      </c>
      <c r="Q86" s="61">
        <f>'SR - Regional'!N105</f>
        <v>0</v>
      </c>
      <c r="R86" s="75">
        <f>'SR - Regional'!P105</f>
        <v>1612652.68</v>
      </c>
      <c r="S86" s="75">
        <f>'SR - Regional'!Q105</f>
        <v>1496579.26</v>
      </c>
    </row>
    <row r="87" spans="1:19" s="61" customFormat="1" x14ac:dyDescent="0.2">
      <c r="A87" s="87">
        <f>'SR - Tit - DH'!$C$19</f>
        <v>2023</v>
      </c>
      <c r="B87" s="62" t="s">
        <v>175</v>
      </c>
      <c r="C87" s="87" t="str">
        <f>'SR - Regional'!$A$103</f>
        <v>IVM</v>
      </c>
      <c r="D87" s="87" t="str">
        <f>'SR - Regional'!A106</f>
        <v>SANTA CRUZ</v>
      </c>
      <c r="E87" s="61">
        <f>'SR - Regional'!B106</f>
        <v>1540917.15</v>
      </c>
      <c r="F87" s="61">
        <f>'SR - Regional'!C106</f>
        <v>1549172.22</v>
      </c>
      <c r="G87" s="61">
        <f>'SR - Regional'!D106</f>
        <v>0</v>
      </c>
      <c r="H87" s="61">
        <f>'SR - Regional'!E106</f>
        <v>0</v>
      </c>
      <c r="I87" s="61">
        <f>'SR - Regional'!F106</f>
        <v>0</v>
      </c>
      <c r="J87" s="61">
        <f>'SR - Regional'!G106</f>
        <v>0</v>
      </c>
      <c r="K87" s="61">
        <f>'SR - Regional'!H106</f>
        <v>0</v>
      </c>
      <c r="L87" s="61">
        <f>'SR - Regional'!I106</f>
        <v>0</v>
      </c>
      <c r="M87" s="61">
        <f>'SR - Regional'!J106</f>
        <v>0</v>
      </c>
      <c r="N87" s="61">
        <f>'SR - Regional'!K106</f>
        <v>0</v>
      </c>
      <c r="O87" s="61">
        <f>'SR - Regional'!L106</f>
        <v>0</v>
      </c>
      <c r="P87" s="61">
        <f>'SR - Regional'!M106</f>
        <v>0</v>
      </c>
      <c r="Q87" s="61">
        <f>'SR - Regional'!N106</f>
        <v>0</v>
      </c>
      <c r="R87" s="75">
        <f>'SR - Regional'!P106</f>
        <v>1516666.13</v>
      </c>
      <c r="S87" s="75">
        <f>'SR - Regional'!Q106</f>
        <v>1272997.01</v>
      </c>
    </row>
    <row r="88" spans="1:19" s="61" customFormat="1" x14ac:dyDescent="0.2">
      <c r="A88" s="87">
        <f>'SR - Tit - DH'!$C$19</f>
        <v>2023</v>
      </c>
      <c r="B88" s="62" t="s">
        <v>175</v>
      </c>
      <c r="C88" s="87" t="str">
        <f>'SR - Regional'!$A$103</f>
        <v>IVM</v>
      </c>
      <c r="D88" s="87" t="str">
        <f>'SR - Regional'!A107</f>
        <v>ORURO</v>
      </c>
      <c r="E88" s="61">
        <f>'SR - Regional'!B107</f>
        <v>374217.18</v>
      </c>
      <c r="F88" s="61">
        <f>'SR - Regional'!C107</f>
        <v>373487.4</v>
      </c>
      <c r="G88" s="61">
        <f>'SR - Regional'!D107</f>
        <v>0</v>
      </c>
      <c r="H88" s="61">
        <f>'SR - Regional'!E107</f>
        <v>0</v>
      </c>
      <c r="I88" s="61">
        <f>'SR - Regional'!F107</f>
        <v>0</v>
      </c>
      <c r="J88" s="61">
        <f>'SR - Regional'!G107</f>
        <v>0</v>
      </c>
      <c r="K88" s="61">
        <f>'SR - Regional'!H107</f>
        <v>0</v>
      </c>
      <c r="L88" s="61">
        <f>'SR - Regional'!I107</f>
        <v>0</v>
      </c>
      <c r="M88" s="61">
        <f>'SR - Regional'!J107</f>
        <v>0</v>
      </c>
      <c r="N88" s="61">
        <f>'SR - Regional'!K107</f>
        <v>0</v>
      </c>
      <c r="O88" s="61">
        <f>'SR - Regional'!L107</f>
        <v>0</v>
      </c>
      <c r="P88" s="61">
        <f>'SR - Regional'!M107</f>
        <v>0</v>
      </c>
      <c r="Q88" s="61">
        <f>'SR - Regional'!N107</f>
        <v>0</v>
      </c>
      <c r="R88" s="75">
        <f>'SR - Regional'!P107</f>
        <v>370803.86</v>
      </c>
      <c r="S88" s="75">
        <f>'SR - Regional'!Q107</f>
        <v>408390.98</v>
      </c>
    </row>
    <row r="89" spans="1:19" s="61" customFormat="1" x14ac:dyDescent="0.2">
      <c r="A89" s="87">
        <f>'SR - Tit - DH'!$C$19</f>
        <v>2023</v>
      </c>
      <c r="B89" s="62" t="s">
        <v>175</v>
      </c>
      <c r="C89" s="87" t="str">
        <f>'SR - Regional'!$A$103</f>
        <v>IVM</v>
      </c>
      <c r="D89" s="87" t="str">
        <f>'SR - Regional'!A108</f>
        <v>POTOSI</v>
      </c>
      <c r="E89" s="61">
        <f>'SR - Regional'!B108</f>
        <v>243051.69</v>
      </c>
      <c r="F89" s="61">
        <f>'SR - Regional'!C108</f>
        <v>239394.48</v>
      </c>
      <c r="G89" s="61">
        <f>'SR - Regional'!D108</f>
        <v>0</v>
      </c>
      <c r="H89" s="61">
        <f>'SR - Regional'!E108</f>
        <v>0</v>
      </c>
      <c r="I89" s="61">
        <f>'SR - Regional'!F108</f>
        <v>0</v>
      </c>
      <c r="J89" s="61">
        <f>'SR - Regional'!G108</f>
        <v>0</v>
      </c>
      <c r="K89" s="61">
        <f>'SR - Regional'!H108</f>
        <v>0</v>
      </c>
      <c r="L89" s="61">
        <f>'SR - Regional'!I108</f>
        <v>0</v>
      </c>
      <c r="M89" s="61">
        <f>'SR - Regional'!J108</f>
        <v>0</v>
      </c>
      <c r="N89" s="61">
        <f>'SR - Regional'!K108</f>
        <v>0</v>
      </c>
      <c r="O89" s="61">
        <f>'SR - Regional'!L108</f>
        <v>0</v>
      </c>
      <c r="P89" s="61">
        <f>'SR - Regional'!M108</f>
        <v>0</v>
      </c>
      <c r="Q89" s="61">
        <f>'SR - Regional'!N108</f>
        <v>0</v>
      </c>
      <c r="R89" s="75">
        <f>'SR - Regional'!P108</f>
        <v>243051.69</v>
      </c>
      <c r="S89" s="75">
        <f>'SR - Regional'!Q108</f>
        <v>235364.23</v>
      </c>
    </row>
    <row r="90" spans="1:19" s="61" customFormat="1" x14ac:dyDescent="0.2">
      <c r="A90" s="87">
        <f>'SR - Tit - DH'!$C$19</f>
        <v>2023</v>
      </c>
      <c r="B90" s="62" t="s">
        <v>175</v>
      </c>
      <c r="C90" s="87" t="str">
        <f>'SR - Regional'!$A$103</f>
        <v>IVM</v>
      </c>
      <c r="D90" s="87" t="str">
        <f>'SR - Regional'!A109</f>
        <v>CHUQUISACA</v>
      </c>
      <c r="E90" s="61">
        <f>'SR - Regional'!B109</f>
        <v>553673.86</v>
      </c>
      <c r="F90" s="61">
        <f>'SR - Regional'!C109</f>
        <v>545820.17000000004</v>
      </c>
      <c r="G90" s="61">
        <f>'SR - Regional'!D109</f>
        <v>0</v>
      </c>
      <c r="H90" s="61">
        <f>'SR - Regional'!E109</f>
        <v>0</v>
      </c>
      <c r="I90" s="61">
        <f>'SR - Regional'!F109</f>
        <v>0</v>
      </c>
      <c r="J90" s="61">
        <f>'SR - Regional'!G109</f>
        <v>0</v>
      </c>
      <c r="K90" s="61">
        <f>'SR - Regional'!H109</f>
        <v>0</v>
      </c>
      <c r="L90" s="61">
        <f>'SR - Regional'!I109</f>
        <v>0</v>
      </c>
      <c r="M90" s="61">
        <f>'SR - Regional'!J109</f>
        <v>0</v>
      </c>
      <c r="N90" s="61">
        <f>'SR - Regional'!K109</f>
        <v>0</v>
      </c>
      <c r="O90" s="61">
        <f>'SR - Regional'!L109</f>
        <v>0</v>
      </c>
      <c r="P90" s="61">
        <f>'SR - Regional'!M109</f>
        <v>0</v>
      </c>
      <c r="Q90" s="61">
        <f>'SR - Regional'!N109</f>
        <v>0</v>
      </c>
      <c r="R90" s="75">
        <f>'SR - Regional'!P109</f>
        <v>561450.47</v>
      </c>
      <c r="S90" s="75">
        <f>'SR - Regional'!Q109</f>
        <v>514279.74</v>
      </c>
    </row>
    <row r="91" spans="1:19" s="61" customFormat="1" x14ac:dyDescent="0.2">
      <c r="A91" s="87">
        <f>'SR - Tit - DH'!$C$19</f>
        <v>2023</v>
      </c>
      <c r="B91" s="62" t="s">
        <v>175</v>
      </c>
      <c r="C91" s="87" t="str">
        <f>'SR - Regional'!$A$103</f>
        <v>IVM</v>
      </c>
      <c r="D91" s="87" t="str">
        <f>'SR - Regional'!A110</f>
        <v>TARIJA</v>
      </c>
      <c r="E91" s="61">
        <f>'SR - Regional'!B110</f>
        <v>465774.96</v>
      </c>
      <c r="F91" s="61">
        <f>'SR - Regional'!C110</f>
        <v>472287</v>
      </c>
      <c r="G91" s="61">
        <f>'SR - Regional'!D110</f>
        <v>0</v>
      </c>
      <c r="H91" s="61">
        <f>'SR - Regional'!E110</f>
        <v>0</v>
      </c>
      <c r="I91" s="61">
        <f>'SR - Regional'!F110</f>
        <v>0</v>
      </c>
      <c r="J91" s="61">
        <f>'SR - Regional'!G110</f>
        <v>0</v>
      </c>
      <c r="K91" s="61">
        <f>'SR - Regional'!H110</f>
        <v>0</v>
      </c>
      <c r="L91" s="61">
        <f>'SR - Regional'!I110</f>
        <v>0</v>
      </c>
      <c r="M91" s="61">
        <f>'SR - Regional'!J110</f>
        <v>0</v>
      </c>
      <c r="N91" s="61">
        <f>'SR - Regional'!K110</f>
        <v>0</v>
      </c>
      <c r="O91" s="61">
        <f>'SR - Regional'!L110</f>
        <v>0</v>
      </c>
      <c r="P91" s="61">
        <f>'SR - Regional'!M110</f>
        <v>0</v>
      </c>
      <c r="Q91" s="61">
        <f>'SR - Regional'!N110</f>
        <v>0</v>
      </c>
      <c r="R91" s="75">
        <f>'SR - Regional'!P110</f>
        <v>474845.02</v>
      </c>
      <c r="S91" s="75">
        <f>'SR - Regional'!Q110</f>
        <v>464751.54</v>
      </c>
    </row>
    <row r="92" spans="1:19" s="61" customFormat="1" x14ac:dyDescent="0.2">
      <c r="A92" s="87">
        <f>'SR - Tit - DH'!$C$19</f>
        <v>2023</v>
      </c>
      <c r="B92" s="62" t="s">
        <v>175</v>
      </c>
      <c r="C92" s="87" t="str">
        <f>'SR - Regional'!$A$103</f>
        <v>IVM</v>
      </c>
      <c r="D92" s="87" t="str">
        <f>'SR - Regional'!A111</f>
        <v>BENI</v>
      </c>
      <c r="E92" s="61">
        <f>'SR - Regional'!B111</f>
        <v>366023.23</v>
      </c>
      <c r="F92" s="61">
        <f>'SR - Regional'!C111</f>
        <v>369343.83</v>
      </c>
      <c r="G92" s="61">
        <f>'SR - Regional'!D111</f>
        <v>0</v>
      </c>
      <c r="H92" s="61">
        <f>'SR - Regional'!E111</f>
        <v>0</v>
      </c>
      <c r="I92" s="61">
        <f>'SR - Regional'!F111</f>
        <v>0</v>
      </c>
      <c r="J92" s="61">
        <f>'SR - Regional'!G111</f>
        <v>0</v>
      </c>
      <c r="K92" s="61">
        <f>'SR - Regional'!H111</f>
        <v>0</v>
      </c>
      <c r="L92" s="61">
        <f>'SR - Regional'!I111</f>
        <v>0</v>
      </c>
      <c r="M92" s="61">
        <f>'SR - Regional'!J111</f>
        <v>0</v>
      </c>
      <c r="N92" s="61">
        <f>'SR - Regional'!K111</f>
        <v>0</v>
      </c>
      <c r="O92" s="61">
        <f>'SR - Regional'!L111</f>
        <v>0</v>
      </c>
      <c r="P92" s="61">
        <f>'SR - Regional'!M111</f>
        <v>0</v>
      </c>
      <c r="Q92" s="61">
        <f>'SR - Regional'!N111</f>
        <v>0</v>
      </c>
      <c r="R92" s="75">
        <f>'SR - Regional'!P111</f>
        <v>369672.13</v>
      </c>
      <c r="S92" s="75">
        <f>'SR - Regional'!Q111</f>
        <v>364483.4</v>
      </c>
    </row>
    <row r="93" spans="1:19" s="61" customFormat="1" x14ac:dyDescent="0.2">
      <c r="A93" s="87">
        <f>'SR - Tit - DH'!$C$19</f>
        <v>2023</v>
      </c>
      <c r="B93" s="62" t="s">
        <v>175</v>
      </c>
      <c r="C93" s="87" t="str">
        <f>'SR - Regional'!$A$103</f>
        <v>IVM</v>
      </c>
      <c r="D93" s="87" t="str">
        <f>'SR - Regional'!A112</f>
        <v>PANDO</v>
      </c>
      <c r="E93" s="61">
        <f>'SR - Regional'!B112</f>
        <v>82482.91</v>
      </c>
      <c r="F93" s="61">
        <f>'SR - Regional'!C112</f>
        <v>82482.91</v>
      </c>
      <c r="G93" s="61">
        <f>'SR - Regional'!D112</f>
        <v>0</v>
      </c>
      <c r="H93" s="61">
        <f>'SR - Regional'!E112</f>
        <v>0</v>
      </c>
      <c r="I93" s="61">
        <f>'SR - Regional'!F112</f>
        <v>0</v>
      </c>
      <c r="J93" s="61">
        <f>'SR - Regional'!G112</f>
        <v>0</v>
      </c>
      <c r="K93" s="61">
        <f>'SR - Regional'!H112</f>
        <v>0</v>
      </c>
      <c r="L93" s="61">
        <f>'SR - Regional'!I112</f>
        <v>0</v>
      </c>
      <c r="M93" s="61">
        <f>'SR - Regional'!J112</f>
        <v>0</v>
      </c>
      <c r="N93" s="61">
        <f>'SR - Regional'!K112</f>
        <v>0</v>
      </c>
      <c r="O93" s="61">
        <f>'SR - Regional'!L112</f>
        <v>0</v>
      </c>
      <c r="P93" s="61">
        <f>'SR - Regional'!M112</f>
        <v>0</v>
      </c>
      <c r="Q93" s="61">
        <f>'SR - Regional'!N112</f>
        <v>0</v>
      </c>
      <c r="R93" s="75">
        <f>'SR - Regional'!P112</f>
        <v>82482.91</v>
      </c>
      <c r="S93" s="75">
        <f>'SR - Regional'!Q112</f>
        <v>73066.7</v>
      </c>
    </row>
    <row r="94" spans="1:19" s="61" customFormat="1" x14ac:dyDescent="0.2">
      <c r="A94" s="87">
        <f>'SR - Tit - DH'!$C$19</f>
        <v>2023</v>
      </c>
      <c r="B94" s="62" t="s">
        <v>175</v>
      </c>
      <c r="C94" s="87" t="str">
        <f>'SR - Regional'!$A$114</f>
        <v>RP</v>
      </c>
      <c r="D94" s="87" t="str">
        <f>'SR - Regional'!A115</f>
        <v>LA PAZ</v>
      </c>
      <c r="E94" s="61">
        <f>'SR - Regional'!B115</f>
        <v>119214.65</v>
      </c>
      <c r="F94" s="61">
        <f>'SR - Regional'!C115</f>
        <v>115801.32</v>
      </c>
      <c r="G94" s="61">
        <f>'SR - Regional'!D115</f>
        <v>0</v>
      </c>
      <c r="H94" s="61">
        <f>'SR - Regional'!E115</f>
        <v>0</v>
      </c>
      <c r="I94" s="61">
        <f>'SR - Regional'!F115</f>
        <v>0</v>
      </c>
      <c r="J94" s="61">
        <f>'SR - Regional'!G115</f>
        <v>0</v>
      </c>
      <c r="K94" s="61">
        <f>'SR - Regional'!H115</f>
        <v>0</v>
      </c>
      <c r="L94" s="61">
        <f>'SR - Regional'!I115</f>
        <v>0</v>
      </c>
      <c r="M94" s="61">
        <f>'SR - Regional'!J115</f>
        <v>0</v>
      </c>
      <c r="N94" s="61">
        <f>'SR - Regional'!K115</f>
        <v>0</v>
      </c>
      <c r="O94" s="61">
        <f>'SR - Regional'!L115</f>
        <v>0</v>
      </c>
      <c r="P94" s="61">
        <f>'SR - Regional'!M115</f>
        <v>0</v>
      </c>
      <c r="Q94" s="61">
        <f>'SR - Regional'!N115</f>
        <v>0</v>
      </c>
      <c r="R94" s="75">
        <f>'SR - Regional'!P115</f>
        <v>119214.65</v>
      </c>
      <c r="S94" s="75">
        <f>'SR - Regional'!Q115</f>
        <v>131336.70000000001</v>
      </c>
    </row>
    <row r="95" spans="1:19" s="61" customFormat="1" x14ac:dyDescent="0.2">
      <c r="A95" s="87">
        <f>'SR - Tit - DH'!$C$19</f>
        <v>2023</v>
      </c>
      <c r="B95" s="62" t="s">
        <v>175</v>
      </c>
      <c r="C95" s="87" t="str">
        <f>'SR - Regional'!$A$114</f>
        <v>RP</v>
      </c>
      <c r="D95" s="87" t="str">
        <f>'SR - Regional'!A116</f>
        <v>COCHABAMBA</v>
      </c>
      <c r="E95" s="61">
        <f>'SR - Regional'!B116</f>
        <v>46554.65</v>
      </c>
      <c r="F95" s="61">
        <f>'SR - Regional'!C116</f>
        <v>46554.65</v>
      </c>
      <c r="G95" s="61">
        <f>'SR - Regional'!D116</f>
        <v>0</v>
      </c>
      <c r="H95" s="61">
        <f>'SR - Regional'!E116</f>
        <v>0</v>
      </c>
      <c r="I95" s="61">
        <f>'SR - Regional'!F116</f>
        <v>0</v>
      </c>
      <c r="J95" s="61">
        <f>'SR - Regional'!G116</f>
        <v>0</v>
      </c>
      <c r="K95" s="61">
        <f>'SR - Regional'!H116</f>
        <v>0</v>
      </c>
      <c r="L95" s="61">
        <f>'SR - Regional'!I116</f>
        <v>0</v>
      </c>
      <c r="M95" s="61">
        <f>'SR - Regional'!J116</f>
        <v>0</v>
      </c>
      <c r="N95" s="61">
        <f>'SR - Regional'!K116</f>
        <v>0</v>
      </c>
      <c r="O95" s="61">
        <f>'SR - Regional'!L116</f>
        <v>0</v>
      </c>
      <c r="P95" s="61">
        <f>'SR - Regional'!M116</f>
        <v>0</v>
      </c>
      <c r="Q95" s="61">
        <f>'SR - Regional'!N116</f>
        <v>0</v>
      </c>
      <c r="R95" s="75">
        <f>'SR - Regional'!P116</f>
        <v>46554.65</v>
      </c>
      <c r="S95" s="75">
        <f>'SR - Regional'!Q116</f>
        <v>57135.199999999997</v>
      </c>
    </row>
    <row r="96" spans="1:19" s="61" customFormat="1" x14ac:dyDescent="0.2">
      <c r="A96" s="87">
        <f>'SR - Tit - DH'!$C$19</f>
        <v>2023</v>
      </c>
      <c r="B96" s="62" t="s">
        <v>175</v>
      </c>
      <c r="C96" s="87" t="str">
        <f>'SR - Regional'!$A$114</f>
        <v>RP</v>
      </c>
      <c r="D96" s="87" t="str">
        <f>'SR - Regional'!A117</f>
        <v>SANTA CRUZ</v>
      </c>
      <c r="E96" s="61">
        <f>'SR - Regional'!B117</f>
        <v>34685.4</v>
      </c>
      <c r="F96" s="61">
        <f>'SR - Regional'!C117</f>
        <v>34685.4</v>
      </c>
      <c r="G96" s="61">
        <f>'SR - Regional'!D117</f>
        <v>0</v>
      </c>
      <c r="H96" s="61">
        <f>'SR - Regional'!E117</f>
        <v>0</v>
      </c>
      <c r="I96" s="61">
        <f>'SR - Regional'!F117</f>
        <v>0</v>
      </c>
      <c r="J96" s="61">
        <f>'SR - Regional'!G117</f>
        <v>0</v>
      </c>
      <c r="K96" s="61">
        <f>'SR - Regional'!H117</f>
        <v>0</v>
      </c>
      <c r="L96" s="61">
        <f>'SR - Regional'!I117</f>
        <v>0</v>
      </c>
      <c r="M96" s="61">
        <f>'SR - Regional'!J117</f>
        <v>0</v>
      </c>
      <c r="N96" s="61">
        <f>'SR - Regional'!K117</f>
        <v>0</v>
      </c>
      <c r="O96" s="61">
        <f>'SR - Regional'!L117</f>
        <v>0</v>
      </c>
      <c r="P96" s="61">
        <f>'SR - Regional'!M117</f>
        <v>0</v>
      </c>
      <c r="Q96" s="61">
        <f>'SR - Regional'!N117</f>
        <v>0</v>
      </c>
      <c r="R96" s="75">
        <f>'SR - Regional'!P117</f>
        <v>34685.4</v>
      </c>
      <c r="S96" s="75">
        <f>'SR - Regional'!Q117</f>
        <v>34433.64</v>
      </c>
    </row>
    <row r="97" spans="1:19" s="61" customFormat="1" x14ac:dyDescent="0.2">
      <c r="A97" s="87">
        <f>'SR - Tit - DH'!$C$19</f>
        <v>2023</v>
      </c>
      <c r="B97" s="62" t="s">
        <v>175</v>
      </c>
      <c r="C97" s="87" t="str">
        <f>'SR - Regional'!$A$114</f>
        <v>RP</v>
      </c>
      <c r="D97" s="87" t="str">
        <f>'SR - Regional'!A118</f>
        <v>ORURO</v>
      </c>
      <c r="E97" s="61">
        <f>'SR - Regional'!B118</f>
        <v>84901.65</v>
      </c>
      <c r="F97" s="61">
        <f>'SR - Regional'!C118</f>
        <v>84901.65</v>
      </c>
      <c r="G97" s="61">
        <f>'SR - Regional'!D118</f>
        <v>0</v>
      </c>
      <c r="H97" s="61">
        <f>'SR - Regional'!E118</f>
        <v>0</v>
      </c>
      <c r="I97" s="61">
        <f>'SR - Regional'!F118</f>
        <v>0</v>
      </c>
      <c r="J97" s="61">
        <f>'SR - Regional'!G118</f>
        <v>0</v>
      </c>
      <c r="K97" s="61">
        <f>'SR - Regional'!H118</f>
        <v>0</v>
      </c>
      <c r="L97" s="61">
        <f>'SR - Regional'!I118</f>
        <v>0</v>
      </c>
      <c r="M97" s="61">
        <f>'SR - Regional'!J118</f>
        <v>0</v>
      </c>
      <c r="N97" s="61">
        <f>'SR - Regional'!K118</f>
        <v>0</v>
      </c>
      <c r="O97" s="61">
        <f>'SR - Regional'!L118</f>
        <v>0</v>
      </c>
      <c r="P97" s="61">
        <f>'SR - Regional'!M118</f>
        <v>0</v>
      </c>
      <c r="Q97" s="61">
        <f>'SR - Regional'!N118</f>
        <v>0</v>
      </c>
      <c r="R97" s="75">
        <f>'SR - Regional'!P118</f>
        <v>84901.65</v>
      </c>
      <c r="S97" s="75">
        <f>'SR - Regional'!Q118</f>
        <v>84271.87</v>
      </c>
    </row>
    <row r="98" spans="1:19" s="61" customFormat="1" x14ac:dyDescent="0.2">
      <c r="A98" s="87">
        <f>'SR - Tit - DH'!$C$19</f>
        <v>2023</v>
      </c>
      <c r="B98" s="62" t="s">
        <v>175</v>
      </c>
      <c r="C98" s="87" t="str">
        <f>'SR - Regional'!$A$114</f>
        <v>RP</v>
      </c>
      <c r="D98" s="87" t="str">
        <f>'SR - Regional'!A119</f>
        <v>POTOSI</v>
      </c>
      <c r="E98" s="61">
        <f>'SR - Regional'!B119</f>
        <v>79834.759999999995</v>
      </c>
      <c r="F98" s="61">
        <f>'SR - Regional'!C119</f>
        <v>83483.66</v>
      </c>
      <c r="G98" s="61">
        <f>'SR - Regional'!D119</f>
        <v>0</v>
      </c>
      <c r="H98" s="61">
        <f>'SR - Regional'!E119</f>
        <v>0</v>
      </c>
      <c r="I98" s="61">
        <f>'SR - Regional'!F119</f>
        <v>0</v>
      </c>
      <c r="J98" s="61">
        <f>'SR - Regional'!G119</f>
        <v>0</v>
      </c>
      <c r="K98" s="61">
        <f>'SR - Regional'!H119</f>
        <v>0</v>
      </c>
      <c r="L98" s="61">
        <f>'SR - Regional'!I119</f>
        <v>0</v>
      </c>
      <c r="M98" s="61">
        <f>'SR - Regional'!J119</f>
        <v>0</v>
      </c>
      <c r="N98" s="61">
        <f>'SR - Regional'!K119</f>
        <v>0</v>
      </c>
      <c r="O98" s="61">
        <f>'SR - Regional'!L119</f>
        <v>0</v>
      </c>
      <c r="P98" s="61">
        <f>'SR - Regional'!M119</f>
        <v>0</v>
      </c>
      <c r="Q98" s="61">
        <f>'SR - Regional'!N119</f>
        <v>0</v>
      </c>
      <c r="R98" s="75">
        <f>'SR - Regional'!P119</f>
        <v>82418.14</v>
      </c>
      <c r="S98" s="75">
        <f>'SR - Regional'!Q119</f>
        <v>81608.399999999994</v>
      </c>
    </row>
    <row r="99" spans="1:19" s="61" customFormat="1" x14ac:dyDescent="0.2">
      <c r="A99" s="87">
        <f>'SR - Tit - DH'!$C$19</f>
        <v>2023</v>
      </c>
      <c r="B99" s="62" t="s">
        <v>175</v>
      </c>
      <c r="C99" s="87" t="str">
        <f>'SR - Regional'!$A$114</f>
        <v>RP</v>
      </c>
      <c r="D99" s="87" t="str">
        <f>'SR - Regional'!A120</f>
        <v>CHUQUISACA</v>
      </c>
      <c r="E99" s="61">
        <f>'SR - Regional'!B120</f>
        <v>13953.92</v>
      </c>
      <c r="F99" s="61">
        <f>'SR - Regional'!C120</f>
        <v>13953.92</v>
      </c>
      <c r="G99" s="61">
        <f>'SR - Regional'!D120</f>
        <v>0</v>
      </c>
      <c r="H99" s="61">
        <f>'SR - Regional'!E120</f>
        <v>0</v>
      </c>
      <c r="I99" s="61">
        <f>'SR - Regional'!F120</f>
        <v>0</v>
      </c>
      <c r="J99" s="61">
        <f>'SR - Regional'!G120</f>
        <v>0</v>
      </c>
      <c r="K99" s="61">
        <f>'SR - Regional'!H120</f>
        <v>0</v>
      </c>
      <c r="L99" s="61">
        <f>'SR - Regional'!I120</f>
        <v>0</v>
      </c>
      <c r="M99" s="61">
        <f>'SR - Regional'!J120</f>
        <v>0</v>
      </c>
      <c r="N99" s="61">
        <f>'SR - Regional'!K120</f>
        <v>0</v>
      </c>
      <c r="O99" s="61">
        <f>'SR - Regional'!L120</f>
        <v>0</v>
      </c>
      <c r="P99" s="61">
        <f>'SR - Regional'!M120</f>
        <v>0</v>
      </c>
      <c r="Q99" s="61">
        <f>'SR - Regional'!N120</f>
        <v>0</v>
      </c>
      <c r="R99" s="75">
        <f>'SR - Regional'!P120</f>
        <v>13953.92</v>
      </c>
      <c r="S99" s="75">
        <f>'SR - Regional'!Q120</f>
        <v>7011.73</v>
      </c>
    </row>
    <row r="100" spans="1:19" s="61" customFormat="1" x14ac:dyDescent="0.2">
      <c r="A100" s="87">
        <f>'SR - Tit - DH'!$C$19</f>
        <v>2023</v>
      </c>
      <c r="B100" s="62" t="s">
        <v>175</v>
      </c>
      <c r="C100" s="87" t="str">
        <f>'SR - Regional'!$A$114</f>
        <v>RP</v>
      </c>
      <c r="D100" s="87" t="str">
        <f>'SR - Regional'!A121</f>
        <v>TARIJA</v>
      </c>
      <c r="E100" s="61">
        <f>'SR - Regional'!B121</f>
        <v>3675.96</v>
      </c>
      <c r="F100" s="61">
        <f>'SR - Regional'!C121</f>
        <v>3675.96</v>
      </c>
      <c r="G100" s="61">
        <f>'SR - Regional'!D121</f>
        <v>0</v>
      </c>
      <c r="H100" s="61">
        <f>'SR - Regional'!E121</f>
        <v>0</v>
      </c>
      <c r="I100" s="61">
        <f>'SR - Regional'!F121</f>
        <v>0</v>
      </c>
      <c r="J100" s="61">
        <f>'SR - Regional'!G121</f>
        <v>0</v>
      </c>
      <c r="K100" s="61">
        <f>'SR - Regional'!H121</f>
        <v>0</v>
      </c>
      <c r="L100" s="61">
        <f>'SR - Regional'!I121</f>
        <v>0</v>
      </c>
      <c r="M100" s="61">
        <f>'SR - Regional'!J121</f>
        <v>0</v>
      </c>
      <c r="N100" s="61">
        <f>'SR - Regional'!K121</f>
        <v>0</v>
      </c>
      <c r="O100" s="61">
        <f>'SR - Regional'!L121</f>
        <v>0</v>
      </c>
      <c r="P100" s="61">
        <f>'SR - Regional'!M121</f>
        <v>0</v>
      </c>
      <c r="Q100" s="61">
        <f>'SR - Regional'!N121</f>
        <v>0</v>
      </c>
      <c r="R100" s="75">
        <f>'SR - Regional'!P121</f>
        <v>3675.96</v>
      </c>
      <c r="S100" s="75">
        <f>'SR - Regional'!Q121</f>
        <v>0</v>
      </c>
    </row>
    <row r="101" spans="1:19" s="61" customFormat="1" x14ac:dyDescent="0.2">
      <c r="A101" s="87">
        <f>'SR - Tit - DH'!$C$19</f>
        <v>2023</v>
      </c>
      <c r="B101" s="62" t="s">
        <v>175</v>
      </c>
      <c r="C101" s="87" t="str">
        <f>'SR - Regional'!$A$114</f>
        <v>RP</v>
      </c>
      <c r="D101" s="87" t="str">
        <f>'SR - Regional'!A122</f>
        <v>BENI</v>
      </c>
      <c r="E101" s="61">
        <f>'SR - Regional'!B122</f>
        <v>0</v>
      </c>
      <c r="F101" s="61">
        <f>'SR - Regional'!C122</f>
        <v>0</v>
      </c>
      <c r="G101" s="61">
        <f>'SR - Regional'!D122</f>
        <v>0</v>
      </c>
      <c r="H101" s="61">
        <f>'SR - Regional'!E122</f>
        <v>0</v>
      </c>
      <c r="I101" s="61">
        <f>'SR - Regional'!F122</f>
        <v>0</v>
      </c>
      <c r="J101" s="61">
        <f>'SR - Regional'!G122</f>
        <v>0</v>
      </c>
      <c r="K101" s="61">
        <f>'SR - Regional'!H122</f>
        <v>0</v>
      </c>
      <c r="L101" s="61">
        <f>'SR - Regional'!I122</f>
        <v>0</v>
      </c>
      <c r="M101" s="61">
        <f>'SR - Regional'!J122</f>
        <v>0</v>
      </c>
      <c r="N101" s="61">
        <f>'SR - Regional'!K122</f>
        <v>0</v>
      </c>
      <c r="O101" s="61">
        <f>'SR - Regional'!L122</f>
        <v>0</v>
      </c>
      <c r="P101" s="61">
        <f>'SR - Regional'!M122</f>
        <v>0</v>
      </c>
      <c r="Q101" s="61">
        <f>'SR - Regional'!N122</f>
        <v>0</v>
      </c>
      <c r="R101" s="75">
        <f>'SR - Regional'!P122</f>
        <v>0</v>
      </c>
      <c r="S101" s="75">
        <f>'SR - Regional'!Q122</f>
        <v>0</v>
      </c>
    </row>
    <row r="102" spans="1:19" s="61" customFormat="1" x14ac:dyDescent="0.2">
      <c r="A102" s="87">
        <f>'SR - Tit - DH'!$C$19</f>
        <v>2023</v>
      </c>
      <c r="B102" s="62" t="s">
        <v>175</v>
      </c>
      <c r="C102" s="87" t="str">
        <f>'SR - Regional'!$A$114</f>
        <v>RP</v>
      </c>
      <c r="D102" s="87" t="str">
        <f>'SR - Regional'!A123</f>
        <v>PANDO</v>
      </c>
      <c r="E102" s="61">
        <f>'SR - Regional'!B123</f>
        <v>0</v>
      </c>
      <c r="F102" s="61">
        <f>'SR - Regional'!C123</f>
        <v>0</v>
      </c>
      <c r="G102" s="61">
        <f>'SR - Regional'!D123</f>
        <v>0</v>
      </c>
      <c r="H102" s="61">
        <f>'SR - Regional'!E123</f>
        <v>0</v>
      </c>
      <c r="I102" s="61">
        <f>'SR - Regional'!F123</f>
        <v>0</v>
      </c>
      <c r="J102" s="61">
        <f>'SR - Regional'!G123</f>
        <v>0</v>
      </c>
      <c r="K102" s="61">
        <f>'SR - Regional'!H123</f>
        <v>0</v>
      </c>
      <c r="L102" s="61">
        <f>'SR - Regional'!I123</f>
        <v>0</v>
      </c>
      <c r="M102" s="61">
        <f>'SR - Regional'!J123</f>
        <v>0</v>
      </c>
      <c r="N102" s="61">
        <f>'SR - Regional'!K123</f>
        <v>0</v>
      </c>
      <c r="O102" s="61">
        <f>'SR - Regional'!L123</f>
        <v>0</v>
      </c>
      <c r="P102" s="61">
        <f>'SR - Regional'!M123</f>
        <v>0</v>
      </c>
      <c r="Q102" s="61">
        <f>'SR - Regional'!N123</f>
        <v>0</v>
      </c>
      <c r="R102" s="75">
        <f>'SR - Regional'!P123</f>
        <v>0</v>
      </c>
      <c r="S102" s="75">
        <f>'SR - Regional'!Q123</f>
        <v>0</v>
      </c>
    </row>
    <row r="103" spans="1:19" x14ac:dyDescent="0.2">
      <c r="A103" s="87">
        <f>'SR - Tit - DH'!$C$19</f>
        <v>2023</v>
      </c>
      <c r="B103" s="87" t="s">
        <v>172</v>
      </c>
      <c r="C103" s="87" t="s">
        <v>172</v>
      </c>
      <c r="D103" s="87" t="str">
        <f>'SR - PU - PG - CSS'!A13</f>
        <v>COSSMIL</v>
      </c>
      <c r="E103" s="76">
        <f>'SR - PU - PG - CSS'!B13</f>
        <v>26671829.300000001</v>
      </c>
      <c r="F103" s="76">
        <f>'SR - PU - PG - CSS'!C13</f>
        <v>26615296.73</v>
      </c>
      <c r="G103" s="76">
        <f>'SR - PU - PG - CSS'!D13</f>
        <v>0</v>
      </c>
      <c r="H103" s="76">
        <f>'SR - PU - PG - CSS'!E13</f>
        <v>0</v>
      </c>
      <c r="I103" s="76">
        <f>'SR - PU - PG - CSS'!F13</f>
        <v>0</v>
      </c>
      <c r="J103" s="76">
        <f>'SR - PU - PG - CSS'!G13</f>
        <v>0</v>
      </c>
      <c r="K103" s="76">
        <f>'SR - PU - PG - CSS'!H13</f>
        <v>0</v>
      </c>
      <c r="L103" s="76">
        <f>'SR - PU - PG - CSS'!I13</f>
        <v>0</v>
      </c>
      <c r="M103" s="76">
        <f>'SR - PU - PG - CSS'!J13</f>
        <v>0</v>
      </c>
      <c r="N103" s="76">
        <f>'SR - PU - PG - CSS'!K13</f>
        <v>0</v>
      </c>
      <c r="O103" s="76">
        <f>'SR - PU - PG - CSS'!L13</f>
        <v>0</v>
      </c>
      <c r="P103" s="76">
        <f>'SR - PU - PG - CSS'!M13</f>
        <v>0</v>
      </c>
      <c r="Q103" s="76">
        <f>'SR - PU - PG - CSS'!N13</f>
        <v>0</v>
      </c>
      <c r="R103" s="75">
        <f>'SR - PU - PG - CSS'!O13</f>
        <v>26806420.850000001</v>
      </c>
      <c r="S103" s="75">
        <f>'SR - PU - PG - CSS'!P13</f>
        <v>27762568.149999999</v>
      </c>
    </row>
    <row r="104" spans="1:19" x14ac:dyDescent="0.2">
      <c r="A104" s="87">
        <f>'SR - Tit - DH'!$C$19</f>
        <v>2023</v>
      </c>
      <c r="B104" s="88" t="s">
        <v>172</v>
      </c>
      <c r="C104" s="87" t="s">
        <v>172</v>
      </c>
      <c r="D104" s="87" t="str">
        <f>'SR - PU - PG - CSS'!A14</f>
        <v>PAGO GLOBAL</v>
      </c>
      <c r="E104" s="76">
        <f>'SR - PU - PG - CSS'!B14</f>
        <v>0</v>
      </c>
      <c r="F104" s="76">
        <f>'SR - PU - PG - CSS'!C14</f>
        <v>0</v>
      </c>
      <c r="G104" s="76">
        <f>'SR - PU - PG - CSS'!D14</f>
        <v>0</v>
      </c>
      <c r="H104" s="76">
        <f>'SR - PU - PG - CSS'!E14</f>
        <v>0</v>
      </c>
      <c r="I104" s="76">
        <f>'SR - PU - PG - CSS'!F14</f>
        <v>0</v>
      </c>
      <c r="J104" s="76">
        <f>'SR - PU - PG - CSS'!G14</f>
        <v>0</v>
      </c>
      <c r="K104" s="76">
        <f>'SR - PU - PG - CSS'!H14</f>
        <v>0</v>
      </c>
      <c r="L104" s="76">
        <f>'SR - PU - PG - CSS'!I14</f>
        <v>0</v>
      </c>
      <c r="M104" s="76">
        <f>'SR - PU - PG - CSS'!J14</f>
        <v>0</v>
      </c>
      <c r="N104" s="76">
        <f>'SR - PU - PG - CSS'!K14</f>
        <v>0</v>
      </c>
      <c r="O104" s="76">
        <f>'SR - PU - PG - CSS'!L14</f>
        <v>0</v>
      </c>
      <c r="P104" s="76">
        <f>'SR - PU - PG - CSS'!M14</f>
        <v>0</v>
      </c>
      <c r="Q104" s="76">
        <f>'SR - PU - PG - CSS'!N14</f>
        <v>0</v>
      </c>
      <c r="R104" s="75">
        <f>'SR - PU - PG - CSS'!O14</f>
        <v>0</v>
      </c>
      <c r="S104" s="75">
        <f>'SR - PU - PG - CSS'!P14</f>
        <v>0</v>
      </c>
    </row>
    <row r="105" spans="1:19" x14ac:dyDescent="0.2">
      <c r="A105" s="87">
        <f>'SR - Tit - DH'!$C$19</f>
        <v>2023</v>
      </c>
      <c r="B105" s="88" t="s">
        <v>172</v>
      </c>
      <c r="C105" s="87" t="s">
        <v>172</v>
      </c>
      <c r="D105" s="87" t="str">
        <f>'SR - PU - PG - CSS'!A15</f>
        <v>PAGO UNICO</v>
      </c>
      <c r="E105" s="76">
        <f>'SR - PU - PG - CSS'!B15</f>
        <v>0</v>
      </c>
      <c r="F105" s="76">
        <f>'SR - PU - PG - CSS'!C15</f>
        <v>0</v>
      </c>
      <c r="G105" s="76">
        <f>'SR - PU - PG - CSS'!D15</f>
        <v>0</v>
      </c>
      <c r="H105" s="76">
        <f>'SR - PU - PG - CSS'!E15</f>
        <v>0</v>
      </c>
      <c r="I105" s="76">
        <f>'SR - PU - PG - CSS'!F15</f>
        <v>0</v>
      </c>
      <c r="J105" s="76">
        <f>'SR - PU - PG - CSS'!G15</f>
        <v>0</v>
      </c>
      <c r="K105" s="76">
        <f>'SR - PU - PG - CSS'!H15</f>
        <v>0</v>
      </c>
      <c r="L105" s="76">
        <f>'SR - PU - PG - CSS'!I15</f>
        <v>0</v>
      </c>
      <c r="M105" s="76">
        <f>'SR - PU - PG - CSS'!J15</f>
        <v>0</v>
      </c>
      <c r="N105" s="76">
        <f>'SR - PU - PG - CSS'!K15</f>
        <v>0</v>
      </c>
      <c r="O105" s="76">
        <f>'SR - PU - PG - CSS'!L15</f>
        <v>0</v>
      </c>
      <c r="P105" s="76">
        <f>'SR - PU - PG - CSS'!M15</f>
        <v>0</v>
      </c>
      <c r="Q105" s="76">
        <f>'SR - PU - PG - CSS'!N15</f>
        <v>0</v>
      </c>
      <c r="R105" s="75">
        <f>'SR - PU - PG - CSS'!O15</f>
        <v>0</v>
      </c>
      <c r="S105" s="75">
        <f>'SR - PU - PG - CSS'!P15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5"/>
  <sheetViews>
    <sheetView zoomScaleNormal="100" workbookViewId="0">
      <pane ySplit="6" topLeftCell="A31" activePane="bottomLeft" state="frozen"/>
      <selection pane="bottomLeft" activeCell="A15" sqref="A15:A16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</row>
    <row r="6" spans="1:30" ht="15" customHeight="1" x14ac:dyDescent="0.2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</row>
    <row r="7" spans="1:30" ht="4.5" customHeight="1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x14ac:dyDescent="0.25">
      <c r="A8" s="124" t="s">
        <v>165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</row>
    <row r="9" spans="1:30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</row>
    <row r="10" spans="1:30" x14ac:dyDescent="0.2">
      <c r="A10" s="117" t="s">
        <v>3</v>
      </c>
      <c r="B10" s="35" t="s">
        <v>2</v>
      </c>
      <c r="C10" s="112" t="s">
        <v>9</v>
      </c>
      <c r="D10" s="113"/>
      <c r="E10" s="118" t="s">
        <v>10</v>
      </c>
      <c r="F10" s="119"/>
      <c r="G10" s="118" t="s">
        <v>11</v>
      </c>
      <c r="H10" s="119"/>
      <c r="I10" s="118" t="s">
        <v>12</v>
      </c>
      <c r="J10" s="119"/>
      <c r="K10" s="118" t="s">
        <v>13</v>
      </c>
      <c r="L10" s="119"/>
      <c r="M10" s="118" t="s">
        <v>14</v>
      </c>
      <c r="N10" s="119"/>
      <c r="O10" s="118" t="s">
        <v>15</v>
      </c>
      <c r="P10" s="119"/>
      <c r="Q10" s="118" t="s">
        <v>16</v>
      </c>
      <c r="R10" s="119"/>
      <c r="S10" s="118" t="s">
        <v>17</v>
      </c>
      <c r="T10" s="119"/>
      <c r="U10" s="107" t="s">
        <v>18</v>
      </c>
      <c r="V10" s="108"/>
      <c r="W10" s="107" t="s">
        <v>19</v>
      </c>
      <c r="X10" s="108"/>
      <c r="Y10" s="46" t="s">
        <v>20</v>
      </c>
      <c r="Z10" s="107" t="s">
        <v>6</v>
      </c>
      <c r="AA10" s="108"/>
      <c r="AB10" s="133" t="s">
        <v>26</v>
      </c>
      <c r="AC10" s="134"/>
      <c r="AD10" s="135" t="s">
        <v>26</v>
      </c>
    </row>
    <row r="11" spans="1:30" x14ac:dyDescent="0.2">
      <c r="A11" s="110"/>
      <c r="B11" s="35" t="s">
        <v>7</v>
      </c>
      <c r="C11" s="34" t="s">
        <v>26</v>
      </c>
      <c r="D11" s="34" t="s">
        <v>158</v>
      </c>
      <c r="E11" s="46" t="s">
        <v>26</v>
      </c>
      <c r="F11" s="46" t="s">
        <v>158</v>
      </c>
      <c r="G11" s="46" t="s">
        <v>26</v>
      </c>
      <c r="H11" s="46" t="s">
        <v>158</v>
      </c>
      <c r="I11" s="46" t="s">
        <v>26</v>
      </c>
      <c r="J11" s="46" t="s">
        <v>158</v>
      </c>
      <c r="K11" s="46" t="s">
        <v>26</v>
      </c>
      <c r="L11" s="46" t="s">
        <v>158</v>
      </c>
      <c r="M11" s="46" t="s">
        <v>26</v>
      </c>
      <c r="N11" s="46" t="s">
        <v>158</v>
      </c>
      <c r="O11" s="46" t="s">
        <v>26</v>
      </c>
      <c r="P11" s="46" t="s">
        <v>158</v>
      </c>
      <c r="Q11" s="46" t="s">
        <v>26</v>
      </c>
      <c r="R11" s="46" t="s">
        <v>158</v>
      </c>
      <c r="S11" s="46" t="s">
        <v>26</v>
      </c>
      <c r="T11" s="46" t="s">
        <v>158</v>
      </c>
      <c r="U11" s="46" t="s">
        <v>26</v>
      </c>
      <c r="V11" s="46" t="s">
        <v>158</v>
      </c>
      <c r="W11" s="46" t="s">
        <v>26</v>
      </c>
      <c r="X11" s="46" t="s">
        <v>158</v>
      </c>
      <c r="Y11" s="45" t="s">
        <v>20</v>
      </c>
      <c r="Z11" s="46" t="s">
        <v>26</v>
      </c>
      <c r="AA11" s="46" t="s">
        <v>158</v>
      </c>
      <c r="AB11" s="38" t="s">
        <v>26</v>
      </c>
      <c r="AC11" s="39" t="s">
        <v>158</v>
      </c>
      <c r="AD11" s="136"/>
    </row>
    <row r="12" spans="1:30" x14ac:dyDescent="0.25">
      <c r="A12" s="109" t="s">
        <v>22</v>
      </c>
      <c r="B12" s="36" t="s">
        <v>23</v>
      </c>
      <c r="C12" s="63">
        <v>168199791.90000001</v>
      </c>
      <c r="D12" s="63">
        <v>127407.52</v>
      </c>
      <c r="E12" s="63">
        <v>167633414.77000001</v>
      </c>
      <c r="F12" s="63">
        <v>54123.34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  <c r="P12" s="63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71">
        <f>Z12+Y12+W12+U12+S12+Q12+O12+M12+K12+I12+G12+E12+C12</f>
        <v>335833206.67000002</v>
      </c>
      <c r="AC12" s="63">
        <f>AA12+X12+V12+T12+R12+P12+N12+L12+J12+H12+F12+D12</f>
        <v>181530.86</v>
      </c>
      <c r="AD12" s="72">
        <f>AB12+AC12</f>
        <v>336014737.53000003</v>
      </c>
    </row>
    <row r="13" spans="1:30" x14ac:dyDescent="0.25">
      <c r="A13" s="110"/>
      <c r="B13" s="36" t="s">
        <v>24</v>
      </c>
      <c r="C13" s="63">
        <v>109342783.16</v>
      </c>
      <c r="D13" s="63">
        <v>1481388.83</v>
      </c>
      <c r="E13" s="63">
        <v>109370393.43000001</v>
      </c>
      <c r="F13" s="63">
        <v>1497457.18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71">
        <f>Z13+Y13+W13+U13+S13+Q13+O13+M13+K13+I13+G13+E13+C13</f>
        <v>218713176.59</v>
      </c>
      <c r="AC13" s="63">
        <f>AA13+X13+V13+T13+R13+P13+N13+L13+J13+H13+F13+D13</f>
        <v>2978846.01</v>
      </c>
      <c r="AD13" s="72">
        <f t="shared" ref="AD13:AD18" si="0">AB13+AC13</f>
        <v>221692022.59999999</v>
      </c>
    </row>
    <row r="14" spans="1:30" x14ac:dyDescent="0.25">
      <c r="A14" s="129" t="s">
        <v>155</v>
      </c>
      <c r="B14" s="129"/>
      <c r="C14" s="73">
        <f t="shared" ref="C14:AC14" si="1">SUM(C12:C13)</f>
        <v>277542575.06</v>
      </c>
      <c r="D14" s="73">
        <f t="shared" si="1"/>
        <v>1608796.35</v>
      </c>
      <c r="E14" s="73">
        <f t="shared" si="1"/>
        <v>277003808.20000005</v>
      </c>
      <c r="F14" s="73">
        <f t="shared" si="1"/>
        <v>1551580.52</v>
      </c>
      <c r="G14" s="73">
        <f t="shared" si="1"/>
        <v>0</v>
      </c>
      <c r="H14" s="73">
        <f t="shared" si="1"/>
        <v>0</v>
      </c>
      <c r="I14" s="73">
        <f t="shared" si="1"/>
        <v>0</v>
      </c>
      <c r="J14" s="73">
        <f t="shared" si="1"/>
        <v>0</v>
      </c>
      <c r="K14" s="73">
        <f t="shared" si="1"/>
        <v>0</v>
      </c>
      <c r="L14" s="73">
        <f t="shared" si="1"/>
        <v>0</v>
      </c>
      <c r="M14" s="73">
        <f t="shared" si="1"/>
        <v>0</v>
      </c>
      <c r="N14" s="73">
        <f t="shared" si="1"/>
        <v>0</v>
      </c>
      <c r="O14" s="73">
        <f t="shared" si="1"/>
        <v>0</v>
      </c>
      <c r="P14" s="73">
        <f t="shared" si="1"/>
        <v>0</v>
      </c>
      <c r="Q14" s="73">
        <f t="shared" si="1"/>
        <v>0</v>
      </c>
      <c r="R14" s="73">
        <f t="shared" si="1"/>
        <v>0</v>
      </c>
      <c r="S14" s="73">
        <f t="shared" si="1"/>
        <v>0</v>
      </c>
      <c r="T14" s="73">
        <f t="shared" si="1"/>
        <v>0</v>
      </c>
      <c r="U14" s="73">
        <f t="shared" si="1"/>
        <v>0</v>
      </c>
      <c r="V14" s="73">
        <f t="shared" si="1"/>
        <v>0</v>
      </c>
      <c r="W14" s="73">
        <f t="shared" si="1"/>
        <v>0</v>
      </c>
      <c r="X14" s="73">
        <f t="shared" si="1"/>
        <v>0</v>
      </c>
      <c r="Y14" s="73">
        <f t="shared" si="1"/>
        <v>0</v>
      </c>
      <c r="Z14" s="73">
        <f t="shared" si="1"/>
        <v>0</v>
      </c>
      <c r="AA14" s="73">
        <f t="shared" si="1"/>
        <v>0</v>
      </c>
      <c r="AB14" s="73">
        <f t="shared" si="1"/>
        <v>554546383.25999999</v>
      </c>
      <c r="AC14" s="73">
        <f t="shared" si="1"/>
        <v>3160376.8699999996</v>
      </c>
      <c r="AD14" s="72">
        <f t="shared" si="0"/>
        <v>557706760.13</v>
      </c>
    </row>
    <row r="15" spans="1:30" x14ac:dyDescent="0.25">
      <c r="A15" s="109" t="s">
        <v>27</v>
      </c>
      <c r="B15" s="36" t="s">
        <v>23</v>
      </c>
      <c r="C15" s="63">
        <v>4066780.02</v>
      </c>
      <c r="D15" s="63">
        <v>0</v>
      </c>
      <c r="E15" s="63">
        <v>3947445.18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71">
        <f>Z15+Y15+W15+U15+S15+Q15+O15+M15+K15+I15+G15+E15+C15</f>
        <v>8014225.2000000002</v>
      </c>
      <c r="AC15" s="63">
        <f>AA15+X15+V15+T15+R15+P15+N15+L15+J15+H15+F15+D15</f>
        <v>0</v>
      </c>
      <c r="AD15" s="72">
        <f t="shared" si="0"/>
        <v>8014225.2000000002</v>
      </c>
    </row>
    <row r="16" spans="1:30" x14ac:dyDescent="0.25">
      <c r="A16" s="110"/>
      <c r="B16" s="36" t="s">
        <v>24</v>
      </c>
      <c r="C16" s="63">
        <v>2587823.1</v>
      </c>
      <c r="D16" s="63">
        <v>0</v>
      </c>
      <c r="E16" s="63">
        <v>2528678.12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71">
        <f>Z16+Y16+W16+U16+S16+Q16+O16+M16+K16+I16+G16+E16+C16</f>
        <v>5116501.2200000007</v>
      </c>
      <c r="AC16" s="63">
        <f>AA16+X16+V16+T16+R16+P16+N16+L16+J16+H16+F16+D16</f>
        <v>0</v>
      </c>
      <c r="AD16" s="72">
        <f t="shared" si="0"/>
        <v>5116501.2200000007</v>
      </c>
    </row>
    <row r="17" spans="1:30" x14ac:dyDescent="0.25">
      <c r="A17" s="130" t="s">
        <v>155</v>
      </c>
      <c r="B17" s="130"/>
      <c r="C17" s="73">
        <f t="shared" ref="C17:AC17" si="2">SUM(C15:C16)</f>
        <v>6654603.1200000001</v>
      </c>
      <c r="D17" s="73">
        <f t="shared" si="2"/>
        <v>0</v>
      </c>
      <c r="E17" s="73">
        <f t="shared" si="2"/>
        <v>6476123.3000000007</v>
      </c>
      <c r="F17" s="73">
        <f t="shared" si="2"/>
        <v>0</v>
      </c>
      <c r="G17" s="73">
        <f t="shared" si="2"/>
        <v>0</v>
      </c>
      <c r="H17" s="73">
        <f t="shared" si="2"/>
        <v>0</v>
      </c>
      <c r="I17" s="73">
        <f t="shared" si="2"/>
        <v>0</v>
      </c>
      <c r="J17" s="73">
        <f t="shared" si="2"/>
        <v>0</v>
      </c>
      <c r="K17" s="73">
        <f t="shared" si="2"/>
        <v>0</v>
      </c>
      <c r="L17" s="73">
        <f t="shared" si="2"/>
        <v>0</v>
      </c>
      <c r="M17" s="73">
        <f t="shared" si="2"/>
        <v>0</v>
      </c>
      <c r="N17" s="73">
        <f t="shared" si="2"/>
        <v>0</v>
      </c>
      <c r="O17" s="73">
        <f t="shared" si="2"/>
        <v>0</v>
      </c>
      <c r="P17" s="73">
        <f t="shared" si="2"/>
        <v>0</v>
      </c>
      <c r="Q17" s="73">
        <f t="shared" si="2"/>
        <v>0</v>
      </c>
      <c r="R17" s="73">
        <f t="shared" si="2"/>
        <v>0</v>
      </c>
      <c r="S17" s="73">
        <f t="shared" si="2"/>
        <v>0</v>
      </c>
      <c r="T17" s="73">
        <f t="shared" si="2"/>
        <v>0</v>
      </c>
      <c r="U17" s="73">
        <f t="shared" si="2"/>
        <v>0</v>
      </c>
      <c r="V17" s="73">
        <f t="shared" si="2"/>
        <v>0</v>
      </c>
      <c r="W17" s="73">
        <f t="shared" si="2"/>
        <v>0</v>
      </c>
      <c r="X17" s="73">
        <f t="shared" si="2"/>
        <v>0</v>
      </c>
      <c r="Y17" s="73">
        <f t="shared" si="2"/>
        <v>0</v>
      </c>
      <c r="Z17" s="73">
        <f t="shared" si="2"/>
        <v>0</v>
      </c>
      <c r="AA17" s="73">
        <f t="shared" si="2"/>
        <v>0</v>
      </c>
      <c r="AB17" s="73">
        <f t="shared" si="2"/>
        <v>13130726.420000002</v>
      </c>
      <c r="AC17" s="73">
        <f t="shared" si="2"/>
        <v>0</v>
      </c>
      <c r="AD17" s="72">
        <f t="shared" si="0"/>
        <v>13130726.420000002</v>
      </c>
    </row>
    <row r="18" spans="1:30" x14ac:dyDescent="0.25">
      <c r="A18" s="111" t="s">
        <v>26</v>
      </c>
      <c r="B18" s="110"/>
      <c r="C18" s="37">
        <f>C14+C17</f>
        <v>284197178.18000001</v>
      </c>
      <c r="D18" s="37">
        <f t="shared" ref="D18" si="3">D14+D17</f>
        <v>1608796.35</v>
      </c>
      <c r="E18" s="37">
        <f t="shared" ref="E18" si="4">E14+E17</f>
        <v>283479931.50000006</v>
      </c>
      <c r="F18" s="37">
        <f t="shared" ref="F18" si="5">F14+F17</f>
        <v>1551580.52</v>
      </c>
      <c r="G18" s="37">
        <f t="shared" ref="G18" si="6">G14+G17</f>
        <v>0</v>
      </c>
      <c r="H18" s="37">
        <f t="shared" ref="H18" si="7">H14+H17</f>
        <v>0</v>
      </c>
      <c r="I18" s="37">
        <f t="shared" ref="I18" si="8">I14+I17</f>
        <v>0</v>
      </c>
      <c r="J18" s="37">
        <f t="shared" ref="J18" si="9">J14+J17</f>
        <v>0</v>
      </c>
      <c r="K18" s="37">
        <f t="shared" ref="K18" si="10">K14+K17</f>
        <v>0</v>
      </c>
      <c r="L18" s="37">
        <f t="shared" ref="L18" si="11">L14+L17</f>
        <v>0</v>
      </c>
      <c r="M18" s="37">
        <f t="shared" ref="M18" si="12">M14+M17</f>
        <v>0</v>
      </c>
      <c r="N18" s="37">
        <f t="shared" ref="N18" si="13">N14+N17</f>
        <v>0</v>
      </c>
      <c r="O18" s="37">
        <f t="shared" ref="O18" si="14">O14+O17</f>
        <v>0</v>
      </c>
      <c r="P18" s="37">
        <f t="shared" ref="P18" si="15">P14+P17</f>
        <v>0</v>
      </c>
      <c r="Q18" s="37">
        <f t="shared" ref="Q18" si="16">Q14+Q17</f>
        <v>0</v>
      </c>
      <c r="R18" s="37">
        <f t="shared" ref="R18" si="17">R14+R17</f>
        <v>0</v>
      </c>
      <c r="S18" s="37">
        <f t="shared" ref="S18:AC18" si="18">S14+S17</f>
        <v>0</v>
      </c>
      <c r="T18" s="37">
        <f t="shared" si="18"/>
        <v>0</v>
      </c>
      <c r="U18" s="37">
        <f t="shared" si="18"/>
        <v>0</v>
      </c>
      <c r="V18" s="37">
        <f t="shared" si="18"/>
        <v>0</v>
      </c>
      <c r="W18" s="37">
        <f t="shared" si="18"/>
        <v>0</v>
      </c>
      <c r="X18" s="37">
        <f t="shared" si="18"/>
        <v>0</v>
      </c>
      <c r="Y18" s="37">
        <f t="shared" si="18"/>
        <v>0</v>
      </c>
      <c r="Z18" s="37">
        <f t="shared" si="18"/>
        <v>0</v>
      </c>
      <c r="AA18" s="37">
        <f t="shared" si="18"/>
        <v>0</v>
      </c>
      <c r="AB18" s="37">
        <f t="shared" si="18"/>
        <v>567677109.67999995</v>
      </c>
      <c r="AC18" s="37">
        <f t="shared" si="18"/>
        <v>3160376.8699999996</v>
      </c>
      <c r="AD18" s="37">
        <f t="shared" si="0"/>
        <v>570837486.54999995</v>
      </c>
    </row>
    <row r="19" spans="1:30" x14ac:dyDescent="0.25">
      <c r="A19" s="114" t="s">
        <v>28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6"/>
      <c r="S19" s="33"/>
      <c r="T19" s="33"/>
      <c r="U19" s="33"/>
      <c r="V19" s="33"/>
      <c r="W19" s="33"/>
      <c r="X19" s="33"/>
      <c r="Y19" s="33"/>
      <c r="Z19" s="33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4" t="s">
        <v>9</v>
      </c>
      <c r="D20" s="14" t="s">
        <v>10</v>
      </c>
      <c r="E20" s="14" t="s">
        <v>11</v>
      </c>
      <c r="F20" s="14" t="s">
        <v>12</v>
      </c>
      <c r="G20" s="14" t="s">
        <v>13</v>
      </c>
      <c r="H20" s="14" t="s">
        <v>14</v>
      </c>
      <c r="I20" s="14" t="s">
        <v>15</v>
      </c>
      <c r="J20" s="14" t="s">
        <v>16</v>
      </c>
      <c r="K20" s="14" t="s">
        <v>17</v>
      </c>
      <c r="L20" s="14" t="s">
        <v>18</v>
      </c>
      <c r="M20" s="14" t="s">
        <v>19</v>
      </c>
      <c r="N20" s="14" t="s">
        <v>20</v>
      </c>
      <c r="O20" s="14" t="s">
        <v>6</v>
      </c>
      <c r="P20" s="25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05" t="s">
        <v>32</v>
      </c>
      <c r="B21" s="19" t="s">
        <v>23</v>
      </c>
      <c r="C21" s="63">
        <v>10576786.119999999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9">
        <f>SUM(C21:O21)</f>
        <v>10576786.119999999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01"/>
      <c r="B22" s="19" t="s">
        <v>24</v>
      </c>
      <c r="C22" s="63">
        <v>3941444.48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9">
        <f t="shared" ref="P22:P25" si="19">SUM(C22:O22)</f>
        <v>3941444.48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31" t="s">
        <v>155</v>
      </c>
      <c r="B23" s="132"/>
      <c r="C23" s="74">
        <f t="shared" ref="C23:O23" si="20">SUM(C21:C22)</f>
        <v>14518230.6</v>
      </c>
      <c r="D23" s="74">
        <f t="shared" si="20"/>
        <v>0</v>
      </c>
      <c r="E23" s="74">
        <f t="shared" si="20"/>
        <v>0</v>
      </c>
      <c r="F23" s="74">
        <f t="shared" si="20"/>
        <v>0</v>
      </c>
      <c r="G23" s="74">
        <f t="shared" si="20"/>
        <v>0</v>
      </c>
      <c r="H23" s="74">
        <f t="shared" si="20"/>
        <v>0</v>
      </c>
      <c r="I23" s="74">
        <f t="shared" si="20"/>
        <v>0</v>
      </c>
      <c r="J23" s="74">
        <f t="shared" si="20"/>
        <v>0</v>
      </c>
      <c r="K23" s="74">
        <f t="shared" si="20"/>
        <v>0</v>
      </c>
      <c r="L23" s="74">
        <f t="shared" si="20"/>
        <v>0</v>
      </c>
      <c r="M23" s="74">
        <f t="shared" si="20"/>
        <v>0</v>
      </c>
      <c r="N23" s="74">
        <f t="shared" si="20"/>
        <v>0</v>
      </c>
      <c r="O23" s="74">
        <f t="shared" si="20"/>
        <v>0</v>
      </c>
      <c r="P23" s="69">
        <f t="shared" si="19"/>
        <v>14518230.6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05" t="s">
        <v>34</v>
      </c>
      <c r="B24" s="19" t="s">
        <v>23</v>
      </c>
      <c r="C24" s="63">
        <v>969941.68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69">
        <f t="shared" si="19"/>
        <v>969941.68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01"/>
      <c r="B25" s="19" t="s">
        <v>24</v>
      </c>
      <c r="C25" s="63">
        <v>864794.33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69">
        <f t="shared" si="19"/>
        <v>864794.33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1" t="s">
        <v>155</v>
      </c>
      <c r="B26" s="132"/>
      <c r="C26" s="74">
        <f t="shared" ref="C26" si="21">SUM(C24:C25)</f>
        <v>1834736.01</v>
      </c>
      <c r="D26" s="74">
        <f t="shared" ref="D26" si="22">SUM(D24:D25)</f>
        <v>0</v>
      </c>
      <c r="E26" s="74">
        <f t="shared" ref="E26" si="23">SUM(E24:E25)</f>
        <v>0</v>
      </c>
      <c r="F26" s="74">
        <f t="shared" ref="F26" si="24">SUM(F24:F25)</f>
        <v>0</v>
      </c>
      <c r="G26" s="74">
        <f t="shared" ref="G26" si="25">SUM(G24:G25)</f>
        <v>0</v>
      </c>
      <c r="H26" s="74">
        <f t="shared" ref="H26" si="26">SUM(H24:H25)</f>
        <v>0</v>
      </c>
      <c r="I26" s="74">
        <f t="shared" ref="I26" si="27">SUM(I24:I25)</f>
        <v>0</v>
      </c>
      <c r="J26" s="74">
        <f t="shared" ref="J26" si="28">SUM(J24:J25)</f>
        <v>0</v>
      </c>
      <c r="K26" s="74">
        <f t="shared" ref="K26" si="29">SUM(K24:K25)</f>
        <v>0</v>
      </c>
      <c r="L26" s="74">
        <f t="shared" ref="L26" si="30">SUM(L24:L25)</f>
        <v>0</v>
      </c>
      <c r="M26" s="74">
        <f t="shared" ref="M26" si="31">SUM(M24:M25)</f>
        <v>0</v>
      </c>
      <c r="N26" s="74">
        <f t="shared" ref="N26" si="32">SUM(N24:N25)</f>
        <v>0</v>
      </c>
      <c r="O26" s="74">
        <f t="shared" ref="O26" si="33">SUM(O24:O25)</f>
        <v>0</v>
      </c>
      <c r="P26" s="69">
        <f>SUM(C26:O26)</f>
        <v>1834736.01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06" t="s">
        <v>26</v>
      </c>
      <c r="B27" s="94"/>
      <c r="C27" s="69">
        <f t="shared" ref="C27:O27" si="34">C26+C23</f>
        <v>16352966.609999999</v>
      </c>
      <c r="D27" s="69">
        <f t="shared" si="34"/>
        <v>0</v>
      </c>
      <c r="E27" s="69">
        <f t="shared" si="34"/>
        <v>0</v>
      </c>
      <c r="F27" s="69">
        <f t="shared" si="34"/>
        <v>0</v>
      </c>
      <c r="G27" s="69">
        <f t="shared" si="34"/>
        <v>0</v>
      </c>
      <c r="H27" s="69">
        <f t="shared" si="34"/>
        <v>0</v>
      </c>
      <c r="I27" s="69">
        <f t="shared" si="34"/>
        <v>0</v>
      </c>
      <c r="J27" s="69">
        <f t="shared" si="34"/>
        <v>0</v>
      </c>
      <c r="K27" s="69">
        <f t="shared" si="34"/>
        <v>0</v>
      </c>
      <c r="L27" s="69">
        <f t="shared" si="34"/>
        <v>0</v>
      </c>
      <c r="M27" s="69">
        <f t="shared" si="34"/>
        <v>0</v>
      </c>
      <c r="N27" s="69">
        <f t="shared" si="34"/>
        <v>0</v>
      </c>
      <c r="O27" s="69">
        <f t="shared" si="34"/>
        <v>0</v>
      </c>
      <c r="P27" s="69">
        <f>SUM(C27:O27)</f>
        <v>16352966.609999999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95" t="s">
        <v>162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8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98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00" t="s">
        <v>36</v>
      </c>
      <c r="B31" s="2" t="s">
        <v>2</v>
      </c>
      <c r="C31" s="102">
        <v>2023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01"/>
      <c r="B32" s="2" t="s">
        <v>7</v>
      </c>
      <c r="C32" s="14" t="s">
        <v>9</v>
      </c>
      <c r="D32" s="14" t="s">
        <v>10</v>
      </c>
      <c r="E32" s="14" t="s">
        <v>11</v>
      </c>
      <c r="F32" s="14" t="s">
        <v>12</v>
      </c>
      <c r="G32" s="14" t="s">
        <v>13</v>
      </c>
      <c r="H32" s="14" t="s">
        <v>14</v>
      </c>
      <c r="I32" s="14" t="s">
        <v>15</v>
      </c>
      <c r="J32" s="14" t="s">
        <v>16</v>
      </c>
      <c r="K32" s="14" t="s">
        <v>17</v>
      </c>
      <c r="L32" s="14" t="s">
        <v>18</v>
      </c>
      <c r="M32" s="14" t="s">
        <v>19</v>
      </c>
      <c r="N32" s="14" t="s">
        <v>20</v>
      </c>
      <c r="O32" s="14" t="s">
        <v>6</v>
      </c>
      <c r="P32" s="25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05" t="s">
        <v>37</v>
      </c>
      <c r="B33" s="19" t="s">
        <v>23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3">
        <f>SUM(C33:O33)</f>
        <v>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01"/>
      <c r="B34" s="19" t="s">
        <v>24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3">
        <f t="shared" ref="P34:P35" si="35">SUM(C34:O34)</f>
        <v>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93" t="s">
        <v>26</v>
      </c>
      <c r="B35" s="94"/>
      <c r="C35" s="23">
        <f t="shared" ref="C35:O35" si="36">SUM(C33:C34)</f>
        <v>0</v>
      </c>
      <c r="D35" s="23">
        <f t="shared" si="36"/>
        <v>0</v>
      </c>
      <c r="E35" s="23">
        <f t="shared" si="36"/>
        <v>0</v>
      </c>
      <c r="F35" s="23">
        <f t="shared" si="36"/>
        <v>0</v>
      </c>
      <c r="G35" s="23">
        <f t="shared" si="36"/>
        <v>0</v>
      </c>
      <c r="H35" s="23">
        <f t="shared" si="36"/>
        <v>0</v>
      </c>
      <c r="I35" s="23">
        <f t="shared" si="36"/>
        <v>0</v>
      </c>
      <c r="J35" s="23">
        <f t="shared" si="36"/>
        <v>0</v>
      </c>
      <c r="K35" s="23">
        <f t="shared" si="36"/>
        <v>0</v>
      </c>
      <c r="L35" s="23">
        <f t="shared" si="36"/>
        <v>0</v>
      </c>
      <c r="M35" s="23">
        <f t="shared" si="36"/>
        <v>0</v>
      </c>
      <c r="N35" s="23">
        <f t="shared" si="36"/>
        <v>0</v>
      </c>
      <c r="O35" s="23">
        <f t="shared" si="36"/>
        <v>0</v>
      </c>
      <c r="P35" s="23">
        <f t="shared" si="35"/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26" t="s">
        <v>157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7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98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4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00" t="s">
        <v>36</v>
      </c>
      <c r="B39" s="2" t="s">
        <v>2</v>
      </c>
      <c r="C39" s="102">
        <v>2023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4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01"/>
      <c r="B40" s="2" t="s">
        <v>7</v>
      </c>
      <c r="C40" s="14" t="s">
        <v>9</v>
      </c>
      <c r="D40" s="14" t="s">
        <v>10</v>
      </c>
      <c r="E40" s="14" t="s">
        <v>11</v>
      </c>
      <c r="F40" s="14" t="s">
        <v>12</v>
      </c>
      <c r="G40" s="14" t="s">
        <v>13</v>
      </c>
      <c r="H40" s="14" t="s">
        <v>14</v>
      </c>
      <c r="I40" s="14" t="s">
        <v>15</v>
      </c>
      <c r="J40" s="14" t="s">
        <v>16</v>
      </c>
      <c r="K40" s="14" t="s">
        <v>17</v>
      </c>
      <c r="L40" s="14" t="s">
        <v>18</v>
      </c>
      <c r="M40" s="14" t="s">
        <v>19</v>
      </c>
      <c r="N40" s="14" t="s">
        <v>20</v>
      </c>
      <c r="O40" s="14" t="s">
        <v>6</v>
      </c>
      <c r="P40" s="25" t="s">
        <v>26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05" t="s">
        <v>38</v>
      </c>
      <c r="B41" s="19" t="s">
        <v>23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3">
        <f>SUM(C41:O41)</f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01"/>
      <c r="B42" s="19" t="s">
        <v>24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3">
        <f>SUM(C42:O42)</f>
        <v>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93" t="s">
        <v>26</v>
      </c>
      <c r="B43" s="94"/>
      <c r="C43" s="23">
        <f t="shared" ref="C43:O43" si="37">SUM(C41:C42)</f>
        <v>0</v>
      </c>
      <c r="D43" s="23">
        <f t="shared" si="37"/>
        <v>0</v>
      </c>
      <c r="E43" s="23">
        <f t="shared" si="37"/>
        <v>0</v>
      </c>
      <c r="F43" s="23">
        <f t="shared" si="37"/>
        <v>0</v>
      </c>
      <c r="G43" s="23">
        <f t="shared" si="37"/>
        <v>0</v>
      </c>
      <c r="H43" s="23">
        <f t="shared" si="37"/>
        <v>0</v>
      </c>
      <c r="I43" s="23">
        <f t="shared" si="37"/>
        <v>0</v>
      </c>
      <c r="J43" s="23">
        <f t="shared" si="37"/>
        <v>0</v>
      </c>
      <c r="K43" s="23">
        <f t="shared" si="37"/>
        <v>0</v>
      </c>
      <c r="L43" s="23">
        <f t="shared" si="37"/>
        <v>0</v>
      </c>
      <c r="M43" s="23">
        <f t="shared" si="37"/>
        <v>0</v>
      </c>
      <c r="N43" s="23">
        <f t="shared" si="37"/>
        <v>0</v>
      </c>
      <c r="O43" s="23">
        <f t="shared" si="37"/>
        <v>0</v>
      </c>
      <c r="P43" s="23">
        <f t="shared" ref="P43" si="38">SUM(C43:O43)</f>
        <v>0</v>
      </c>
      <c r="Q43" s="1"/>
      <c r="R43" s="1"/>
      <c r="S43" s="1"/>
      <c r="T43" s="1"/>
      <c r="U43" s="1"/>
      <c r="V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95" t="s">
        <v>161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7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98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4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00" t="s">
        <v>36</v>
      </c>
      <c r="B48" s="2" t="s">
        <v>2</v>
      </c>
      <c r="C48" s="102">
        <v>2023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1"/>
      <c r="B49" s="2" t="s">
        <v>7</v>
      </c>
      <c r="C49" s="54" t="s">
        <v>9</v>
      </c>
      <c r="D49" s="54" t="s">
        <v>10</v>
      </c>
      <c r="E49" s="54" t="s">
        <v>11</v>
      </c>
      <c r="F49" s="54" t="s">
        <v>12</v>
      </c>
      <c r="G49" s="54" t="s">
        <v>13</v>
      </c>
      <c r="H49" s="54" t="s">
        <v>14</v>
      </c>
      <c r="I49" s="54" t="s">
        <v>15</v>
      </c>
      <c r="J49" s="54" t="s">
        <v>16</v>
      </c>
      <c r="K49" s="54" t="s">
        <v>17</v>
      </c>
      <c r="L49" s="54" t="s">
        <v>18</v>
      </c>
      <c r="M49" s="54" t="s">
        <v>19</v>
      </c>
      <c r="N49" s="54" t="s">
        <v>20</v>
      </c>
      <c r="O49" s="54" t="s">
        <v>6</v>
      </c>
      <c r="P49" s="25" t="s">
        <v>26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5" t="s">
        <v>163</v>
      </c>
      <c r="B50" s="19" t="s">
        <v>23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3">
        <f>SUM(C50:O50)</f>
        <v>0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01"/>
      <c r="B51" s="19" t="s">
        <v>24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3">
        <f>SUM(C51:O51)</f>
        <v>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93" t="s">
        <v>26</v>
      </c>
      <c r="B52" s="94"/>
      <c r="C52" s="23">
        <f t="shared" ref="C52:O52" si="39">SUM(C50:C51)</f>
        <v>0</v>
      </c>
      <c r="D52" s="23">
        <f t="shared" si="39"/>
        <v>0</v>
      </c>
      <c r="E52" s="23">
        <f t="shared" si="39"/>
        <v>0</v>
      </c>
      <c r="F52" s="23">
        <f t="shared" si="39"/>
        <v>0</v>
      </c>
      <c r="G52" s="23">
        <f t="shared" si="39"/>
        <v>0</v>
      </c>
      <c r="H52" s="23">
        <f t="shared" si="39"/>
        <v>0</v>
      </c>
      <c r="I52" s="23">
        <f t="shared" si="39"/>
        <v>0</v>
      </c>
      <c r="J52" s="23">
        <f t="shared" si="39"/>
        <v>0</v>
      </c>
      <c r="K52" s="23">
        <f t="shared" si="39"/>
        <v>0</v>
      </c>
      <c r="L52" s="23">
        <f t="shared" si="39"/>
        <v>0</v>
      </c>
      <c r="M52" s="23">
        <f t="shared" si="39"/>
        <v>0</v>
      </c>
      <c r="N52" s="23">
        <f t="shared" si="39"/>
        <v>0</v>
      </c>
      <c r="O52" s="23">
        <f t="shared" si="39"/>
        <v>0</v>
      </c>
      <c r="P52" s="23">
        <f t="shared" ref="P52" si="40">SUM(C52:O52)</f>
        <v>0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95" t="s">
        <v>166</v>
      </c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7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98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4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00" t="s">
        <v>36</v>
      </c>
      <c r="B57" s="2" t="s">
        <v>2</v>
      </c>
      <c r="C57" s="102">
        <v>2023</v>
      </c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01"/>
      <c r="B58" s="2" t="s">
        <v>7</v>
      </c>
      <c r="C58" s="57" t="s">
        <v>9</v>
      </c>
      <c r="D58" s="57" t="s">
        <v>10</v>
      </c>
      <c r="E58" s="57" t="s">
        <v>11</v>
      </c>
      <c r="F58" s="57" t="s">
        <v>12</v>
      </c>
      <c r="G58" s="57" t="s">
        <v>13</v>
      </c>
      <c r="H58" s="57" t="s">
        <v>14</v>
      </c>
      <c r="I58" s="57" t="s">
        <v>15</v>
      </c>
      <c r="J58" s="57" t="s">
        <v>16</v>
      </c>
      <c r="K58" s="57" t="s">
        <v>17</v>
      </c>
      <c r="L58" s="57" t="s">
        <v>18</v>
      </c>
      <c r="M58" s="57" t="s">
        <v>19</v>
      </c>
      <c r="N58" s="57" t="s">
        <v>20</v>
      </c>
      <c r="O58" s="57" t="s">
        <v>6</v>
      </c>
      <c r="P58" s="25" t="s">
        <v>26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05" t="s">
        <v>158</v>
      </c>
      <c r="B59" s="19" t="s">
        <v>23</v>
      </c>
      <c r="C59" s="20">
        <v>24363.72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4844.71</v>
      </c>
      <c r="P59" s="23">
        <f>SUM(C59:O59)</f>
        <v>29208.43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01"/>
      <c r="B60" s="19" t="s">
        <v>24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5208.01</v>
      </c>
      <c r="P60" s="23">
        <f>SUM(C60:O60)</f>
        <v>5208.01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93" t="s">
        <v>26</v>
      </c>
      <c r="B61" s="94"/>
      <c r="C61" s="23">
        <f t="shared" ref="C61:O61" si="41">SUM(C59:C60)</f>
        <v>24363.72</v>
      </c>
      <c r="D61" s="23">
        <f t="shared" si="41"/>
        <v>0</v>
      </c>
      <c r="E61" s="23">
        <f t="shared" si="41"/>
        <v>0</v>
      </c>
      <c r="F61" s="23">
        <f t="shared" si="41"/>
        <v>0</v>
      </c>
      <c r="G61" s="23">
        <f t="shared" si="41"/>
        <v>0</v>
      </c>
      <c r="H61" s="23">
        <f t="shared" si="41"/>
        <v>0</v>
      </c>
      <c r="I61" s="23">
        <f t="shared" si="41"/>
        <v>0</v>
      </c>
      <c r="J61" s="23">
        <f t="shared" si="41"/>
        <v>0</v>
      </c>
      <c r="K61" s="23">
        <f t="shared" si="41"/>
        <v>0</v>
      </c>
      <c r="L61" s="23">
        <f t="shared" si="41"/>
        <v>0</v>
      </c>
      <c r="M61" s="23">
        <f t="shared" si="41"/>
        <v>0</v>
      </c>
      <c r="N61" s="23">
        <f t="shared" si="41"/>
        <v>0</v>
      </c>
      <c r="O61" s="23">
        <f t="shared" si="41"/>
        <v>10052.720000000001</v>
      </c>
      <c r="P61" s="23">
        <f t="shared" ref="P61" si="42">SUM(C61:O61)</f>
        <v>34416.44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A52:B52"/>
    <mergeCell ref="A46:P46"/>
    <mergeCell ref="A47:R47"/>
    <mergeCell ref="A48:A49"/>
    <mergeCell ref="C48:P48"/>
    <mergeCell ref="A50:A51"/>
    <mergeCell ref="A61:B61"/>
    <mergeCell ref="A55:P55"/>
    <mergeCell ref="A56:R56"/>
    <mergeCell ref="A57:A58"/>
    <mergeCell ref="C57:P57"/>
    <mergeCell ref="A59:A60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2"/>
  <sheetViews>
    <sheetView tabSelected="1" topLeftCell="K1" workbookViewId="0">
      <pane ySplit="6" topLeftCell="A16" activePane="bottomLeft" state="frozen"/>
      <selection pane="bottomLeft" activeCell="R21" sqref="R21:R27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6" width="16.5" bestFit="1" customWidth="1"/>
    <col min="17" max="18" width="15" bestFit="1" customWidth="1"/>
    <col min="19" max="20" width="16.5" bestFit="1" customWidth="1"/>
    <col min="21" max="29" width="10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customHeight="1" x14ac:dyDescent="0.25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42"/>
      <c r="R5" s="1"/>
      <c r="S5" s="1"/>
      <c r="T5" s="1"/>
      <c r="U5" s="1"/>
      <c r="V5" s="1"/>
      <c r="W5" s="1"/>
      <c r="X5" s="1"/>
      <c r="Y5" s="1"/>
    </row>
    <row r="6" spans="1:29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  <c r="R6" s="1"/>
      <c r="S6" s="1"/>
      <c r="T6" s="1"/>
      <c r="U6" s="1"/>
      <c r="V6" s="1"/>
      <c r="W6" s="1"/>
      <c r="X6" s="1"/>
      <c r="Y6" s="1"/>
    </row>
    <row r="7" spans="1:29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9" x14ac:dyDescent="0.25">
      <c r="A8" s="95" t="s">
        <v>4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8"/>
      <c r="R8" s="1"/>
      <c r="S8" s="1"/>
      <c r="T8" s="1"/>
      <c r="U8" s="1"/>
      <c r="V8" s="1"/>
      <c r="W8" s="1"/>
      <c r="X8" s="1"/>
      <c r="Y8" s="1"/>
    </row>
    <row r="9" spans="1:29" ht="4.5" customHeight="1" x14ac:dyDescent="0.25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4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2" t="s">
        <v>2</v>
      </c>
      <c r="B10" s="102">
        <v>2023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s="2" t="s">
        <v>8</v>
      </c>
      <c r="B11" s="14" t="s">
        <v>9</v>
      </c>
      <c r="C11" s="48" t="s">
        <v>10</v>
      </c>
      <c r="D11" s="48" t="s">
        <v>11</v>
      </c>
      <c r="E11" s="48" t="s">
        <v>12</v>
      </c>
      <c r="F11" s="48" t="s">
        <v>13</v>
      </c>
      <c r="G11" s="48" t="s">
        <v>14</v>
      </c>
      <c r="H11" s="48" t="s">
        <v>15</v>
      </c>
      <c r="I11" s="48" t="s">
        <v>16</v>
      </c>
      <c r="J11" s="48" t="s">
        <v>17</v>
      </c>
      <c r="K11" s="48" t="s">
        <v>18</v>
      </c>
      <c r="L11" s="48" t="s">
        <v>19</v>
      </c>
      <c r="M11" s="48" t="s">
        <v>20</v>
      </c>
      <c r="N11" s="47" t="s">
        <v>6</v>
      </c>
      <c r="O11" s="48" t="s">
        <v>26</v>
      </c>
      <c r="P11" s="78" t="s">
        <v>173</v>
      </c>
      <c r="Q11" s="59" t="s">
        <v>174</v>
      </c>
      <c r="R11" s="1"/>
      <c r="S11" s="1"/>
      <c r="T11" s="1"/>
      <c r="U11" s="1"/>
      <c r="V11" s="1"/>
      <c r="W11" s="1"/>
      <c r="X11" s="1"/>
    </row>
    <row r="12" spans="1:29" x14ac:dyDescent="0.25">
      <c r="A12" s="19" t="s">
        <v>23</v>
      </c>
      <c r="B12" s="63">
        <v>172393979.44</v>
      </c>
      <c r="C12" s="63">
        <v>171634983.28999999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8">
        <f>SUM(B12:N12)</f>
        <v>344028962.73000002</v>
      </c>
      <c r="P12" s="63">
        <v>173600136.13999999</v>
      </c>
      <c r="Q12" s="20">
        <v>186589048.58000001</v>
      </c>
      <c r="R12" s="1"/>
      <c r="S12" s="1"/>
      <c r="T12" s="1"/>
      <c r="U12" s="1"/>
      <c r="V12" s="1"/>
      <c r="W12" s="1"/>
      <c r="X12" s="1"/>
    </row>
    <row r="13" spans="1:29" x14ac:dyDescent="0.25">
      <c r="A13" s="19" t="s">
        <v>24</v>
      </c>
      <c r="B13" s="63">
        <v>113411995.09</v>
      </c>
      <c r="C13" s="63">
        <v>113396528.73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8">
        <f>SUM(B13:N13)</f>
        <v>226808523.81999999</v>
      </c>
      <c r="P13" s="63">
        <v>114233674.84</v>
      </c>
      <c r="Q13" s="20">
        <v>116163695.78</v>
      </c>
      <c r="R13" s="5"/>
      <c r="S13" s="5"/>
      <c r="T13" s="5"/>
      <c r="U13" s="5"/>
      <c r="V13" s="5"/>
      <c r="W13" s="5"/>
      <c r="X13" s="5"/>
    </row>
    <row r="14" spans="1:29" x14ac:dyDescent="0.25">
      <c r="A14" s="7" t="s">
        <v>26</v>
      </c>
      <c r="B14" s="69">
        <f t="shared" ref="B14:N14" si="0">SUM(B12:B13)</f>
        <v>285805974.52999997</v>
      </c>
      <c r="C14" s="69">
        <f t="shared" si="0"/>
        <v>285031512.01999998</v>
      </c>
      <c r="D14" s="69">
        <f t="shared" si="0"/>
        <v>0</v>
      </c>
      <c r="E14" s="69">
        <f t="shared" si="0"/>
        <v>0</v>
      </c>
      <c r="F14" s="69">
        <f t="shared" si="0"/>
        <v>0</v>
      </c>
      <c r="G14" s="69">
        <f t="shared" si="0"/>
        <v>0</v>
      </c>
      <c r="H14" s="69">
        <f t="shared" si="0"/>
        <v>0</v>
      </c>
      <c r="I14" s="69">
        <f t="shared" si="0"/>
        <v>0</v>
      </c>
      <c r="J14" s="69">
        <f t="shared" si="0"/>
        <v>0</v>
      </c>
      <c r="K14" s="69">
        <f t="shared" si="0"/>
        <v>0</v>
      </c>
      <c r="L14" s="69">
        <f t="shared" si="0"/>
        <v>0</v>
      </c>
      <c r="M14" s="69">
        <f t="shared" si="0"/>
        <v>0</v>
      </c>
      <c r="N14" s="70">
        <f t="shared" si="0"/>
        <v>0</v>
      </c>
      <c r="O14" s="69">
        <f>SUM(B14:N14)</f>
        <v>570837486.54999995</v>
      </c>
      <c r="P14" s="70">
        <f t="shared" ref="P14:Q14" si="1">SUM(P12:P13)</f>
        <v>287833810.98000002</v>
      </c>
      <c r="Q14" s="77">
        <f t="shared" si="1"/>
        <v>302752744.36000001</v>
      </c>
      <c r="R14" s="1"/>
      <c r="S14" s="1"/>
      <c r="T14" s="1"/>
      <c r="U14" s="1"/>
      <c r="V14" s="1"/>
      <c r="W14" s="1"/>
      <c r="X14" s="1"/>
    </row>
    <row r="15" spans="1:2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9" x14ac:dyDescent="0.25">
      <c r="A17" s="95" t="s">
        <v>4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8"/>
      <c r="S17" s="1"/>
      <c r="T17" s="1"/>
      <c r="U17" s="1"/>
      <c r="V17" s="1"/>
      <c r="W17" s="1"/>
      <c r="X17" s="1"/>
      <c r="Y17" s="1"/>
    </row>
    <row r="18" spans="1:29" ht="4.5" customHeight="1" x14ac:dyDescent="0.25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00" t="s">
        <v>8</v>
      </c>
      <c r="B19" s="2" t="s">
        <v>2</v>
      </c>
      <c r="C19" s="102">
        <v>2023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4"/>
      <c r="S19" s="1"/>
      <c r="T19" s="1"/>
      <c r="U19" s="1"/>
      <c r="V19" s="1"/>
      <c r="W19" s="1"/>
      <c r="X19" s="1"/>
      <c r="Y19" s="1"/>
    </row>
    <row r="20" spans="1:29" x14ac:dyDescent="0.25">
      <c r="A20" s="101"/>
      <c r="B20" s="2" t="s">
        <v>30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6</v>
      </c>
      <c r="P20" s="14" t="s">
        <v>26</v>
      </c>
      <c r="Q20" s="24" t="s">
        <v>173</v>
      </c>
      <c r="R20" s="24" t="s">
        <v>174</v>
      </c>
      <c r="S20" s="1"/>
      <c r="T20" s="1"/>
      <c r="U20" s="1"/>
      <c r="V20" s="1"/>
      <c r="W20" s="1"/>
      <c r="X20" s="1"/>
      <c r="Y20" s="1"/>
    </row>
    <row r="21" spans="1:29" ht="15.75" customHeight="1" x14ac:dyDescent="0.25">
      <c r="A21" s="105" t="s">
        <v>23</v>
      </c>
      <c r="B21" s="19" t="s">
        <v>33</v>
      </c>
      <c r="C21" s="63">
        <v>95519928.540000007</v>
      </c>
      <c r="D21" s="63">
        <v>94985127.439999998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4">
        <f t="shared" ref="P21:Q26" si="2">SUM(C21:O21)</f>
        <v>190505055.98000002</v>
      </c>
      <c r="Q21" s="64">
        <v>1297615873.4400001</v>
      </c>
      <c r="R21" s="64">
        <v>1443691794.5</v>
      </c>
      <c r="S21" s="1"/>
      <c r="T21" s="1"/>
      <c r="U21" s="1"/>
      <c r="V21" s="1"/>
      <c r="W21" s="1"/>
      <c r="X21" s="1"/>
      <c r="Y21" s="1"/>
    </row>
    <row r="22" spans="1:29" ht="15.75" customHeight="1" x14ac:dyDescent="0.25">
      <c r="A22" s="101"/>
      <c r="B22" s="19" t="s">
        <v>35</v>
      </c>
      <c r="C22" s="63">
        <v>76874050.900000006</v>
      </c>
      <c r="D22" s="63">
        <v>76649855.849999994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4">
        <f t="shared" si="2"/>
        <v>153523906.75</v>
      </c>
      <c r="Q22" s="64">
        <v>1023928619.4800001</v>
      </c>
      <c r="R22" s="64">
        <v>1075409005.6000001</v>
      </c>
      <c r="S22" s="1"/>
      <c r="T22" s="1"/>
      <c r="U22" s="1"/>
      <c r="V22" s="1"/>
      <c r="W22" s="1"/>
      <c r="X22" s="1"/>
      <c r="Y22" s="1"/>
    </row>
    <row r="23" spans="1:29" ht="15.75" customHeight="1" x14ac:dyDescent="0.25">
      <c r="A23" s="139" t="s">
        <v>156</v>
      </c>
      <c r="B23" s="140"/>
      <c r="C23" s="65">
        <f t="shared" ref="C23:O23" si="3">SUM(C21:C22)</f>
        <v>172393979.44</v>
      </c>
      <c r="D23" s="65">
        <f t="shared" si="3"/>
        <v>171634983.28999999</v>
      </c>
      <c r="E23" s="65">
        <f t="shared" si="3"/>
        <v>0</v>
      </c>
      <c r="F23" s="65">
        <f t="shared" si="3"/>
        <v>0</v>
      </c>
      <c r="G23" s="65">
        <f t="shared" si="3"/>
        <v>0</v>
      </c>
      <c r="H23" s="65">
        <f t="shared" si="3"/>
        <v>0</v>
      </c>
      <c r="I23" s="65">
        <f t="shared" si="3"/>
        <v>0</v>
      </c>
      <c r="J23" s="65">
        <f t="shared" si="3"/>
        <v>0</v>
      </c>
      <c r="K23" s="65">
        <f t="shared" si="3"/>
        <v>0</v>
      </c>
      <c r="L23" s="65">
        <f t="shared" si="3"/>
        <v>0</v>
      </c>
      <c r="M23" s="65">
        <f t="shared" si="3"/>
        <v>0</v>
      </c>
      <c r="N23" s="65">
        <f t="shared" si="3"/>
        <v>0</v>
      </c>
      <c r="O23" s="65">
        <f t="shared" si="3"/>
        <v>0</v>
      </c>
      <c r="P23" s="64">
        <f>SUM(C23:O23)</f>
        <v>344028962.73000002</v>
      </c>
      <c r="Q23" s="64">
        <v>2321544492.9200001</v>
      </c>
      <c r="R23" s="64">
        <v>2519100800.0999999</v>
      </c>
      <c r="S23" s="1"/>
      <c r="T23" s="1"/>
      <c r="U23" s="1"/>
      <c r="V23" s="1"/>
      <c r="W23" s="1"/>
      <c r="X23" s="1"/>
      <c r="Y23" s="1"/>
    </row>
    <row r="24" spans="1:29" ht="15.75" customHeight="1" x14ac:dyDescent="0.25">
      <c r="A24" s="105" t="s">
        <v>24</v>
      </c>
      <c r="B24" s="19" t="s">
        <v>33</v>
      </c>
      <c r="C24" s="63">
        <v>6470992.3700000001</v>
      </c>
      <c r="D24" s="63">
        <v>6285266.6799999997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64">
        <f t="shared" si="2"/>
        <v>12756259.050000001</v>
      </c>
      <c r="Q24" s="64">
        <v>82361312.510000005</v>
      </c>
      <c r="R24" s="64">
        <v>81627921.859999999</v>
      </c>
      <c r="S24" s="1"/>
      <c r="T24" s="1"/>
      <c r="U24" s="1"/>
      <c r="V24" s="1"/>
      <c r="W24" s="1"/>
      <c r="X24" s="1"/>
      <c r="Y24" s="1"/>
    </row>
    <row r="25" spans="1:29" ht="15.75" customHeight="1" x14ac:dyDescent="0.25">
      <c r="A25" s="101"/>
      <c r="B25" s="19" t="s">
        <v>35</v>
      </c>
      <c r="C25" s="63">
        <v>106941002.72</v>
      </c>
      <c r="D25" s="63">
        <v>107111262.05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64">
        <f t="shared" si="2"/>
        <v>214052264.76999998</v>
      </c>
      <c r="Q25" s="64">
        <v>1408344216.8900001</v>
      </c>
      <c r="R25" s="64">
        <v>1438703928.1800003</v>
      </c>
      <c r="S25" s="1"/>
      <c r="T25" s="1"/>
      <c r="U25" s="1"/>
      <c r="V25" s="1"/>
      <c r="W25" s="1"/>
      <c r="X25" s="1"/>
      <c r="Y25" s="1"/>
    </row>
    <row r="26" spans="1:29" ht="15.75" customHeight="1" x14ac:dyDescent="0.25">
      <c r="A26" s="139" t="s">
        <v>156</v>
      </c>
      <c r="B26" s="140"/>
      <c r="C26" s="65">
        <f t="shared" ref="C26" si="4">SUM(C24:C25)</f>
        <v>113411995.09</v>
      </c>
      <c r="D26" s="65">
        <f t="shared" ref="D26" si="5">SUM(D24:D25)</f>
        <v>113396528.72999999</v>
      </c>
      <c r="E26" s="65">
        <f t="shared" ref="E26" si="6">SUM(E24:E25)</f>
        <v>0</v>
      </c>
      <c r="F26" s="65">
        <f t="shared" ref="F26" si="7">SUM(F24:F25)</f>
        <v>0</v>
      </c>
      <c r="G26" s="65">
        <f t="shared" ref="G26" si="8">SUM(G24:G25)</f>
        <v>0</v>
      </c>
      <c r="H26" s="65">
        <f t="shared" ref="H26" si="9">SUM(H24:H25)</f>
        <v>0</v>
      </c>
      <c r="I26" s="65">
        <f t="shared" ref="I26" si="10">SUM(I24:I25)</f>
        <v>0</v>
      </c>
      <c r="J26" s="65">
        <f t="shared" ref="J26" si="11">SUM(J24:J25)</f>
        <v>0</v>
      </c>
      <c r="K26" s="65">
        <f t="shared" ref="K26" si="12">SUM(K24:K25)</f>
        <v>0</v>
      </c>
      <c r="L26" s="65">
        <f t="shared" ref="L26" si="13">SUM(L24:L25)</f>
        <v>0</v>
      </c>
      <c r="M26" s="65">
        <f t="shared" ref="M26" si="14">SUM(M24:M25)</f>
        <v>0</v>
      </c>
      <c r="N26" s="65">
        <f t="shared" ref="N26" si="15">SUM(N24:N25)</f>
        <v>0</v>
      </c>
      <c r="O26" s="65">
        <f t="shared" ref="O26" si="16">SUM(O24:O25)</f>
        <v>0</v>
      </c>
      <c r="P26" s="64">
        <f t="shared" si="2"/>
        <v>226808523.81999999</v>
      </c>
      <c r="Q26" s="64">
        <v>1490705529.4000001</v>
      </c>
      <c r="R26" s="64">
        <v>1520331850.0400002</v>
      </c>
      <c r="S26" s="1"/>
      <c r="T26" s="1"/>
      <c r="U26" s="1"/>
      <c r="V26" s="1"/>
      <c r="W26" s="1"/>
      <c r="X26" s="1"/>
      <c r="Y26" s="1"/>
    </row>
    <row r="27" spans="1:29" ht="15.75" customHeight="1" x14ac:dyDescent="0.25">
      <c r="A27" s="106" t="s">
        <v>26</v>
      </c>
      <c r="B27" s="141"/>
      <c r="C27" s="66">
        <f t="shared" ref="C27:L27" si="17">SUM(C26+C23)</f>
        <v>285805974.52999997</v>
      </c>
      <c r="D27" s="66">
        <f t="shared" si="17"/>
        <v>285031512.01999998</v>
      </c>
      <c r="E27" s="66">
        <f t="shared" si="17"/>
        <v>0</v>
      </c>
      <c r="F27" s="66">
        <f t="shared" si="17"/>
        <v>0</v>
      </c>
      <c r="G27" s="66">
        <f t="shared" si="17"/>
        <v>0</v>
      </c>
      <c r="H27" s="66">
        <f t="shared" si="17"/>
        <v>0</v>
      </c>
      <c r="I27" s="66">
        <f t="shared" si="17"/>
        <v>0</v>
      </c>
      <c r="J27" s="66">
        <f t="shared" si="17"/>
        <v>0</v>
      </c>
      <c r="K27" s="66">
        <f t="shared" si="17"/>
        <v>0</v>
      </c>
      <c r="L27" s="66">
        <f t="shared" si="17"/>
        <v>0</v>
      </c>
      <c r="M27" s="66">
        <f t="shared" ref="M27:O27" si="18">SUM(M26+M23)</f>
        <v>0</v>
      </c>
      <c r="N27" s="66">
        <f t="shared" si="18"/>
        <v>0</v>
      </c>
      <c r="O27" s="66">
        <f t="shared" si="18"/>
        <v>0</v>
      </c>
      <c r="P27" s="67">
        <f>SUM(P23+P26)</f>
        <v>570837486.54999995</v>
      </c>
      <c r="Q27" s="67">
        <v>3812250022.3200002</v>
      </c>
      <c r="R27" s="67">
        <v>4039432650.1400003</v>
      </c>
      <c r="S27" s="1"/>
      <c r="T27" s="1"/>
      <c r="U27" s="1"/>
      <c r="V27" s="1"/>
      <c r="W27" s="1"/>
      <c r="X27" s="1"/>
      <c r="Y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</sheetData>
  <mergeCells count="13">
    <mergeCell ref="A8:Q8"/>
    <mergeCell ref="A5:Q6"/>
    <mergeCell ref="A9:Q9"/>
    <mergeCell ref="A23:B23"/>
    <mergeCell ref="A21:A22"/>
    <mergeCell ref="A19:A20"/>
    <mergeCell ref="A18:R18"/>
    <mergeCell ref="B10:Q10"/>
    <mergeCell ref="A17:R17"/>
    <mergeCell ref="C19:R19"/>
    <mergeCell ref="A26:B26"/>
    <mergeCell ref="A27:B27"/>
    <mergeCell ref="A24:A25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4"/>
  <sheetViews>
    <sheetView topLeftCell="K1" workbookViewId="0">
      <pane ySplit="6" topLeftCell="A25" activePane="bottomLeft" state="frozen"/>
      <selection pane="bottomLeft" activeCell="P31" sqref="P31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16" width="16.125" customWidth="1"/>
    <col min="17" max="17" width="16.75" customWidth="1"/>
    <col min="18" max="23" width="9.37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customHeight="1" x14ac:dyDescent="0.25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42"/>
      <c r="R5" s="1"/>
      <c r="S5" s="1"/>
      <c r="T5" s="1"/>
      <c r="U5" s="1"/>
      <c r="V5" s="1"/>
      <c r="W5" s="1"/>
    </row>
    <row r="6" spans="1:23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  <c r="R6" s="1"/>
      <c r="S6" s="1"/>
      <c r="T6" s="1"/>
      <c r="U6" s="1"/>
      <c r="V6" s="1"/>
      <c r="W6" s="1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95" t="s">
        <v>1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8"/>
      <c r="R8" s="1"/>
      <c r="S8" s="1"/>
      <c r="T8" s="1"/>
      <c r="U8" s="1"/>
      <c r="V8" s="1"/>
      <c r="W8" s="1"/>
    </row>
    <row r="9" spans="1:23" ht="4.5" customHeight="1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2" t="s">
        <v>2</v>
      </c>
      <c r="B10" s="102">
        <v>2023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  <c r="R10" s="1"/>
      <c r="S10" s="1"/>
    </row>
    <row r="11" spans="1:23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3" t="s">
        <v>173</v>
      </c>
      <c r="Q11" s="3" t="s">
        <v>174</v>
      </c>
      <c r="R11" s="1"/>
      <c r="S11" s="1"/>
    </row>
    <row r="12" spans="1:23" x14ac:dyDescent="0.25">
      <c r="A12" s="146" t="s">
        <v>21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8"/>
      <c r="R12" s="1"/>
      <c r="S12" s="1"/>
    </row>
    <row r="13" spans="1:23" x14ac:dyDescent="0.25">
      <c r="A13" s="4" t="s">
        <v>23</v>
      </c>
      <c r="B13" s="63">
        <v>164543095.72999999</v>
      </c>
      <c r="C13" s="63">
        <v>163816939.68000001</v>
      </c>
      <c r="D13" s="63">
        <v>163816939.68000001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83">
        <f>SUM(B13:N13)</f>
        <v>492176975.08999997</v>
      </c>
      <c r="P13" s="63">
        <v>165678805.18000001</v>
      </c>
      <c r="Q13" s="63">
        <v>178061732.71000001</v>
      </c>
      <c r="R13" s="1"/>
      <c r="S13" s="1"/>
    </row>
    <row r="14" spans="1:23" x14ac:dyDescent="0.25">
      <c r="A14" s="4" t="s">
        <v>24</v>
      </c>
      <c r="B14" s="63">
        <v>99069356.319999993</v>
      </c>
      <c r="C14" s="63">
        <v>99082308.290000007</v>
      </c>
      <c r="D14" s="63">
        <v>99082308.290000007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83">
        <f t="shared" ref="O14:O17" si="0">SUM(B14:N14)</f>
        <v>297233972.90000004</v>
      </c>
      <c r="P14" s="63">
        <v>99812542.890000001</v>
      </c>
      <c r="Q14" s="63">
        <v>101208657.94</v>
      </c>
      <c r="R14" s="1"/>
      <c r="S14" s="1"/>
    </row>
    <row r="15" spans="1:23" x14ac:dyDescent="0.25">
      <c r="A15" s="26" t="s">
        <v>26</v>
      </c>
      <c r="B15" s="74">
        <f t="shared" ref="B15:N15" si="1">SUM(B13:B14)</f>
        <v>263612452.04999998</v>
      </c>
      <c r="C15" s="74">
        <f t="shared" si="1"/>
        <v>262899247.97000003</v>
      </c>
      <c r="D15" s="74">
        <f t="shared" si="1"/>
        <v>262899247.97000003</v>
      </c>
      <c r="E15" s="74">
        <f t="shared" si="1"/>
        <v>0</v>
      </c>
      <c r="F15" s="74">
        <f t="shared" si="1"/>
        <v>0</v>
      </c>
      <c r="G15" s="74">
        <f t="shared" si="1"/>
        <v>0</v>
      </c>
      <c r="H15" s="74">
        <f t="shared" si="1"/>
        <v>0</v>
      </c>
      <c r="I15" s="74">
        <f t="shared" si="1"/>
        <v>0</v>
      </c>
      <c r="J15" s="74">
        <f t="shared" si="1"/>
        <v>0</v>
      </c>
      <c r="K15" s="74">
        <f t="shared" si="1"/>
        <v>0</v>
      </c>
      <c r="L15" s="74">
        <f t="shared" si="1"/>
        <v>0</v>
      </c>
      <c r="M15" s="74">
        <f t="shared" si="1"/>
        <v>0</v>
      </c>
      <c r="N15" s="74">
        <f t="shared" si="1"/>
        <v>0</v>
      </c>
      <c r="O15" s="83">
        <f t="shared" si="0"/>
        <v>789410947.99000001</v>
      </c>
      <c r="P15" s="79">
        <f t="shared" ref="P15:Q15" si="2">SUM(P13:P14)</f>
        <v>265491348.06999999</v>
      </c>
      <c r="Q15" s="79">
        <f t="shared" si="2"/>
        <v>279270390.64999998</v>
      </c>
      <c r="R15" s="1"/>
      <c r="S15" s="1"/>
    </row>
    <row r="16" spans="1:23" x14ac:dyDescent="0.25">
      <c r="A16" s="146" t="s">
        <v>25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8"/>
      <c r="R16" s="1"/>
      <c r="S16" s="1"/>
    </row>
    <row r="17" spans="1:23" x14ac:dyDescent="0.25">
      <c r="A17" s="4" t="s">
        <v>23</v>
      </c>
      <c r="B17" s="63">
        <v>7850883.71</v>
      </c>
      <c r="C17" s="63">
        <v>7818043.6100000003</v>
      </c>
      <c r="D17" s="63">
        <v>7818043.6100000003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83">
        <f t="shared" si="0"/>
        <v>23486970.93</v>
      </c>
      <c r="P17" s="63">
        <v>7921330.96</v>
      </c>
      <c r="Q17" s="63">
        <v>8527315.8699999992</v>
      </c>
      <c r="R17" s="1"/>
      <c r="S17" s="1"/>
    </row>
    <row r="18" spans="1:23" x14ac:dyDescent="0.25">
      <c r="A18" s="4" t="s">
        <v>24</v>
      </c>
      <c r="B18" s="63">
        <v>14342638.77</v>
      </c>
      <c r="C18" s="63">
        <v>14314220.439999999</v>
      </c>
      <c r="D18" s="63">
        <v>14314220.439999999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83">
        <f>SUM(B18:N18)</f>
        <v>42971079.649999999</v>
      </c>
      <c r="P18" s="63">
        <v>14421131.949999999</v>
      </c>
      <c r="Q18" s="63">
        <v>14955037.84</v>
      </c>
      <c r="R18" s="1"/>
      <c r="S18" s="1"/>
    </row>
    <row r="19" spans="1:23" x14ac:dyDescent="0.25">
      <c r="A19" s="26" t="s">
        <v>26</v>
      </c>
      <c r="B19" s="74">
        <f t="shared" ref="B19:N19" si="3">SUM(B17:B18)</f>
        <v>22193522.48</v>
      </c>
      <c r="C19" s="74">
        <f t="shared" si="3"/>
        <v>22132264.050000001</v>
      </c>
      <c r="D19" s="74">
        <f t="shared" si="3"/>
        <v>22132264.050000001</v>
      </c>
      <c r="E19" s="74">
        <f t="shared" si="3"/>
        <v>0</v>
      </c>
      <c r="F19" s="74">
        <f t="shared" si="3"/>
        <v>0</v>
      </c>
      <c r="G19" s="74">
        <f t="shared" si="3"/>
        <v>0</v>
      </c>
      <c r="H19" s="74">
        <f t="shared" si="3"/>
        <v>0</v>
      </c>
      <c r="I19" s="74">
        <f t="shared" si="3"/>
        <v>0</v>
      </c>
      <c r="J19" s="74">
        <f t="shared" si="3"/>
        <v>0</v>
      </c>
      <c r="K19" s="74">
        <f t="shared" si="3"/>
        <v>0</v>
      </c>
      <c r="L19" s="74">
        <f t="shared" si="3"/>
        <v>0</v>
      </c>
      <c r="M19" s="74">
        <f t="shared" si="3"/>
        <v>0</v>
      </c>
      <c r="N19" s="74">
        <f t="shared" si="3"/>
        <v>0</v>
      </c>
      <c r="O19" s="83">
        <f>SUM(B19:N19)</f>
        <v>66458050.579999998</v>
      </c>
      <c r="P19" s="79">
        <f t="shared" ref="P19:Q19" si="4">SUM(P17:P18)</f>
        <v>22342462.91</v>
      </c>
      <c r="Q19" s="79">
        <f t="shared" si="4"/>
        <v>23482353.710000001</v>
      </c>
      <c r="R19" s="1"/>
      <c r="S19" s="1"/>
    </row>
    <row r="20" spans="1:23" x14ac:dyDescent="0.25">
      <c r="A20" s="7" t="s">
        <v>26</v>
      </c>
      <c r="B20" s="84">
        <f t="shared" ref="B20:N20" si="5">B13+B14+B17+B18</f>
        <v>285805974.52999997</v>
      </c>
      <c r="C20" s="84">
        <f t="shared" si="5"/>
        <v>285031512.02000004</v>
      </c>
      <c r="D20" s="84">
        <f t="shared" si="5"/>
        <v>285031512.02000004</v>
      </c>
      <c r="E20" s="84">
        <f t="shared" si="5"/>
        <v>0</v>
      </c>
      <c r="F20" s="84">
        <f t="shared" si="5"/>
        <v>0</v>
      </c>
      <c r="G20" s="84">
        <f t="shared" si="5"/>
        <v>0</v>
      </c>
      <c r="H20" s="84">
        <f t="shared" si="5"/>
        <v>0</v>
      </c>
      <c r="I20" s="84">
        <f>I13+I14+I17+I18</f>
        <v>0</v>
      </c>
      <c r="J20" s="84">
        <f t="shared" si="5"/>
        <v>0</v>
      </c>
      <c r="K20" s="84">
        <f t="shared" si="5"/>
        <v>0</v>
      </c>
      <c r="L20" s="84">
        <f t="shared" si="5"/>
        <v>0</v>
      </c>
      <c r="M20" s="84">
        <f t="shared" si="5"/>
        <v>0</v>
      </c>
      <c r="N20" s="84">
        <f t="shared" si="5"/>
        <v>0</v>
      </c>
      <c r="O20" s="84">
        <f>SUM(B20:N20)</f>
        <v>855868998.56999993</v>
      </c>
      <c r="P20" s="84">
        <f t="shared" ref="P20:Q20" si="6">P13+P14+P17+P18</f>
        <v>287833810.97999996</v>
      </c>
      <c r="Q20" s="84">
        <f t="shared" si="6"/>
        <v>302752744.35999995</v>
      </c>
      <c r="R20" s="1"/>
      <c r="S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5">
      <c r="A24" s="95" t="s">
        <v>31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8"/>
      <c r="R24" s="1"/>
      <c r="S24" s="1"/>
      <c r="T24" s="1"/>
      <c r="U24" s="1"/>
      <c r="V24" s="1"/>
      <c r="W24" s="1"/>
    </row>
    <row r="25" spans="1:23" ht="4.5" customHeight="1" x14ac:dyDescent="0.25">
      <c r="A25" s="98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5">
      <c r="A26" s="2" t="s">
        <v>2</v>
      </c>
      <c r="B26" s="102">
        <v>2023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  <c r="R26" s="1"/>
      <c r="S26" s="1"/>
    </row>
    <row r="27" spans="1:23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7" t="s">
        <v>26</v>
      </c>
      <c r="P27" s="3" t="s">
        <v>173</v>
      </c>
      <c r="Q27" s="3" t="s">
        <v>174</v>
      </c>
      <c r="R27" s="1"/>
      <c r="S27" s="1"/>
    </row>
    <row r="28" spans="1:23" ht="15.75" customHeight="1" x14ac:dyDescent="0.25">
      <c r="A28" s="152" t="s">
        <v>21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4"/>
      <c r="R28" s="1"/>
      <c r="S28" s="1"/>
    </row>
    <row r="29" spans="1:23" ht="15.75" customHeight="1" x14ac:dyDescent="0.25">
      <c r="A29" s="19" t="s">
        <v>35</v>
      </c>
      <c r="B29" s="63">
        <v>169469825.36000001</v>
      </c>
      <c r="C29" s="63">
        <v>169376821.12</v>
      </c>
      <c r="D29" s="63">
        <v>169376821.12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85">
        <f>SUM(B29:N29)</f>
        <v>508223467.60000002</v>
      </c>
      <c r="P29" s="63">
        <v>170634769.08000001</v>
      </c>
      <c r="Q29" s="63">
        <v>175395789.53999999</v>
      </c>
      <c r="R29" s="1"/>
      <c r="S29" s="1"/>
    </row>
    <row r="30" spans="1:23" ht="15.75" customHeight="1" x14ac:dyDescent="0.25">
      <c r="A30" s="19" t="s">
        <v>33</v>
      </c>
      <c r="B30" s="63">
        <v>94142626.689999998</v>
      </c>
      <c r="C30" s="63">
        <v>93522426.849999994</v>
      </c>
      <c r="D30" s="63">
        <v>93522426.849999994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85">
        <f t="shared" ref="O30:O31" si="7">SUM(B30:N30)</f>
        <v>281187480.38999999</v>
      </c>
      <c r="P30" s="63">
        <v>94856578.989999995</v>
      </c>
      <c r="Q30" s="63">
        <v>103874601.11</v>
      </c>
      <c r="R30" s="1"/>
      <c r="S30" s="1"/>
    </row>
    <row r="31" spans="1:23" ht="15.75" customHeight="1" x14ac:dyDescent="0.25">
      <c r="A31" s="26" t="s">
        <v>26</v>
      </c>
      <c r="B31" s="74">
        <f t="shared" ref="B31:N31" si="8">SUM(B29:B30)</f>
        <v>263612452.05000001</v>
      </c>
      <c r="C31" s="74">
        <f t="shared" si="8"/>
        <v>262899247.97</v>
      </c>
      <c r="D31" s="74">
        <f t="shared" si="8"/>
        <v>262899247.97</v>
      </c>
      <c r="E31" s="74">
        <f t="shared" si="8"/>
        <v>0</v>
      </c>
      <c r="F31" s="74">
        <f t="shared" si="8"/>
        <v>0</v>
      </c>
      <c r="G31" s="74">
        <f t="shared" si="8"/>
        <v>0</v>
      </c>
      <c r="H31" s="74">
        <f t="shared" si="8"/>
        <v>0</v>
      </c>
      <c r="I31" s="74">
        <f t="shared" si="8"/>
        <v>0</v>
      </c>
      <c r="J31" s="74">
        <f t="shared" si="8"/>
        <v>0</v>
      </c>
      <c r="K31" s="74">
        <f t="shared" si="8"/>
        <v>0</v>
      </c>
      <c r="L31" s="74">
        <f t="shared" si="8"/>
        <v>0</v>
      </c>
      <c r="M31" s="74">
        <f t="shared" si="8"/>
        <v>0</v>
      </c>
      <c r="N31" s="74">
        <f t="shared" si="8"/>
        <v>0</v>
      </c>
      <c r="O31" s="85">
        <f t="shared" si="7"/>
        <v>789410947.99000001</v>
      </c>
      <c r="P31" s="79">
        <f t="shared" ref="P31:Q31" si="9">SUM(P29:P30)</f>
        <v>265491348.06999999</v>
      </c>
      <c r="Q31" s="79">
        <f t="shared" si="9"/>
        <v>279270390.64999998</v>
      </c>
      <c r="R31" s="1"/>
      <c r="S31" s="1"/>
    </row>
    <row r="32" spans="1:23" ht="15.75" customHeight="1" x14ac:dyDescent="0.25">
      <c r="A32" s="155" t="s">
        <v>25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  <c r="R32" s="1"/>
      <c r="S32" s="1"/>
    </row>
    <row r="33" spans="1:23" ht="15.75" customHeight="1" x14ac:dyDescent="0.25">
      <c r="A33" s="19" t="s">
        <v>35</v>
      </c>
      <c r="B33" s="63">
        <v>14345228.26</v>
      </c>
      <c r="C33" s="63">
        <v>14384296.779999999</v>
      </c>
      <c r="D33" s="63">
        <v>14384296.779999999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85">
        <f>SUM(B33:N33)</f>
        <v>43113821.82</v>
      </c>
      <c r="P33" s="63">
        <v>14463445.02</v>
      </c>
      <c r="Q33" s="63">
        <v>15042650.539999999</v>
      </c>
      <c r="R33" s="1"/>
      <c r="S33" s="1"/>
    </row>
    <row r="34" spans="1:23" ht="15.75" customHeight="1" x14ac:dyDescent="0.25">
      <c r="A34" s="19" t="s">
        <v>33</v>
      </c>
      <c r="B34" s="63">
        <v>7848294.2199999997</v>
      </c>
      <c r="C34" s="63">
        <v>7747967.2699999996</v>
      </c>
      <c r="D34" s="63">
        <v>7747967.2699999996</v>
      </c>
      <c r="E34" s="63">
        <v>0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85">
        <f>SUM(B34:N34)</f>
        <v>23344228.759999998</v>
      </c>
      <c r="P34" s="63">
        <v>7879017.8899999997</v>
      </c>
      <c r="Q34" s="63">
        <v>8439703.1699999999</v>
      </c>
      <c r="R34" s="1"/>
      <c r="S34" s="1"/>
    </row>
    <row r="35" spans="1:23" ht="15.75" customHeight="1" x14ac:dyDescent="0.25">
      <c r="A35" s="26" t="s">
        <v>26</v>
      </c>
      <c r="B35" s="74">
        <f t="shared" ref="B35:N35" si="10">SUM(B33:B34)</f>
        <v>22193522.48</v>
      </c>
      <c r="C35" s="74">
        <f t="shared" si="10"/>
        <v>22132264.049999997</v>
      </c>
      <c r="D35" s="74">
        <f t="shared" si="10"/>
        <v>22132264.049999997</v>
      </c>
      <c r="E35" s="74">
        <f t="shared" si="10"/>
        <v>0</v>
      </c>
      <c r="F35" s="74">
        <f t="shared" si="10"/>
        <v>0</v>
      </c>
      <c r="G35" s="74">
        <f t="shared" si="10"/>
        <v>0</v>
      </c>
      <c r="H35" s="74">
        <f t="shared" si="10"/>
        <v>0</v>
      </c>
      <c r="I35" s="74">
        <f t="shared" si="10"/>
        <v>0</v>
      </c>
      <c r="J35" s="74">
        <f t="shared" si="10"/>
        <v>0</v>
      </c>
      <c r="K35" s="74">
        <f t="shared" si="10"/>
        <v>0</v>
      </c>
      <c r="L35" s="74">
        <f t="shared" si="10"/>
        <v>0</v>
      </c>
      <c r="M35" s="74">
        <f t="shared" si="10"/>
        <v>0</v>
      </c>
      <c r="N35" s="74">
        <f t="shared" si="10"/>
        <v>0</v>
      </c>
      <c r="O35" s="85">
        <f>SUM(B35:N35)</f>
        <v>66458050.579999998</v>
      </c>
      <c r="P35" s="79">
        <f t="shared" ref="P35:Q35" si="11">SUM(P33:P34)</f>
        <v>22342462.91</v>
      </c>
      <c r="Q35" s="79">
        <f t="shared" si="11"/>
        <v>23482353.710000001</v>
      </c>
      <c r="R35" s="1"/>
      <c r="S35" s="1"/>
    </row>
    <row r="36" spans="1:23" ht="15.75" customHeight="1" x14ac:dyDescent="0.25">
      <c r="A36" s="7" t="s">
        <v>26</v>
      </c>
      <c r="B36" s="69">
        <f t="shared" ref="B36:Q36" si="12">B29+B30+B33+B34</f>
        <v>285805974.53000003</v>
      </c>
      <c r="C36" s="69">
        <f t="shared" si="12"/>
        <v>285031512.01999998</v>
      </c>
      <c r="D36" s="69">
        <f t="shared" si="12"/>
        <v>285031512.01999998</v>
      </c>
      <c r="E36" s="69">
        <f t="shared" si="12"/>
        <v>0</v>
      </c>
      <c r="F36" s="69">
        <f t="shared" si="12"/>
        <v>0</v>
      </c>
      <c r="G36" s="69">
        <f t="shared" si="12"/>
        <v>0</v>
      </c>
      <c r="H36" s="69">
        <f t="shared" si="12"/>
        <v>0</v>
      </c>
      <c r="I36" s="69">
        <f t="shared" si="12"/>
        <v>0</v>
      </c>
      <c r="J36" s="69">
        <f t="shared" si="12"/>
        <v>0</v>
      </c>
      <c r="K36" s="69">
        <f t="shared" si="12"/>
        <v>0</v>
      </c>
      <c r="L36" s="69">
        <f t="shared" si="12"/>
        <v>0</v>
      </c>
      <c r="M36" s="69">
        <f t="shared" si="12"/>
        <v>0</v>
      </c>
      <c r="N36" s="69">
        <f t="shared" si="12"/>
        <v>0</v>
      </c>
      <c r="O36" s="84">
        <f t="shared" si="12"/>
        <v>855868998.57000005</v>
      </c>
      <c r="P36" s="69">
        <f t="shared" si="12"/>
        <v>287833810.97999996</v>
      </c>
      <c r="Q36" s="69">
        <f t="shared" si="12"/>
        <v>302752744.36000001</v>
      </c>
      <c r="R36" s="1"/>
      <c r="S36" s="1"/>
    </row>
    <row r="37" spans="1:23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149"/>
      <c r="B38" s="150"/>
      <c r="C38" s="15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</sheetData>
  <mergeCells count="11">
    <mergeCell ref="A38:C38"/>
    <mergeCell ref="A25:O25"/>
    <mergeCell ref="A28:Q28"/>
    <mergeCell ref="A32:Q32"/>
    <mergeCell ref="B26:Q26"/>
    <mergeCell ref="A12:Q12"/>
    <mergeCell ref="A16:Q16"/>
    <mergeCell ref="A24:Q24"/>
    <mergeCell ref="A5:Q6"/>
    <mergeCell ref="A8:Q8"/>
    <mergeCell ref="B10:Q10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2"/>
  <sheetViews>
    <sheetView workbookViewId="0">
      <pane ySplit="6" topLeftCell="A7" activePane="bottomLeft" state="frozen"/>
      <selection pane="bottomLeft" activeCell="G41" sqref="G41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16" width="20.125" customWidth="1"/>
    <col min="17" max="17" width="20" customWidth="1"/>
    <col min="18" max="23" width="9.37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customHeight="1" x14ac:dyDescent="0.25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42"/>
      <c r="R5" s="1"/>
      <c r="S5" s="1"/>
      <c r="T5" s="1"/>
      <c r="U5" s="1"/>
      <c r="V5" s="1"/>
      <c r="W5" s="1"/>
    </row>
    <row r="6" spans="1:23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  <c r="R6" s="1"/>
      <c r="S6" s="1"/>
      <c r="T6" s="1"/>
      <c r="U6" s="1"/>
      <c r="V6" s="1"/>
      <c r="W6" s="1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95" t="s">
        <v>39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8"/>
      <c r="R8" s="1"/>
      <c r="S8" s="1"/>
      <c r="T8" s="1"/>
      <c r="U8" s="1"/>
      <c r="V8" s="1"/>
      <c r="W8" s="1"/>
    </row>
    <row r="9" spans="1:23" ht="4.5" customHeight="1" x14ac:dyDescent="0.25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2" t="s">
        <v>40</v>
      </c>
      <c r="B10" s="102">
        <v>2023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  <c r="R10" s="1"/>
      <c r="S10" s="1"/>
    </row>
    <row r="11" spans="1:23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3" t="s">
        <v>173</v>
      </c>
      <c r="Q11" s="3" t="s">
        <v>174</v>
      </c>
      <c r="R11" s="1"/>
      <c r="S11" s="1"/>
    </row>
    <row r="12" spans="1:23" x14ac:dyDescent="0.25">
      <c r="A12" s="158" t="s">
        <v>21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60"/>
      <c r="R12" s="1"/>
      <c r="S12" s="1"/>
    </row>
    <row r="13" spans="1:23" x14ac:dyDescent="0.25">
      <c r="A13" s="29" t="s">
        <v>41</v>
      </c>
      <c r="B13" s="63">
        <v>2946.47</v>
      </c>
      <c r="C13" s="63">
        <v>2946.47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86">
        <f>SUM(B13:N13)</f>
        <v>5892.94</v>
      </c>
      <c r="P13" s="63">
        <v>2946.47</v>
      </c>
      <c r="Q13" s="63">
        <v>2921.22</v>
      </c>
      <c r="R13" s="1"/>
      <c r="S13" s="1"/>
    </row>
    <row r="14" spans="1:23" x14ac:dyDescent="0.25">
      <c r="A14" s="29" t="s">
        <v>42</v>
      </c>
      <c r="B14" s="63">
        <v>4335246.18</v>
      </c>
      <c r="C14" s="63">
        <v>4324264.0999999996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86">
        <f t="shared" ref="O14:O20" si="0">SUM(B14:N14)</f>
        <v>8659510.2799999993</v>
      </c>
      <c r="P14" s="63">
        <v>4357552.21</v>
      </c>
      <c r="Q14" s="63">
        <v>4618008.25</v>
      </c>
      <c r="R14" s="1"/>
      <c r="S14" s="1"/>
    </row>
    <row r="15" spans="1:23" x14ac:dyDescent="0.25">
      <c r="A15" s="29" t="s">
        <v>43</v>
      </c>
      <c r="B15" s="63">
        <v>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86">
        <f t="shared" si="0"/>
        <v>0</v>
      </c>
      <c r="P15" s="63">
        <v>0</v>
      </c>
      <c r="Q15" s="63">
        <v>3653.83</v>
      </c>
      <c r="R15" s="1"/>
      <c r="S15" s="1"/>
    </row>
    <row r="16" spans="1:23" x14ac:dyDescent="0.25">
      <c r="A16" s="29" t="s">
        <v>44</v>
      </c>
      <c r="B16" s="63">
        <v>332660.36</v>
      </c>
      <c r="C16" s="63">
        <v>254211.04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86">
        <f t="shared" si="0"/>
        <v>586871.4</v>
      </c>
      <c r="P16" s="63">
        <v>424066.12</v>
      </c>
      <c r="Q16" s="63">
        <v>221367.65</v>
      </c>
      <c r="R16" s="1"/>
      <c r="S16" s="1"/>
    </row>
    <row r="17" spans="1:23" x14ac:dyDescent="0.25">
      <c r="A17" s="29" t="s">
        <v>45</v>
      </c>
      <c r="B17" s="63">
        <v>1185984.92</v>
      </c>
      <c r="C17" s="63">
        <v>1067350.18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86">
        <f t="shared" si="0"/>
        <v>2253335.0999999996</v>
      </c>
      <c r="P17" s="63">
        <v>1108367.27</v>
      </c>
      <c r="Q17" s="63">
        <v>1204892.67</v>
      </c>
      <c r="R17" s="1"/>
      <c r="S17" s="1"/>
    </row>
    <row r="18" spans="1:23" x14ac:dyDescent="0.25">
      <c r="A18" s="29" t="s">
        <v>46</v>
      </c>
      <c r="B18" s="63">
        <v>9541.58</v>
      </c>
      <c r="C18" s="63">
        <v>9541.58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86">
        <f t="shared" si="0"/>
        <v>19083.16</v>
      </c>
      <c r="P18" s="63">
        <v>9541.58</v>
      </c>
      <c r="Q18" s="63">
        <v>9440.58</v>
      </c>
      <c r="R18" s="1"/>
      <c r="S18" s="1"/>
    </row>
    <row r="19" spans="1:23" x14ac:dyDescent="0.25">
      <c r="A19" s="29" t="s">
        <v>47</v>
      </c>
      <c r="B19" s="63">
        <v>160207849.55000001</v>
      </c>
      <c r="C19" s="63">
        <v>159492675.58000001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86">
        <f t="shared" si="0"/>
        <v>319700525.13</v>
      </c>
      <c r="P19" s="63">
        <v>161321252.97</v>
      </c>
      <c r="Q19" s="63">
        <v>173443724.46000001</v>
      </c>
      <c r="R19" s="1"/>
      <c r="S19" s="1"/>
    </row>
    <row r="20" spans="1:23" x14ac:dyDescent="0.25">
      <c r="A20" s="29" t="s">
        <v>48</v>
      </c>
      <c r="B20" s="63">
        <v>97538222.989999995</v>
      </c>
      <c r="C20" s="63">
        <v>97748259.019999996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86">
        <f t="shared" si="0"/>
        <v>195286482.00999999</v>
      </c>
      <c r="P20" s="63">
        <v>98267621.450000003</v>
      </c>
      <c r="Q20" s="63">
        <v>99766381.989999995</v>
      </c>
      <c r="R20" s="1"/>
      <c r="S20" s="1"/>
    </row>
    <row r="21" spans="1:23" x14ac:dyDescent="0.25">
      <c r="A21" s="30" t="s">
        <v>156</v>
      </c>
      <c r="B21" s="65">
        <f t="shared" ref="B21:N21" si="1">SUM(B13:B20)</f>
        <v>263612452.05000001</v>
      </c>
      <c r="C21" s="65">
        <f t="shared" si="1"/>
        <v>262899247.97000003</v>
      </c>
      <c r="D21" s="65">
        <f t="shared" si="1"/>
        <v>0</v>
      </c>
      <c r="E21" s="65">
        <f t="shared" si="1"/>
        <v>0</v>
      </c>
      <c r="F21" s="65">
        <f t="shared" si="1"/>
        <v>0</v>
      </c>
      <c r="G21" s="65">
        <f t="shared" si="1"/>
        <v>0</v>
      </c>
      <c r="H21" s="65">
        <f t="shared" si="1"/>
        <v>0</v>
      </c>
      <c r="I21" s="65">
        <f t="shared" si="1"/>
        <v>0</v>
      </c>
      <c r="J21" s="65">
        <f t="shared" si="1"/>
        <v>0</v>
      </c>
      <c r="K21" s="65">
        <f t="shared" si="1"/>
        <v>0</v>
      </c>
      <c r="L21" s="65">
        <f t="shared" si="1"/>
        <v>0</v>
      </c>
      <c r="M21" s="65">
        <f t="shared" si="1"/>
        <v>0</v>
      </c>
      <c r="N21" s="65">
        <f t="shared" si="1"/>
        <v>0</v>
      </c>
      <c r="O21" s="65">
        <f>SUM(B21:N21)</f>
        <v>526511700.02000004</v>
      </c>
      <c r="P21" s="80">
        <f t="shared" ref="P21:Q21" si="2">SUM(P13:P20)</f>
        <v>265491348.06999999</v>
      </c>
      <c r="Q21" s="80">
        <f t="shared" si="2"/>
        <v>279270390.64999998</v>
      </c>
      <c r="R21" s="1"/>
      <c r="S21" s="1"/>
    </row>
    <row r="22" spans="1:23" ht="15.75" customHeight="1" x14ac:dyDescent="0.25">
      <c r="A22" s="161" t="s">
        <v>25</v>
      </c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"/>
      <c r="S22" s="1"/>
    </row>
    <row r="23" spans="1:23" ht="15.75" customHeight="1" x14ac:dyDescent="0.25">
      <c r="A23" s="29" t="s">
        <v>49</v>
      </c>
      <c r="B23" s="63">
        <v>7386202.7800000003</v>
      </c>
      <c r="C23" s="63">
        <v>7357011.5800000001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86">
        <f>SUM(B23:N23)</f>
        <v>14743214.359999999</v>
      </c>
      <c r="P23" s="63">
        <v>7453001.1299999999</v>
      </c>
      <c r="Q23" s="63">
        <v>8014488.54</v>
      </c>
      <c r="R23" s="1"/>
      <c r="S23" s="1"/>
    </row>
    <row r="24" spans="1:23" ht="15.75" customHeight="1" x14ac:dyDescent="0.25">
      <c r="A24" s="29" t="s">
        <v>50</v>
      </c>
      <c r="B24" s="63">
        <v>464680.93</v>
      </c>
      <c r="C24" s="63">
        <v>461032.03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86">
        <f t="shared" ref="O24:O29" si="3">SUM(B24:N24)</f>
        <v>925712.96</v>
      </c>
      <c r="P24" s="63">
        <v>468329.83</v>
      </c>
      <c r="Q24" s="63">
        <v>512827.33</v>
      </c>
      <c r="R24" s="1"/>
      <c r="S24" s="1"/>
    </row>
    <row r="25" spans="1:23" ht="15.75" customHeight="1" x14ac:dyDescent="0.25">
      <c r="A25" s="29" t="s">
        <v>43</v>
      </c>
      <c r="B25" s="63">
        <v>2571.86</v>
      </c>
      <c r="C25" s="63">
        <v>2571.86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86">
        <f t="shared" si="3"/>
        <v>5143.72</v>
      </c>
      <c r="P25" s="63">
        <v>2571.86</v>
      </c>
      <c r="Q25" s="63">
        <v>2546.61</v>
      </c>
      <c r="R25" s="1"/>
      <c r="S25" s="1"/>
    </row>
    <row r="26" spans="1:23" ht="15.75" customHeight="1" x14ac:dyDescent="0.25">
      <c r="A26" s="29" t="s">
        <v>44</v>
      </c>
      <c r="B26" s="63">
        <v>103152</v>
      </c>
      <c r="C26" s="63">
        <v>108274.82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86">
        <f t="shared" si="3"/>
        <v>211426.82</v>
      </c>
      <c r="P26" s="63">
        <v>63428.42</v>
      </c>
      <c r="Q26" s="63">
        <v>39535.25</v>
      </c>
      <c r="R26" s="1"/>
      <c r="S26" s="1"/>
    </row>
    <row r="27" spans="1:23" ht="15.75" customHeight="1" x14ac:dyDescent="0.25">
      <c r="A27" s="29" t="s">
        <v>45</v>
      </c>
      <c r="B27" s="63">
        <v>238869.49</v>
      </c>
      <c r="C27" s="63">
        <v>238869.49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86">
        <f t="shared" si="3"/>
        <v>477738.98</v>
      </c>
      <c r="P27" s="63">
        <v>238869.49</v>
      </c>
      <c r="Q27" s="63">
        <v>243370.73</v>
      </c>
      <c r="R27" s="1"/>
      <c r="S27" s="1"/>
    </row>
    <row r="28" spans="1:23" ht="15.75" customHeight="1" x14ac:dyDescent="0.25">
      <c r="A28" s="29" t="s">
        <v>46</v>
      </c>
      <c r="B28" s="63">
        <v>2571.91</v>
      </c>
      <c r="C28" s="63">
        <v>2571.91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86">
        <f t="shared" si="3"/>
        <v>5143.82</v>
      </c>
      <c r="P28" s="63">
        <v>2571.91</v>
      </c>
      <c r="Q28" s="63">
        <v>2546.66</v>
      </c>
      <c r="R28" s="1"/>
      <c r="S28" s="1"/>
    </row>
    <row r="29" spans="1:23" ht="15.75" customHeight="1" x14ac:dyDescent="0.25">
      <c r="A29" s="29" t="s">
        <v>48</v>
      </c>
      <c r="B29" s="63">
        <v>13995473.51</v>
      </c>
      <c r="C29" s="63">
        <v>13961932.359999999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86">
        <f t="shared" si="3"/>
        <v>27957405.869999997</v>
      </c>
      <c r="P29" s="63">
        <v>14113690.27</v>
      </c>
      <c r="Q29" s="63">
        <v>14667038.59</v>
      </c>
      <c r="R29" s="1"/>
      <c r="S29" s="1"/>
    </row>
    <row r="30" spans="1:23" ht="15.75" customHeight="1" x14ac:dyDescent="0.25">
      <c r="A30" s="30" t="s">
        <v>156</v>
      </c>
      <c r="B30" s="65">
        <f t="shared" ref="B30:N30" si="4">SUM(B23:B29)</f>
        <v>22193522.48</v>
      </c>
      <c r="C30" s="65">
        <f t="shared" si="4"/>
        <v>22132264.050000001</v>
      </c>
      <c r="D30" s="65">
        <f t="shared" si="4"/>
        <v>0</v>
      </c>
      <c r="E30" s="65">
        <f t="shared" si="4"/>
        <v>0</v>
      </c>
      <c r="F30" s="65">
        <f t="shared" si="4"/>
        <v>0</v>
      </c>
      <c r="G30" s="65">
        <f t="shared" si="4"/>
        <v>0</v>
      </c>
      <c r="H30" s="65">
        <f t="shared" si="4"/>
        <v>0</v>
      </c>
      <c r="I30" s="65">
        <f t="shared" si="4"/>
        <v>0</v>
      </c>
      <c r="J30" s="65">
        <f t="shared" si="4"/>
        <v>0</v>
      </c>
      <c r="K30" s="65">
        <f t="shared" si="4"/>
        <v>0</v>
      </c>
      <c r="L30" s="65">
        <f t="shared" si="4"/>
        <v>0</v>
      </c>
      <c r="M30" s="65">
        <f t="shared" si="4"/>
        <v>0</v>
      </c>
      <c r="N30" s="65">
        <f t="shared" si="4"/>
        <v>0</v>
      </c>
      <c r="O30" s="65">
        <f>SUM(B30:N30)</f>
        <v>44325786.530000001</v>
      </c>
      <c r="P30" s="80">
        <f t="shared" ref="P30:Q30" si="5">SUM(P23:P29)</f>
        <v>22342462.91</v>
      </c>
      <c r="Q30" s="80">
        <f t="shared" si="5"/>
        <v>23482353.710000001</v>
      </c>
      <c r="R30" s="1"/>
      <c r="S30" s="1"/>
    </row>
    <row r="31" spans="1:23" ht="15.75" customHeight="1" x14ac:dyDescent="0.25">
      <c r="A31" s="7" t="s">
        <v>26</v>
      </c>
      <c r="B31" s="69">
        <f t="shared" ref="B31:N31" si="6">B30+B21</f>
        <v>285805974.53000003</v>
      </c>
      <c r="C31" s="69">
        <f t="shared" si="6"/>
        <v>285031512.02000004</v>
      </c>
      <c r="D31" s="69">
        <f t="shared" si="6"/>
        <v>0</v>
      </c>
      <c r="E31" s="69">
        <f t="shared" si="6"/>
        <v>0</v>
      </c>
      <c r="F31" s="69">
        <f t="shared" si="6"/>
        <v>0</v>
      </c>
      <c r="G31" s="69">
        <f t="shared" si="6"/>
        <v>0</v>
      </c>
      <c r="H31" s="69">
        <f t="shared" si="6"/>
        <v>0</v>
      </c>
      <c r="I31" s="69">
        <f t="shared" si="6"/>
        <v>0</v>
      </c>
      <c r="J31" s="69">
        <f t="shared" si="6"/>
        <v>0</v>
      </c>
      <c r="K31" s="69">
        <f t="shared" si="6"/>
        <v>0</v>
      </c>
      <c r="L31" s="69">
        <f t="shared" si="6"/>
        <v>0</v>
      </c>
      <c r="M31" s="69">
        <f t="shared" si="6"/>
        <v>0</v>
      </c>
      <c r="N31" s="69">
        <f t="shared" si="6"/>
        <v>0</v>
      </c>
      <c r="O31" s="69">
        <f t="shared" ref="O31:Q31" si="7">O30+O21</f>
        <v>570837486.55000007</v>
      </c>
      <c r="P31" s="69">
        <f t="shared" si="7"/>
        <v>287833810.98000002</v>
      </c>
      <c r="Q31" s="69">
        <f t="shared" si="7"/>
        <v>302752744.35999995</v>
      </c>
      <c r="R31" s="1"/>
      <c r="S31" s="1"/>
    </row>
    <row r="32" spans="1:23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</sheetData>
  <mergeCells count="6">
    <mergeCell ref="A22:Q22"/>
    <mergeCell ref="A9:O9"/>
    <mergeCell ref="A5:Q6"/>
    <mergeCell ref="A8:Q8"/>
    <mergeCell ref="B10:Q10"/>
    <mergeCell ref="A12:Q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>
      <pane ySplit="11" topLeftCell="A12" activePane="bottomLeft" state="frozen"/>
      <selection pane="bottomLeft" activeCell="P12" sqref="P12:Q49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16" width="19.5" customWidth="1"/>
    <col min="17" max="17" width="19.375" customWidth="1"/>
    <col min="18" max="23" width="9.37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customHeight="1" x14ac:dyDescent="0.25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42"/>
      <c r="R5" s="1"/>
      <c r="S5" s="1"/>
      <c r="T5" s="1"/>
      <c r="U5" s="1"/>
      <c r="V5" s="1"/>
      <c r="W5" s="1"/>
    </row>
    <row r="6" spans="1:23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  <c r="R6" s="1"/>
      <c r="S6" s="1"/>
      <c r="T6" s="1"/>
      <c r="U6" s="1"/>
      <c r="V6" s="1"/>
      <c r="W6" s="1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95" t="s">
        <v>51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8"/>
      <c r="R8" s="1"/>
      <c r="S8" s="1"/>
      <c r="T8" s="1"/>
      <c r="U8" s="1"/>
      <c r="V8" s="1"/>
      <c r="W8" s="1"/>
    </row>
    <row r="9" spans="1:23" ht="4.5" customHeight="1" x14ac:dyDescent="0.25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2" t="s">
        <v>2</v>
      </c>
      <c r="B10" s="102">
        <v>2023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  <c r="R10" s="1"/>
      <c r="S10" s="1"/>
    </row>
    <row r="11" spans="1:23" x14ac:dyDescent="0.25">
      <c r="A11" s="2" t="s">
        <v>52</v>
      </c>
      <c r="B11" s="14" t="s">
        <v>9</v>
      </c>
      <c r="C11" s="14" t="s">
        <v>10</v>
      </c>
      <c r="D11" s="14" t="s">
        <v>11</v>
      </c>
      <c r="E11" s="14" t="s">
        <v>12</v>
      </c>
      <c r="F11" s="14" t="s">
        <v>13</v>
      </c>
      <c r="G11" s="14" t="s">
        <v>14</v>
      </c>
      <c r="H11" s="14" t="s">
        <v>15</v>
      </c>
      <c r="I11" s="14" t="s">
        <v>16</v>
      </c>
      <c r="J11" s="14" t="s">
        <v>17</v>
      </c>
      <c r="K11" s="14" t="s">
        <v>18</v>
      </c>
      <c r="L11" s="14" t="s">
        <v>19</v>
      </c>
      <c r="M11" s="14" t="s">
        <v>20</v>
      </c>
      <c r="N11" s="14" t="s">
        <v>6</v>
      </c>
      <c r="O11" s="14" t="s">
        <v>26</v>
      </c>
      <c r="P11" s="60" t="s">
        <v>173</v>
      </c>
      <c r="Q11" s="60" t="s">
        <v>174</v>
      </c>
      <c r="R11" s="1"/>
      <c r="S11" s="1"/>
    </row>
    <row r="12" spans="1:23" x14ac:dyDescent="0.25">
      <c r="A12" s="19" t="s">
        <v>53</v>
      </c>
      <c r="B12" s="89">
        <v>7832369.0800000001</v>
      </c>
      <c r="C12" s="89">
        <v>7790675.0999999996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90">
        <f t="shared" ref="O12:O49" si="0">SUM(B12:N12)</f>
        <v>15623044.18</v>
      </c>
      <c r="P12" s="63">
        <v>7939610.6200000001</v>
      </c>
      <c r="Q12" s="63">
        <v>8278337.5099999998</v>
      </c>
      <c r="R12" s="1"/>
      <c r="S12" s="1"/>
    </row>
    <row r="13" spans="1:23" x14ac:dyDescent="0.25">
      <c r="A13" s="19" t="s">
        <v>54</v>
      </c>
      <c r="B13" s="89">
        <v>28186.93</v>
      </c>
      <c r="C13" s="89">
        <v>28186.93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90">
        <f t="shared" si="0"/>
        <v>56373.86</v>
      </c>
      <c r="P13" s="63">
        <v>28186.93</v>
      </c>
      <c r="Q13" s="63">
        <v>28096.880000000001</v>
      </c>
      <c r="R13" s="1"/>
      <c r="S13" s="1"/>
    </row>
    <row r="14" spans="1:23" x14ac:dyDescent="0.25">
      <c r="A14" s="19" t="s">
        <v>55</v>
      </c>
      <c r="B14" s="89">
        <v>1386730.96</v>
      </c>
      <c r="C14" s="89">
        <v>1394783.78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90">
        <f t="shared" si="0"/>
        <v>2781514.74</v>
      </c>
      <c r="P14" s="63">
        <v>1437693.45</v>
      </c>
      <c r="Q14" s="63">
        <v>1529179.9</v>
      </c>
      <c r="R14" s="1"/>
      <c r="S14" s="1"/>
    </row>
    <row r="15" spans="1:23" x14ac:dyDescent="0.25">
      <c r="A15" s="19" t="s">
        <v>56</v>
      </c>
      <c r="B15" s="89">
        <v>586975.06999999995</v>
      </c>
      <c r="C15" s="89">
        <v>586975.06999999995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90">
        <f t="shared" si="0"/>
        <v>1173950.1399999999</v>
      </c>
      <c r="P15" s="63">
        <v>608285.09</v>
      </c>
      <c r="Q15" s="63">
        <v>623589.91</v>
      </c>
      <c r="R15" s="1"/>
      <c r="S15" s="1"/>
    </row>
    <row r="16" spans="1:23" x14ac:dyDescent="0.25">
      <c r="A16" s="19" t="s">
        <v>57</v>
      </c>
      <c r="B16" s="89">
        <v>1028024.98</v>
      </c>
      <c r="C16" s="89">
        <v>1015044.41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90">
        <f t="shared" si="0"/>
        <v>2043069.3900000001</v>
      </c>
      <c r="P16" s="63">
        <v>1022487.4</v>
      </c>
      <c r="Q16" s="63">
        <v>1047511.79</v>
      </c>
      <c r="R16" s="1"/>
      <c r="S16" s="1"/>
    </row>
    <row r="17" spans="1:19" x14ac:dyDescent="0.25">
      <c r="A17" s="19" t="s">
        <v>58</v>
      </c>
      <c r="B17" s="89">
        <v>435587.65</v>
      </c>
      <c r="C17" s="89">
        <v>435587.65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90">
        <f t="shared" si="0"/>
        <v>871175.3</v>
      </c>
      <c r="P17" s="63">
        <v>435587.65</v>
      </c>
      <c r="Q17" s="63">
        <v>457318.56</v>
      </c>
      <c r="R17" s="1"/>
      <c r="S17" s="1"/>
    </row>
    <row r="18" spans="1:19" x14ac:dyDescent="0.25">
      <c r="A18" s="19" t="s">
        <v>59</v>
      </c>
      <c r="B18" s="89">
        <v>1537731.14</v>
      </c>
      <c r="C18" s="89">
        <v>1532294.57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90">
        <f t="shared" si="0"/>
        <v>3070025.71</v>
      </c>
      <c r="P18" s="63">
        <v>1548551.44</v>
      </c>
      <c r="Q18" s="63">
        <v>1590958.42</v>
      </c>
      <c r="R18" s="1"/>
      <c r="S18" s="1"/>
    </row>
    <row r="19" spans="1:19" x14ac:dyDescent="0.25">
      <c r="A19" s="19" t="s">
        <v>60</v>
      </c>
      <c r="B19" s="89">
        <v>4169139.81</v>
      </c>
      <c r="C19" s="89">
        <v>4132364.9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90">
        <f t="shared" si="0"/>
        <v>8301504.71</v>
      </c>
      <c r="P19" s="63">
        <v>4140860.97</v>
      </c>
      <c r="Q19" s="63">
        <v>4326384.6100000003</v>
      </c>
      <c r="R19" s="1"/>
      <c r="S19" s="1"/>
    </row>
    <row r="20" spans="1:19" x14ac:dyDescent="0.25">
      <c r="A20" s="19" t="s">
        <v>61</v>
      </c>
      <c r="B20" s="89">
        <v>2183328.5699999998</v>
      </c>
      <c r="C20" s="89">
        <v>2184954.33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90">
        <f t="shared" si="0"/>
        <v>4368282.9000000004</v>
      </c>
      <c r="P20" s="63">
        <v>2197951.27</v>
      </c>
      <c r="Q20" s="63">
        <v>2340696.92</v>
      </c>
      <c r="R20" s="1"/>
      <c r="S20" s="1"/>
    </row>
    <row r="21" spans="1:19" ht="15.75" customHeight="1" x14ac:dyDescent="0.25">
      <c r="A21" s="19" t="s">
        <v>62</v>
      </c>
      <c r="B21" s="89">
        <v>1043029.24</v>
      </c>
      <c r="C21" s="89">
        <v>1008497.25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90">
        <f t="shared" si="0"/>
        <v>2051526.49</v>
      </c>
      <c r="P21" s="63">
        <v>1006737.38</v>
      </c>
      <c r="Q21" s="63">
        <v>1057888.58</v>
      </c>
      <c r="R21" s="1"/>
      <c r="S21" s="1"/>
    </row>
    <row r="22" spans="1:19" ht="15.75" customHeight="1" x14ac:dyDescent="0.25">
      <c r="A22" s="19" t="s">
        <v>63</v>
      </c>
      <c r="B22" s="89">
        <v>708714.74</v>
      </c>
      <c r="C22" s="89">
        <v>698357.4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90">
        <f t="shared" si="0"/>
        <v>1407072.1400000001</v>
      </c>
      <c r="P22" s="63">
        <v>715701.18</v>
      </c>
      <c r="Q22" s="63">
        <v>747378.33</v>
      </c>
      <c r="R22" s="1"/>
      <c r="S22" s="1"/>
    </row>
    <row r="23" spans="1:19" ht="15.75" customHeight="1" x14ac:dyDescent="0.25">
      <c r="A23" s="19" t="s">
        <v>64</v>
      </c>
      <c r="B23" s="89">
        <v>23828.92</v>
      </c>
      <c r="C23" s="89">
        <v>23828.92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90">
        <f t="shared" si="0"/>
        <v>47657.84</v>
      </c>
      <c r="P23" s="63">
        <v>23828.92</v>
      </c>
      <c r="Q23" s="63">
        <v>23652.17</v>
      </c>
      <c r="R23" s="1"/>
      <c r="S23" s="1"/>
    </row>
    <row r="24" spans="1:19" ht="15.75" customHeight="1" x14ac:dyDescent="0.25">
      <c r="A24" s="19" t="s">
        <v>65</v>
      </c>
      <c r="B24" s="89">
        <v>10684845.380000001</v>
      </c>
      <c r="C24" s="89">
        <v>10966649.99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90">
        <f t="shared" si="0"/>
        <v>21651495.370000001</v>
      </c>
      <c r="P24" s="63">
        <v>10822383.74</v>
      </c>
      <c r="Q24" s="63">
        <v>11451529.65</v>
      </c>
      <c r="R24" s="1"/>
      <c r="S24" s="1"/>
    </row>
    <row r="25" spans="1:19" ht="15.75" customHeight="1" x14ac:dyDescent="0.25">
      <c r="A25" s="19" t="s">
        <v>66</v>
      </c>
      <c r="B25" s="89">
        <v>1685330.04</v>
      </c>
      <c r="C25" s="89">
        <v>1681681.14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90">
        <f t="shared" si="0"/>
        <v>3367011.1799999997</v>
      </c>
      <c r="P25" s="63">
        <v>1705802.3</v>
      </c>
      <c r="Q25" s="63">
        <v>1878853.23</v>
      </c>
      <c r="R25" s="1"/>
      <c r="S25" s="1"/>
    </row>
    <row r="26" spans="1:19" ht="15.75" customHeight="1" x14ac:dyDescent="0.25">
      <c r="A26" s="19" t="s">
        <v>67</v>
      </c>
      <c r="B26" s="89">
        <v>25768880.420000002</v>
      </c>
      <c r="C26" s="89">
        <v>25673244.789999999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90">
        <f t="shared" si="0"/>
        <v>51442125.210000001</v>
      </c>
      <c r="P26" s="63">
        <v>26005720.75</v>
      </c>
      <c r="Q26" s="63">
        <v>27930700.920000002</v>
      </c>
      <c r="R26" s="1"/>
      <c r="S26" s="1"/>
    </row>
    <row r="27" spans="1:19" ht="15.75" customHeight="1" x14ac:dyDescent="0.25">
      <c r="A27" s="19" t="s">
        <v>68</v>
      </c>
      <c r="B27" s="89">
        <v>11310752.890000001</v>
      </c>
      <c r="C27" s="89">
        <v>11253706.57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90">
        <f t="shared" si="0"/>
        <v>22564459.460000001</v>
      </c>
      <c r="P27" s="63">
        <v>11316550.720000001</v>
      </c>
      <c r="Q27" s="63">
        <v>12100897</v>
      </c>
      <c r="R27" s="1"/>
      <c r="S27" s="1"/>
    </row>
    <row r="28" spans="1:19" ht="15.75" customHeight="1" x14ac:dyDescent="0.25">
      <c r="A28" s="19" t="s">
        <v>69</v>
      </c>
      <c r="B28" s="89">
        <v>16114146.470000001</v>
      </c>
      <c r="C28" s="89">
        <v>16046636.779999999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90">
        <f t="shared" si="0"/>
        <v>32160783.25</v>
      </c>
      <c r="P28" s="63">
        <v>16280922.84</v>
      </c>
      <c r="Q28" s="63">
        <v>17150544.219999999</v>
      </c>
      <c r="R28" s="1"/>
      <c r="S28" s="1"/>
    </row>
    <row r="29" spans="1:19" ht="15.75" customHeight="1" x14ac:dyDescent="0.25">
      <c r="A29" s="19" t="s">
        <v>70</v>
      </c>
      <c r="B29" s="89">
        <v>14920923.52</v>
      </c>
      <c r="C29" s="89">
        <v>14877814.26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90">
        <f t="shared" si="0"/>
        <v>29798737.780000001</v>
      </c>
      <c r="P29" s="63">
        <v>15015474.6</v>
      </c>
      <c r="Q29" s="63">
        <v>15685686.43</v>
      </c>
      <c r="R29" s="1"/>
      <c r="S29" s="1"/>
    </row>
    <row r="30" spans="1:19" ht="15.75" customHeight="1" x14ac:dyDescent="0.25">
      <c r="A30" s="19" t="s">
        <v>71</v>
      </c>
      <c r="B30" s="89">
        <v>3646855.02</v>
      </c>
      <c r="C30" s="89">
        <v>3597794.49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90">
        <f t="shared" si="0"/>
        <v>7244649.5099999998</v>
      </c>
      <c r="P30" s="63">
        <v>3636348.22</v>
      </c>
      <c r="Q30" s="63">
        <v>3921747.57</v>
      </c>
      <c r="R30" s="1"/>
      <c r="S30" s="1"/>
    </row>
    <row r="31" spans="1:19" ht="15.75" customHeight="1" x14ac:dyDescent="0.25">
      <c r="A31" s="19" t="s">
        <v>72</v>
      </c>
      <c r="B31" s="89">
        <v>11881929.130000001</v>
      </c>
      <c r="C31" s="89">
        <v>11831602.82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90">
        <f t="shared" si="0"/>
        <v>23713531.950000003</v>
      </c>
      <c r="P31" s="63">
        <v>12078436.130000001</v>
      </c>
      <c r="Q31" s="63">
        <v>12457343.68</v>
      </c>
      <c r="R31" s="1"/>
      <c r="S31" s="1"/>
    </row>
    <row r="32" spans="1:19" ht="15.75" customHeight="1" x14ac:dyDescent="0.25">
      <c r="A32" s="19" t="s">
        <v>73</v>
      </c>
      <c r="B32" s="89">
        <v>8467468.8499999996</v>
      </c>
      <c r="C32" s="89">
        <v>8478181.8599999994</v>
      </c>
      <c r="D32" s="89">
        <v>0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90">
        <f t="shared" si="0"/>
        <v>16945650.710000001</v>
      </c>
      <c r="P32" s="63">
        <v>8470138.7400000002</v>
      </c>
      <c r="Q32" s="63">
        <v>9027384.6799999997</v>
      </c>
      <c r="R32" s="1"/>
      <c r="S32" s="1"/>
    </row>
    <row r="33" spans="1:19" ht="15.75" customHeight="1" x14ac:dyDescent="0.25">
      <c r="A33" s="19" t="s">
        <v>74</v>
      </c>
      <c r="B33" s="89">
        <v>73436.13</v>
      </c>
      <c r="C33" s="89">
        <v>73436.13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90">
        <f t="shared" si="0"/>
        <v>146872.26</v>
      </c>
      <c r="P33" s="63">
        <v>73436.13</v>
      </c>
      <c r="Q33" s="63">
        <v>83121.42</v>
      </c>
      <c r="R33" s="1"/>
      <c r="S33" s="1"/>
    </row>
    <row r="34" spans="1:19" ht="15.75" customHeight="1" x14ac:dyDescent="0.25">
      <c r="A34" s="19" t="s">
        <v>75</v>
      </c>
      <c r="B34" s="89">
        <v>19908588.329999998</v>
      </c>
      <c r="C34" s="89">
        <v>19985205.050000001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v>0</v>
      </c>
      <c r="J34" s="89">
        <v>0</v>
      </c>
      <c r="K34" s="89">
        <v>0</v>
      </c>
      <c r="L34" s="89">
        <v>0</v>
      </c>
      <c r="M34" s="89">
        <v>0</v>
      </c>
      <c r="N34" s="89">
        <v>0</v>
      </c>
      <c r="O34" s="90">
        <f t="shared" si="0"/>
        <v>39893793.379999995</v>
      </c>
      <c r="P34" s="63">
        <v>20161611.489999998</v>
      </c>
      <c r="Q34" s="63">
        <v>21263278.75</v>
      </c>
      <c r="R34" s="1"/>
      <c r="S34" s="1"/>
    </row>
    <row r="35" spans="1:19" ht="15.75" customHeight="1" x14ac:dyDescent="0.25">
      <c r="A35" s="19" t="s">
        <v>76</v>
      </c>
      <c r="B35" s="89">
        <v>5366177.03</v>
      </c>
      <c r="C35" s="89">
        <v>5326926.9400000004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90">
        <f t="shared" si="0"/>
        <v>10693103.970000001</v>
      </c>
      <c r="P35" s="63">
        <v>5386872.4900000002</v>
      </c>
      <c r="Q35" s="63">
        <v>5614890.4400000004</v>
      </c>
      <c r="R35" s="1"/>
      <c r="S35" s="1"/>
    </row>
    <row r="36" spans="1:19" ht="15.75" customHeight="1" x14ac:dyDescent="0.25">
      <c r="A36" s="19" t="s">
        <v>77</v>
      </c>
      <c r="B36" s="89">
        <v>74920834.170000002</v>
      </c>
      <c r="C36" s="89">
        <v>74680012.939999998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90">
        <f t="shared" si="0"/>
        <v>149600847.11000001</v>
      </c>
      <c r="P36" s="63">
        <v>75252174.549999997</v>
      </c>
      <c r="Q36" s="63">
        <v>78615862.180000007</v>
      </c>
      <c r="R36" s="1"/>
      <c r="S36" s="1"/>
    </row>
    <row r="37" spans="1:19" ht="15.75" customHeight="1" x14ac:dyDescent="0.25">
      <c r="A37" s="19" t="s">
        <v>78</v>
      </c>
      <c r="B37" s="89">
        <v>4137504.9</v>
      </c>
      <c r="C37" s="89">
        <v>4067122.3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90">
        <f t="shared" si="0"/>
        <v>8204627.1999999993</v>
      </c>
      <c r="P37" s="63">
        <v>4164868.85</v>
      </c>
      <c r="Q37" s="63">
        <v>4365501.5199999996</v>
      </c>
      <c r="R37" s="1"/>
      <c r="S37" s="1"/>
    </row>
    <row r="38" spans="1:19" ht="15.75" customHeight="1" x14ac:dyDescent="0.25">
      <c r="A38" s="19" t="s">
        <v>79</v>
      </c>
      <c r="B38" s="89">
        <v>1994442.38</v>
      </c>
      <c r="C38" s="89">
        <v>1992250.73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89">
        <v>0</v>
      </c>
      <c r="K38" s="89">
        <v>0</v>
      </c>
      <c r="L38" s="89">
        <v>0</v>
      </c>
      <c r="M38" s="89">
        <v>0</v>
      </c>
      <c r="N38" s="89">
        <v>0</v>
      </c>
      <c r="O38" s="90">
        <f t="shared" si="0"/>
        <v>3986693.11</v>
      </c>
      <c r="P38" s="63">
        <v>2008340.16</v>
      </c>
      <c r="Q38" s="63">
        <v>2121422</v>
      </c>
      <c r="R38" s="1"/>
      <c r="S38" s="1"/>
    </row>
    <row r="39" spans="1:19" ht="15.75" customHeight="1" x14ac:dyDescent="0.25">
      <c r="A39" s="19" t="s">
        <v>80</v>
      </c>
      <c r="B39" s="89">
        <v>11751684.51</v>
      </c>
      <c r="C39" s="89">
        <v>11698747.5</v>
      </c>
      <c r="D39" s="89">
        <v>0</v>
      </c>
      <c r="E39" s="89">
        <v>0</v>
      </c>
      <c r="F39" s="89">
        <v>0</v>
      </c>
      <c r="G39" s="89">
        <v>0</v>
      </c>
      <c r="H39" s="89">
        <v>0</v>
      </c>
      <c r="I39" s="89">
        <v>0</v>
      </c>
      <c r="J39" s="89">
        <v>0</v>
      </c>
      <c r="K39" s="89">
        <v>0</v>
      </c>
      <c r="L39" s="89">
        <v>0</v>
      </c>
      <c r="M39" s="89">
        <v>0</v>
      </c>
      <c r="N39" s="89">
        <v>0</v>
      </c>
      <c r="O39" s="90">
        <f t="shared" si="0"/>
        <v>23450432.009999998</v>
      </c>
      <c r="P39" s="63">
        <v>11860253.73</v>
      </c>
      <c r="Q39" s="63">
        <v>12502651.76</v>
      </c>
      <c r="R39" s="1"/>
      <c r="S39" s="1"/>
    </row>
    <row r="40" spans="1:19" ht="15.75" customHeight="1" x14ac:dyDescent="0.25">
      <c r="A40" s="19" t="s">
        <v>81</v>
      </c>
      <c r="B40" s="89">
        <v>8891760.8599999994</v>
      </c>
      <c r="C40" s="89">
        <v>8878087.75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90">
        <f t="shared" si="0"/>
        <v>17769848.609999999</v>
      </c>
      <c r="P40" s="63">
        <v>9012577.7899999991</v>
      </c>
      <c r="Q40" s="63">
        <v>9386952.5700000003</v>
      </c>
      <c r="R40" s="1"/>
      <c r="S40" s="1"/>
    </row>
    <row r="41" spans="1:19" ht="15.75" customHeight="1" x14ac:dyDescent="0.25">
      <c r="A41" s="19" t="s">
        <v>82</v>
      </c>
      <c r="B41" s="89">
        <v>935386.64</v>
      </c>
      <c r="C41" s="89">
        <v>984310.17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90">
        <f t="shared" si="0"/>
        <v>1919696.81</v>
      </c>
      <c r="P41" s="63">
        <v>932176.74</v>
      </c>
      <c r="Q41" s="63">
        <v>941504.93</v>
      </c>
      <c r="R41" s="1"/>
      <c r="S41" s="1"/>
    </row>
    <row r="42" spans="1:19" ht="15.75" customHeight="1" x14ac:dyDescent="0.25">
      <c r="A42" s="19" t="s">
        <v>83</v>
      </c>
      <c r="B42" s="89">
        <v>9692535.9399999995</v>
      </c>
      <c r="C42" s="89">
        <v>9593093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90">
        <f t="shared" si="0"/>
        <v>19285628.939999998</v>
      </c>
      <c r="P42" s="63">
        <v>9707578.3000000007</v>
      </c>
      <c r="Q42" s="63">
        <v>10306170.800000001</v>
      </c>
      <c r="R42" s="1"/>
      <c r="S42" s="1"/>
    </row>
    <row r="43" spans="1:19" ht="15.75" customHeight="1" x14ac:dyDescent="0.25">
      <c r="A43" s="19" t="s">
        <v>84</v>
      </c>
      <c r="B43" s="89">
        <v>3878072.07</v>
      </c>
      <c r="C43" s="89">
        <v>3881476.85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90">
        <f t="shared" si="0"/>
        <v>7759548.9199999999</v>
      </c>
      <c r="P43" s="63">
        <v>3909627.87</v>
      </c>
      <c r="Q43" s="63">
        <v>4095847.58</v>
      </c>
      <c r="R43" s="1"/>
      <c r="S43" s="1"/>
    </row>
    <row r="44" spans="1:19" ht="15.75" customHeight="1" x14ac:dyDescent="0.25">
      <c r="A44" s="19" t="s">
        <v>85</v>
      </c>
      <c r="B44" s="89">
        <v>5607367.9100000001</v>
      </c>
      <c r="C44" s="89">
        <v>5521928.0700000003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0</v>
      </c>
      <c r="N44" s="89">
        <v>0</v>
      </c>
      <c r="O44" s="90">
        <f t="shared" si="0"/>
        <v>11129295.98</v>
      </c>
      <c r="P44" s="63">
        <v>5529145.0099999998</v>
      </c>
      <c r="Q44" s="63">
        <v>5778618.5800000001</v>
      </c>
      <c r="R44" s="1"/>
      <c r="S44" s="1"/>
    </row>
    <row r="45" spans="1:19" ht="15.75" customHeight="1" x14ac:dyDescent="0.25">
      <c r="A45" s="19" t="s">
        <v>86</v>
      </c>
      <c r="B45" s="89">
        <v>1206319.72</v>
      </c>
      <c r="C45" s="89">
        <v>1207765.03</v>
      </c>
      <c r="D45" s="89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90">
        <f t="shared" si="0"/>
        <v>2414084.75</v>
      </c>
      <c r="P45" s="63">
        <v>1226252.95</v>
      </c>
      <c r="Q45" s="63">
        <v>1303437.3400000001</v>
      </c>
      <c r="R45" s="1"/>
      <c r="S45" s="1"/>
    </row>
    <row r="46" spans="1:19" ht="15.75" customHeight="1" x14ac:dyDescent="0.25">
      <c r="A46" s="19" t="s">
        <v>87</v>
      </c>
      <c r="B46" s="89">
        <v>6162524.3200000003</v>
      </c>
      <c r="C46" s="89">
        <v>6118943.2599999998</v>
      </c>
      <c r="D46" s="89">
        <v>0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90">
        <f t="shared" si="0"/>
        <v>12281467.58</v>
      </c>
      <c r="P46" s="63">
        <v>6185144.7800000003</v>
      </c>
      <c r="Q46" s="63">
        <v>6575561.8600000003</v>
      </c>
      <c r="R46" s="1"/>
      <c r="S46" s="1"/>
    </row>
    <row r="47" spans="1:19" ht="15.75" customHeight="1" x14ac:dyDescent="0.25">
      <c r="A47" s="19" t="s">
        <v>88</v>
      </c>
      <c r="B47" s="89">
        <v>1072017.71</v>
      </c>
      <c r="C47" s="89">
        <v>1031183.28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89">
        <v>0</v>
      </c>
      <c r="K47" s="89">
        <v>0</v>
      </c>
      <c r="L47" s="89">
        <v>0</v>
      </c>
      <c r="M47" s="89">
        <v>0</v>
      </c>
      <c r="N47" s="89">
        <v>0</v>
      </c>
      <c r="O47" s="90">
        <f t="shared" si="0"/>
        <v>2103200.9900000002</v>
      </c>
      <c r="P47" s="63">
        <v>1053533.8500000001</v>
      </c>
      <c r="Q47" s="63">
        <v>1105610.9099999999</v>
      </c>
      <c r="R47" s="1"/>
      <c r="S47" s="1"/>
    </row>
    <row r="48" spans="1:19" ht="15.75" customHeight="1" x14ac:dyDescent="0.25">
      <c r="A48" s="19" t="s">
        <v>89</v>
      </c>
      <c r="B48" s="89">
        <v>2412681.84</v>
      </c>
      <c r="C48" s="89">
        <v>2396732.7599999998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90">
        <f t="shared" si="0"/>
        <v>4809414.5999999996</v>
      </c>
      <c r="P48" s="63">
        <v>2505538.83</v>
      </c>
      <c r="Q48" s="63">
        <v>2536521.84</v>
      </c>
      <c r="R48" s="1"/>
      <c r="S48" s="1"/>
    </row>
    <row r="49" spans="1:23" ht="15.75" customHeight="1" x14ac:dyDescent="0.25">
      <c r="A49" s="19" t="s">
        <v>90</v>
      </c>
      <c r="B49" s="89">
        <v>2349861.2599999998</v>
      </c>
      <c r="C49" s="89">
        <v>2355427.25</v>
      </c>
      <c r="D49" s="89">
        <v>0</v>
      </c>
      <c r="E49" s="89">
        <v>0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90">
        <f t="shared" si="0"/>
        <v>4705288.51</v>
      </c>
      <c r="P49" s="63">
        <v>2427417.12</v>
      </c>
      <c r="Q49" s="63">
        <v>2500108.92</v>
      </c>
      <c r="R49" s="1"/>
      <c r="S49" s="1"/>
    </row>
    <row r="50" spans="1:23" ht="15.75" customHeight="1" x14ac:dyDescent="0.25">
      <c r="A50" s="7" t="s">
        <v>26</v>
      </c>
      <c r="B50" s="90">
        <f t="shared" ref="B50:N50" si="1">SUM(B12:B49)</f>
        <v>285805974.52999991</v>
      </c>
      <c r="C50" s="90">
        <f t="shared" si="1"/>
        <v>285031512.01999992</v>
      </c>
      <c r="D50" s="90">
        <f t="shared" si="1"/>
        <v>0</v>
      </c>
      <c r="E50" s="90">
        <f t="shared" si="1"/>
        <v>0</v>
      </c>
      <c r="F50" s="90">
        <f t="shared" si="1"/>
        <v>0</v>
      </c>
      <c r="G50" s="90">
        <f t="shared" si="1"/>
        <v>0</v>
      </c>
      <c r="H50" s="90">
        <f t="shared" si="1"/>
        <v>0</v>
      </c>
      <c r="I50" s="90">
        <f t="shared" si="1"/>
        <v>0</v>
      </c>
      <c r="J50" s="90">
        <f t="shared" si="1"/>
        <v>0</v>
      </c>
      <c r="K50" s="90">
        <f>SUM(K12:K49)</f>
        <v>0</v>
      </c>
      <c r="L50" s="90">
        <f t="shared" si="1"/>
        <v>0</v>
      </c>
      <c r="M50" s="90">
        <f t="shared" si="1"/>
        <v>0</v>
      </c>
      <c r="N50" s="90">
        <f t="shared" si="1"/>
        <v>0</v>
      </c>
      <c r="O50" s="90">
        <f>SUM(B50:N50)</f>
        <v>570837486.54999983</v>
      </c>
      <c r="P50" s="69">
        <f t="shared" ref="P50:Q50" si="2">SUM(P12:P49)</f>
        <v>287833810.97999996</v>
      </c>
      <c r="Q50" s="69">
        <f t="shared" si="2"/>
        <v>302752744.35999995</v>
      </c>
      <c r="R50" s="1"/>
      <c r="S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4">
    <mergeCell ref="A9:O9"/>
    <mergeCell ref="B10:Q10"/>
    <mergeCell ref="A8:Q8"/>
    <mergeCell ref="A5:Q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22"/>
  <sheetViews>
    <sheetView topLeftCell="E82" zoomScale="85" zoomScaleNormal="85" workbookViewId="0">
      <selection activeCell="A114" sqref="A114:Q114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6" width="16.5" bestFit="1" customWidth="1"/>
    <col min="17" max="18" width="15" bestFit="1" customWidth="1"/>
    <col min="19" max="20" width="16.5" bestFit="1" customWidth="1"/>
    <col min="21" max="26" width="9.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55"/>
      <c r="R3" s="1"/>
      <c r="S3" s="1"/>
      <c r="T3" s="1"/>
      <c r="U3" s="1"/>
      <c r="V3" s="1"/>
      <c r="W3" s="1"/>
      <c r="X3" s="1"/>
      <c r="Y3" s="1"/>
      <c r="Z3" s="1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42"/>
      <c r="S5" s="55"/>
      <c r="T5" s="55"/>
      <c r="U5" s="1"/>
      <c r="V5" s="1"/>
      <c r="W5" s="1"/>
      <c r="X5" s="1"/>
      <c r="Y5" s="1"/>
      <c r="Z5" s="1"/>
    </row>
    <row r="6" spans="1:2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  <c r="S6" s="55"/>
      <c r="T6" s="55"/>
      <c r="U6" s="1"/>
      <c r="V6" s="1"/>
      <c r="W6" s="1"/>
      <c r="X6" s="1"/>
      <c r="Y6" s="1"/>
      <c r="Z6" s="1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95" t="s">
        <v>91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8"/>
      <c r="S8" s="55"/>
      <c r="T8" s="55"/>
      <c r="U8" s="1"/>
      <c r="V8" s="1"/>
      <c r="W8" s="1"/>
      <c r="X8" s="1"/>
      <c r="Y8" s="1"/>
      <c r="Z8" s="1"/>
    </row>
    <row r="9" spans="1:26" ht="4.5" customHeight="1" x14ac:dyDescent="0.25">
      <c r="A9" s="1"/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4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02" t="s">
        <v>2</v>
      </c>
      <c r="B10" s="94"/>
      <c r="C10" s="102">
        <v>2023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4"/>
      <c r="S10" s="1"/>
      <c r="T10" s="1"/>
      <c r="U10" s="1"/>
      <c r="V10" s="1"/>
    </row>
    <row r="11" spans="1:26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7" t="s">
        <v>26</v>
      </c>
      <c r="Q11" s="3" t="s">
        <v>173</v>
      </c>
      <c r="R11" s="3" t="s">
        <v>174</v>
      </c>
      <c r="S11" s="1"/>
      <c r="T11" s="1"/>
      <c r="U11" s="1"/>
      <c r="V11" s="1"/>
    </row>
    <row r="12" spans="1:26" x14ac:dyDescent="0.25">
      <c r="A12" s="13" t="s">
        <v>102</v>
      </c>
      <c r="B12" s="13" t="s">
        <v>140</v>
      </c>
      <c r="C12" s="21">
        <v>280211.86</v>
      </c>
      <c r="D12" s="21">
        <v>276504.18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8">
        <f>SUM(C12:O12)</f>
        <v>556716.04</v>
      </c>
      <c r="Q12" s="21">
        <v>280211.86</v>
      </c>
      <c r="R12" s="21">
        <v>300750.67</v>
      </c>
      <c r="S12" s="1"/>
      <c r="T12" s="1"/>
      <c r="U12" s="1"/>
      <c r="V12" s="1"/>
    </row>
    <row r="13" spans="1:26" x14ac:dyDescent="0.25">
      <c r="A13" s="13" t="s">
        <v>102</v>
      </c>
      <c r="B13" s="13" t="s">
        <v>141</v>
      </c>
      <c r="C13" s="21">
        <v>153543.51</v>
      </c>
      <c r="D13" s="21">
        <v>149353.31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8">
        <f t="shared" ref="P13:P69" si="0">SUM(C13:O13)</f>
        <v>302896.82</v>
      </c>
      <c r="Q13" s="21">
        <v>160639.49</v>
      </c>
      <c r="R13" s="21">
        <v>200539.53</v>
      </c>
      <c r="S13" s="1"/>
      <c r="T13" s="1"/>
      <c r="U13" s="1"/>
      <c r="V13" s="1"/>
    </row>
    <row r="14" spans="1:26" x14ac:dyDescent="0.25">
      <c r="A14" s="13" t="s">
        <v>102</v>
      </c>
      <c r="B14" s="13" t="s">
        <v>142</v>
      </c>
      <c r="C14" s="21">
        <v>176292.48000000001</v>
      </c>
      <c r="D14" s="21">
        <v>176292.48000000001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8">
        <f t="shared" si="0"/>
        <v>352584.96000000002</v>
      </c>
      <c r="Q14" s="21">
        <v>183719.1</v>
      </c>
      <c r="R14" s="21">
        <v>201772.55</v>
      </c>
      <c r="S14" s="1"/>
      <c r="T14" s="1"/>
      <c r="U14" s="1"/>
      <c r="V14" s="1"/>
    </row>
    <row r="15" spans="1:26" x14ac:dyDescent="0.25">
      <c r="A15" s="13" t="s">
        <v>102</v>
      </c>
      <c r="B15" s="13" t="s">
        <v>139</v>
      </c>
      <c r="C15" s="21">
        <v>769383.47</v>
      </c>
      <c r="D15" s="21">
        <v>765734.57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8">
        <f t="shared" si="0"/>
        <v>1535118.04</v>
      </c>
      <c r="Q15" s="21">
        <v>782350.23</v>
      </c>
      <c r="R15" s="21">
        <v>839387.06</v>
      </c>
      <c r="S15" s="1"/>
      <c r="T15" s="1"/>
      <c r="U15" s="1"/>
      <c r="V15" s="1"/>
    </row>
    <row r="16" spans="1:26" x14ac:dyDescent="0.25">
      <c r="A16" s="13" t="s">
        <v>102</v>
      </c>
      <c r="B16" s="13" t="s">
        <v>143</v>
      </c>
      <c r="C16" s="21">
        <v>87647.61</v>
      </c>
      <c r="D16" s="21">
        <v>87647.61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8">
        <f t="shared" si="0"/>
        <v>175295.22</v>
      </c>
      <c r="Q16" s="21">
        <v>87647.61</v>
      </c>
      <c r="R16" s="21">
        <v>90783.99</v>
      </c>
      <c r="S16" s="1"/>
      <c r="T16" s="1"/>
      <c r="U16" s="1"/>
      <c r="V16" s="1"/>
    </row>
    <row r="17" spans="1:22" x14ac:dyDescent="0.25">
      <c r="A17" s="13" t="s">
        <v>102</v>
      </c>
      <c r="B17" s="13" t="s">
        <v>144</v>
      </c>
      <c r="C17" s="21">
        <v>39056.86</v>
      </c>
      <c r="D17" s="21">
        <v>39056.86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8">
        <f t="shared" si="0"/>
        <v>78113.72</v>
      </c>
      <c r="Q17" s="21">
        <v>39056.86</v>
      </c>
      <c r="R17" s="21">
        <v>38784.03</v>
      </c>
      <c r="S17" s="1"/>
      <c r="T17" s="1"/>
      <c r="U17" s="1"/>
      <c r="V17" s="1"/>
    </row>
    <row r="18" spans="1:22" x14ac:dyDescent="0.25">
      <c r="A18" s="13" t="s">
        <v>102</v>
      </c>
      <c r="B18" s="13" t="s">
        <v>103</v>
      </c>
      <c r="C18" s="21">
        <v>2500527.56</v>
      </c>
      <c r="D18" s="21">
        <v>2449839.92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8">
        <f t="shared" si="0"/>
        <v>4950367.4800000004</v>
      </c>
      <c r="Q18" s="21">
        <v>2438230.04</v>
      </c>
      <c r="R18" s="21">
        <v>2567356.21</v>
      </c>
      <c r="S18" s="1"/>
      <c r="T18" s="1"/>
      <c r="U18" s="1"/>
      <c r="V18" s="1"/>
    </row>
    <row r="19" spans="1:22" x14ac:dyDescent="0.25">
      <c r="A19" s="165" t="s">
        <v>156</v>
      </c>
      <c r="B19" s="166"/>
      <c r="C19" s="22">
        <f t="shared" ref="C19:O19" si="1">SUM(C12:C18)</f>
        <v>4006663.35</v>
      </c>
      <c r="D19" s="22">
        <f t="shared" si="1"/>
        <v>3944428.93</v>
      </c>
      <c r="E19" s="22">
        <f t="shared" si="1"/>
        <v>0</v>
      </c>
      <c r="F19" s="22">
        <f t="shared" si="1"/>
        <v>0</v>
      </c>
      <c r="G19" s="22">
        <f t="shared" si="1"/>
        <v>0</v>
      </c>
      <c r="H19" s="22">
        <f t="shared" si="1"/>
        <v>0</v>
      </c>
      <c r="I19" s="22">
        <f t="shared" si="1"/>
        <v>0</v>
      </c>
      <c r="J19" s="22">
        <f t="shared" si="1"/>
        <v>0</v>
      </c>
      <c r="K19" s="22">
        <f t="shared" si="1"/>
        <v>0</v>
      </c>
      <c r="L19" s="22">
        <f t="shared" si="1"/>
        <v>0</v>
      </c>
      <c r="M19" s="22">
        <f t="shared" si="1"/>
        <v>0</v>
      </c>
      <c r="N19" s="22">
        <f t="shared" si="1"/>
        <v>0</v>
      </c>
      <c r="O19" s="22">
        <f t="shared" si="1"/>
        <v>0</v>
      </c>
      <c r="P19" s="28">
        <f t="shared" si="0"/>
        <v>7951092.2800000003</v>
      </c>
      <c r="Q19" s="81">
        <f t="shared" ref="Q19:R19" si="2">SUM(Q12:Q18)</f>
        <v>3971855.1900000004</v>
      </c>
      <c r="R19" s="82">
        <f t="shared" si="2"/>
        <v>4239374.04</v>
      </c>
      <c r="S19" s="1"/>
      <c r="T19" s="1"/>
      <c r="U19" s="1"/>
      <c r="V19" s="1"/>
    </row>
    <row r="20" spans="1:22" x14ac:dyDescent="0.25">
      <c r="A20" s="13" t="s">
        <v>99</v>
      </c>
      <c r="B20" s="13" t="s">
        <v>133</v>
      </c>
      <c r="C20" s="21">
        <v>342565.72</v>
      </c>
      <c r="D20" s="21">
        <v>342565.72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8">
        <f t="shared" si="0"/>
        <v>685131.44</v>
      </c>
      <c r="Q20" s="21">
        <v>342565.72</v>
      </c>
      <c r="R20" s="21">
        <v>357278.51</v>
      </c>
      <c r="S20" s="1"/>
      <c r="T20" s="1"/>
      <c r="U20" s="1"/>
      <c r="V20" s="1"/>
    </row>
    <row r="21" spans="1:22" x14ac:dyDescent="0.25">
      <c r="A21" s="13" t="s">
        <v>99</v>
      </c>
      <c r="B21" s="13" t="s">
        <v>100</v>
      </c>
      <c r="C21" s="21">
        <v>15531232.279999999</v>
      </c>
      <c r="D21" s="21">
        <v>15343199.83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8">
        <f t="shared" si="0"/>
        <v>30874432.109999999</v>
      </c>
      <c r="Q21" s="21">
        <v>15611357.359999999</v>
      </c>
      <c r="R21" s="21">
        <v>16102866.460000001</v>
      </c>
      <c r="S21" s="1"/>
      <c r="T21" s="1"/>
      <c r="U21" s="1"/>
      <c r="V21" s="1"/>
    </row>
    <row r="22" spans="1:22" ht="15.75" customHeight="1" x14ac:dyDescent="0.25">
      <c r="A22" s="13" t="s">
        <v>99</v>
      </c>
      <c r="B22" s="13" t="s">
        <v>134</v>
      </c>
      <c r="C22" s="21">
        <v>2655.6</v>
      </c>
      <c r="D22" s="21">
        <v>2655.6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8">
        <f t="shared" si="0"/>
        <v>5311.2</v>
      </c>
      <c r="Q22" s="21">
        <v>2655.6</v>
      </c>
      <c r="R22" s="21">
        <v>2630.35</v>
      </c>
      <c r="S22" s="1"/>
      <c r="T22" s="1"/>
      <c r="U22" s="1"/>
      <c r="V22" s="1"/>
    </row>
    <row r="23" spans="1:22" ht="15.75" customHeight="1" x14ac:dyDescent="0.25">
      <c r="A23" s="165" t="s">
        <v>156</v>
      </c>
      <c r="B23" s="166"/>
      <c r="C23" s="22">
        <f t="shared" ref="C23:O23" si="3">SUM(C20:C22)</f>
        <v>15876453.6</v>
      </c>
      <c r="D23" s="22">
        <f t="shared" si="3"/>
        <v>15688421.15</v>
      </c>
      <c r="E23" s="22">
        <f t="shared" si="3"/>
        <v>0</v>
      </c>
      <c r="F23" s="22">
        <f t="shared" si="3"/>
        <v>0</v>
      </c>
      <c r="G23" s="22">
        <f t="shared" si="3"/>
        <v>0</v>
      </c>
      <c r="H23" s="22">
        <f t="shared" si="3"/>
        <v>0</v>
      </c>
      <c r="I23" s="22">
        <f t="shared" si="3"/>
        <v>0</v>
      </c>
      <c r="J23" s="22">
        <f t="shared" si="3"/>
        <v>0</v>
      </c>
      <c r="K23" s="22">
        <f t="shared" si="3"/>
        <v>0</v>
      </c>
      <c r="L23" s="22">
        <f t="shared" si="3"/>
        <v>0</v>
      </c>
      <c r="M23" s="22">
        <f t="shared" si="3"/>
        <v>0</v>
      </c>
      <c r="N23" s="22">
        <f t="shared" si="3"/>
        <v>0</v>
      </c>
      <c r="O23" s="22">
        <f t="shared" si="3"/>
        <v>0</v>
      </c>
      <c r="P23" s="28">
        <f t="shared" si="0"/>
        <v>31564874.75</v>
      </c>
      <c r="Q23" s="81">
        <f t="shared" ref="Q23:R23" si="4">SUM(Q20:Q22)</f>
        <v>15956578.68</v>
      </c>
      <c r="R23" s="82">
        <f t="shared" si="4"/>
        <v>16462775.32</v>
      </c>
      <c r="S23" s="1"/>
      <c r="T23" s="1"/>
      <c r="U23" s="1"/>
      <c r="V23" s="1"/>
    </row>
    <row r="24" spans="1:22" ht="15.75" customHeight="1" x14ac:dyDescent="0.25">
      <c r="A24" s="13" t="s">
        <v>95</v>
      </c>
      <c r="B24" s="13" t="s">
        <v>110</v>
      </c>
      <c r="C24" s="21">
        <v>304927.84999999998</v>
      </c>
      <c r="D24" s="21">
        <v>304927.84999999998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8">
        <f t="shared" si="0"/>
        <v>609855.69999999995</v>
      </c>
      <c r="Q24" s="21">
        <v>308576.75</v>
      </c>
      <c r="R24" s="21">
        <v>303557.23</v>
      </c>
      <c r="S24" s="1"/>
      <c r="T24" s="1"/>
      <c r="U24" s="1"/>
      <c r="V24" s="1"/>
    </row>
    <row r="25" spans="1:22" ht="15.75" customHeight="1" x14ac:dyDescent="0.25">
      <c r="A25" s="13" t="s">
        <v>95</v>
      </c>
      <c r="B25" s="13" t="s">
        <v>111</v>
      </c>
      <c r="C25" s="21">
        <v>130359.48</v>
      </c>
      <c r="D25" s="21">
        <v>130359.48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8">
        <f t="shared" si="0"/>
        <v>260718.96</v>
      </c>
      <c r="Q25" s="21">
        <v>139943.94</v>
      </c>
      <c r="R25" s="21">
        <v>160600.79999999999</v>
      </c>
      <c r="S25" s="1"/>
      <c r="T25" s="1"/>
      <c r="U25" s="1"/>
      <c r="V25" s="1"/>
    </row>
    <row r="26" spans="1:22" ht="15.75" customHeight="1" x14ac:dyDescent="0.25">
      <c r="A26" s="13" t="s">
        <v>95</v>
      </c>
      <c r="B26" s="13" t="s">
        <v>95</v>
      </c>
      <c r="C26" s="21">
        <v>62819248.649999999</v>
      </c>
      <c r="D26" s="21">
        <v>62592913.93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8">
        <f t="shared" si="0"/>
        <v>125412162.58</v>
      </c>
      <c r="Q26" s="21">
        <v>63132879.219999999</v>
      </c>
      <c r="R26" s="21">
        <v>65943933.950000003</v>
      </c>
      <c r="S26" s="1"/>
      <c r="T26" s="1"/>
      <c r="U26" s="1"/>
      <c r="V26" s="1"/>
    </row>
    <row r="27" spans="1:22" ht="15.75" customHeight="1" x14ac:dyDescent="0.25">
      <c r="A27" s="13" t="s">
        <v>95</v>
      </c>
      <c r="B27" s="13" t="s">
        <v>109</v>
      </c>
      <c r="C27" s="21">
        <v>2742334.36</v>
      </c>
      <c r="D27" s="21">
        <v>2782503.52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8">
        <f t="shared" si="0"/>
        <v>5524837.8799999999</v>
      </c>
      <c r="Q27" s="21">
        <v>2754654.21</v>
      </c>
      <c r="R27" s="21">
        <v>2995187.59</v>
      </c>
      <c r="S27" s="1"/>
      <c r="T27" s="1"/>
      <c r="U27" s="1"/>
      <c r="V27" s="1"/>
    </row>
    <row r="28" spans="1:22" ht="15.75" customHeight="1" x14ac:dyDescent="0.25">
      <c r="A28" s="165" t="s">
        <v>156</v>
      </c>
      <c r="B28" s="166"/>
      <c r="C28" s="22">
        <f t="shared" ref="C28:O28" si="5">SUM(C24:C27)</f>
        <v>65996870.339999996</v>
      </c>
      <c r="D28" s="22">
        <f t="shared" si="5"/>
        <v>65810704.780000001</v>
      </c>
      <c r="E28" s="22">
        <f t="shared" si="5"/>
        <v>0</v>
      </c>
      <c r="F28" s="22">
        <f t="shared" si="5"/>
        <v>0</v>
      </c>
      <c r="G28" s="22">
        <f t="shared" si="5"/>
        <v>0</v>
      </c>
      <c r="H28" s="22">
        <f t="shared" si="5"/>
        <v>0</v>
      </c>
      <c r="I28" s="22">
        <f t="shared" si="5"/>
        <v>0</v>
      </c>
      <c r="J28" s="22">
        <f t="shared" si="5"/>
        <v>0</v>
      </c>
      <c r="K28" s="22">
        <f t="shared" si="5"/>
        <v>0</v>
      </c>
      <c r="L28" s="22">
        <f t="shared" si="5"/>
        <v>0</v>
      </c>
      <c r="M28" s="22">
        <f t="shared" si="5"/>
        <v>0</v>
      </c>
      <c r="N28" s="22">
        <f t="shared" si="5"/>
        <v>0</v>
      </c>
      <c r="O28" s="22">
        <f t="shared" si="5"/>
        <v>0</v>
      </c>
      <c r="P28" s="28">
        <f t="shared" si="0"/>
        <v>131807575.12</v>
      </c>
      <c r="Q28" s="81">
        <f t="shared" ref="Q28:R28" si="6">SUM(Q24:Q27)</f>
        <v>66336054.119999997</v>
      </c>
      <c r="R28" s="82">
        <f t="shared" si="6"/>
        <v>69403279.570000008</v>
      </c>
      <c r="S28" s="1"/>
      <c r="T28" s="1"/>
      <c r="U28" s="1"/>
      <c r="V28" s="1"/>
    </row>
    <row r="29" spans="1:22" ht="15.75" customHeight="1" x14ac:dyDescent="0.25">
      <c r="A29" s="13" t="s">
        <v>94</v>
      </c>
      <c r="B29" s="13" t="s">
        <v>107</v>
      </c>
      <c r="C29" s="21">
        <v>1181536.6499999999</v>
      </c>
      <c r="D29" s="21">
        <v>1160944.3600000001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8">
        <f t="shared" si="0"/>
        <v>2342481.0099999998</v>
      </c>
      <c r="Q29" s="21">
        <v>1225725.72</v>
      </c>
      <c r="R29" s="21">
        <v>1313562.6000000001</v>
      </c>
      <c r="S29" s="1"/>
      <c r="T29" s="1"/>
      <c r="U29" s="1"/>
      <c r="V29" s="1"/>
    </row>
    <row r="30" spans="1:22" ht="15.75" customHeight="1" x14ac:dyDescent="0.25">
      <c r="A30" s="13" t="s">
        <v>94</v>
      </c>
      <c r="B30" s="13" t="s">
        <v>94</v>
      </c>
      <c r="C30" s="21">
        <v>95362825.510000005</v>
      </c>
      <c r="D30" s="21">
        <v>95118725.060000002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8">
        <f t="shared" si="0"/>
        <v>190481550.56999999</v>
      </c>
      <c r="Q30" s="21">
        <v>95986449.780000001</v>
      </c>
      <c r="R30" s="21">
        <v>102106659.37</v>
      </c>
      <c r="S30" s="1"/>
      <c r="T30" s="1"/>
      <c r="U30" s="1"/>
      <c r="V30" s="1"/>
    </row>
    <row r="31" spans="1:22" ht="15.75" customHeight="1" x14ac:dyDescent="0.25">
      <c r="A31" s="13" t="s">
        <v>94</v>
      </c>
      <c r="B31" s="13" t="s">
        <v>106</v>
      </c>
      <c r="C31" s="21">
        <v>2473.85</v>
      </c>
      <c r="D31" s="21">
        <v>2473.85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8">
        <f t="shared" si="0"/>
        <v>4947.7</v>
      </c>
      <c r="Q31" s="21">
        <v>2473.85</v>
      </c>
      <c r="R31" s="21">
        <v>2448.6</v>
      </c>
      <c r="S31" s="1"/>
      <c r="T31" s="1"/>
      <c r="U31" s="1"/>
      <c r="V31" s="1"/>
    </row>
    <row r="32" spans="1:22" ht="15.75" customHeight="1" x14ac:dyDescent="0.25">
      <c r="A32" s="13" t="s">
        <v>94</v>
      </c>
      <c r="B32" s="13" t="s">
        <v>108</v>
      </c>
      <c r="C32" s="21">
        <v>207036.48</v>
      </c>
      <c r="D32" s="21">
        <v>222566.68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8">
        <f t="shared" si="0"/>
        <v>429603.16000000003</v>
      </c>
      <c r="Q32" s="21">
        <v>217328.19</v>
      </c>
      <c r="R32" s="21">
        <v>275259.65999999997</v>
      </c>
      <c r="S32" s="1"/>
      <c r="T32" s="1"/>
      <c r="U32" s="1"/>
      <c r="V32" s="1"/>
    </row>
    <row r="33" spans="1:22" ht="15.75" customHeight="1" x14ac:dyDescent="0.25">
      <c r="A33" s="165" t="s">
        <v>156</v>
      </c>
      <c r="B33" s="166"/>
      <c r="C33" s="22">
        <f t="shared" ref="C33:O33" si="7">SUM(C29:C32)</f>
        <v>96753872.49000001</v>
      </c>
      <c r="D33" s="22">
        <f t="shared" si="7"/>
        <v>96504709.950000003</v>
      </c>
      <c r="E33" s="22">
        <f t="shared" si="7"/>
        <v>0</v>
      </c>
      <c r="F33" s="22">
        <f t="shared" si="7"/>
        <v>0</v>
      </c>
      <c r="G33" s="22">
        <f t="shared" si="7"/>
        <v>0</v>
      </c>
      <c r="H33" s="22">
        <f t="shared" si="7"/>
        <v>0</v>
      </c>
      <c r="I33" s="22">
        <f t="shared" si="7"/>
        <v>0</v>
      </c>
      <c r="J33" s="22">
        <f t="shared" si="7"/>
        <v>0</v>
      </c>
      <c r="K33" s="22">
        <f t="shared" si="7"/>
        <v>0</v>
      </c>
      <c r="L33" s="22">
        <f t="shared" si="7"/>
        <v>0</v>
      </c>
      <c r="M33" s="22">
        <f t="shared" si="7"/>
        <v>0</v>
      </c>
      <c r="N33" s="22">
        <f t="shared" si="7"/>
        <v>0</v>
      </c>
      <c r="O33" s="22">
        <f t="shared" si="7"/>
        <v>0</v>
      </c>
      <c r="P33" s="28">
        <f t="shared" si="0"/>
        <v>193258582.44</v>
      </c>
      <c r="Q33" s="81">
        <f t="shared" ref="Q33:R33" si="8">SUM(Q29:Q32)</f>
        <v>97431977.539999992</v>
      </c>
      <c r="R33" s="82">
        <f t="shared" si="8"/>
        <v>103697930.22999999</v>
      </c>
      <c r="S33" s="1"/>
      <c r="T33" s="1"/>
      <c r="U33" s="1"/>
      <c r="V33" s="1"/>
    </row>
    <row r="34" spans="1:22" ht="15.75" customHeight="1" x14ac:dyDescent="0.25">
      <c r="A34" s="13" t="s">
        <v>97</v>
      </c>
      <c r="B34" s="13" t="s">
        <v>125</v>
      </c>
      <c r="C34" s="21">
        <v>2314143.9300000002</v>
      </c>
      <c r="D34" s="21">
        <v>2229273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8">
        <f t="shared" si="0"/>
        <v>4543416.93</v>
      </c>
      <c r="Q34" s="21">
        <v>2236842.4900000002</v>
      </c>
      <c r="R34" s="21">
        <v>2413766.5699999998</v>
      </c>
      <c r="S34" s="1"/>
      <c r="T34" s="1"/>
      <c r="U34" s="1"/>
      <c r="V34" s="1"/>
    </row>
    <row r="35" spans="1:22" ht="15.75" customHeight="1" x14ac:dyDescent="0.25">
      <c r="A35" s="13" t="s">
        <v>97</v>
      </c>
      <c r="B35" s="13" t="s">
        <v>97</v>
      </c>
      <c r="C35" s="21">
        <v>20165255.52</v>
      </c>
      <c r="D35" s="21">
        <v>20187740.620000001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8">
        <f t="shared" si="0"/>
        <v>40352996.140000001</v>
      </c>
      <c r="Q35" s="21">
        <v>20425867.920000002</v>
      </c>
      <c r="R35" s="21">
        <v>2155002.14</v>
      </c>
      <c r="S35" s="1"/>
      <c r="T35" s="1"/>
      <c r="U35" s="1"/>
      <c r="V35" s="1"/>
    </row>
    <row r="36" spans="1:22" ht="15.75" customHeight="1" x14ac:dyDescent="0.25">
      <c r="A36" s="13" t="s">
        <v>97</v>
      </c>
      <c r="B36" s="13" t="s">
        <v>123</v>
      </c>
      <c r="C36" s="21">
        <v>282017.03999999998</v>
      </c>
      <c r="D36" s="21">
        <v>282017.03999999998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8">
        <f t="shared" si="0"/>
        <v>564034.07999999996</v>
      </c>
      <c r="Q36" s="21">
        <v>278603.71999999997</v>
      </c>
      <c r="R36" s="21">
        <v>297527.14</v>
      </c>
      <c r="S36" s="1"/>
      <c r="T36" s="1"/>
      <c r="U36" s="1"/>
      <c r="V36" s="1"/>
    </row>
    <row r="37" spans="1:22" ht="15.75" customHeight="1" x14ac:dyDescent="0.25">
      <c r="A37" s="13" t="s">
        <v>97</v>
      </c>
      <c r="B37" s="13" t="s">
        <v>124</v>
      </c>
      <c r="C37" s="21">
        <v>13619.53</v>
      </c>
      <c r="D37" s="21">
        <v>13619.53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8">
        <f t="shared" si="0"/>
        <v>27239.06</v>
      </c>
      <c r="Q37" s="21">
        <v>13619.53</v>
      </c>
      <c r="R37" s="21">
        <v>13518.53</v>
      </c>
      <c r="S37" s="1"/>
      <c r="T37" s="1"/>
      <c r="U37" s="1"/>
      <c r="V37" s="1"/>
    </row>
    <row r="38" spans="1:22" ht="15.75" customHeight="1" x14ac:dyDescent="0.25">
      <c r="A38" s="13" t="s">
        <v>97</v>
      </c>
      <c r="B38" s="13" t="s">
        <v>126</v>
      </c>
      <c r="C38" s="21">
        <v>597340.75</v>
      </c>
      <c r="D38" s="21">
        <v>597340.75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8">
        <f t="shared" si="0"/>
        <v>1194681.5</v>
      </c>
      <c r="Q38" s="21">
        <v>609755.01</v>
      </c>
      <c r="R38" s="21">
        <v>667225.76</v>
      </c>
      <c r="S38" s="1"/>
      <c r="T38" s="1"/>
      <c r="U38" s="1"/>
      <c r="V38" s="1"/>
    </row>
    <row r="39" spans="1:22" ht="15.75" customHeight="1" x14ac:dyDescent="0.25">
      <c r="A39" s="165" t="s">
        <v>156</v>
      </c>
      <c r="B39" s="166"/>
      <c r="C39" s="22">
        <f t="shared" ref="C39:O39" si="9">SUM(C34:C38)</f>
        <v>23372376.77</v>
      </c>
      <c r="D39" s="22">
        <f t="shared" si="9"/>
        <v>23309990.940000001</v>
      </c>
      <c r="E39" s="22">
        <f t="shared" si="9"/>
        <v>0</v>
      </c>
      <c r="F39" s="22">
        <f t="shared" si="9"/>
        <v>0</v>
      </c>
      <c r="G39" s="22">
        <f t="shared" si="9"/>
        <v>0</v>
      </c>
      <c r="H39" s="22">
        <f t="shared" si="9"/>
        <v>0</v>
      </c>
      <c r="I39" s="22">
        <f t="shared" si="9"/>
        <v>0</v>
      </c>
      <c r="J39" s="22">
        <f t="shared" si="9"/>
        <v>0</v>
      </c>
      <c r="K39" s="22">
        <f t="shared" si="9"/>
        <v>0</v>
      </c>
      <c r="L39" s="22">
        <f t="shared" si="9"/>
        <v>0</v>
      </c>
      <c r="M39" s="22">
        <f t="shared" si="9"/>
        <v>0</v>
      </c>
      <c r="N39" s="22">
        <f t="shared" si="9"/>
        <v>0</v>
      </c>
      <c r="O39" s="22">
        <f t="shared" si="9"/>
        <v>0</v>
      </c>
      <c r="P39" s="28">
        <f t="shared" si="0"/>
        <v>46682367.710000001</v>
      </c>
      <c r="Q39" s="81">
        <f t="shared" ref="Q39" si="10">SUM(Q34:Q38)</f>
        <v>23564688.670000006</v>
      </c>
      <c r="R39" s="82">
        <f>SUM(R34:R38)</f>
        <v>5547040.1399999997</v>
      </c>
      <c r="S39" s="1"/>
      <c r="T39" s="1"/>
      <c r="U39" s="1"/>
      <c r="V39" s="1"/>
    </row>
    <row r="40" spans="1:22" ht="15.75" customHeight="1" x14ac:dyDescent="0.25">
      <c r="A40" s="13" t="s">
        <v>104</v>
      </c>
      <c r="B40" s="13" t="s">
        <v>105</v>
      </c>
      <c r="C40" s="21">
        <v>809031.48</v>
      </c>
      <c r="D40" s="21">
        <v>822650.58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8">
        <f t="shared" si="0"/>
        <v>1631682.06</v>
      </c>
      <c r="Q40" s="21">
        <v>849900.02</v>
      </c>
      <c r="R40" s="21">
        <v>832560.44</v>
      </c>
      <c r="S40" s="1"/>
      <c r="T40" s="1"/>
      <c r="U40" s="1"/>
      <c r="V40" s="1"/>
    </row>
    <row r="41" spans="1:22" ht="15.75" customHeight="1" x14ac:dyDescent="0.25">
      <c r="A41" s="165" t="s">
        <v>156</v>
      </c>
      <c r="B41" s="166"/>
      <c r="C41" s="22">
        <f t="shared" ref="C41:O41" si="11">SUM(C40)</f>
        <v>809031.48</v>
      </c>
      <c r="D41" s="22">
        <f t="shared" si="11"/>
        <v>822650.58</v>
      </c>
      <c r="E41" s="22">
        <f t="shared" si="11"/>
        <v>0</v>
      </c>
      <c r="F41" s="22">
        <f t="shared" si="11"/>
        <v>0</v>
      </c>
      <c r="G41" s="22">
        <f t="shared" si="11"/>
        <v>0</v>
      </c>
      <c r="H41" s="22">
        <f t="shared" si="11"/>
        <v>0</v>
      </c>
      <c r="I41" s="22">
        <f t="shared" si="11"/>
        <v>0</v>
      </c>
      <c r="J41" s="22">
        <f t="shared" si="11"/>
        <v>0</v>
      </c>
      <c r="K41" s="22">
        <f t="shared" si="11"/>
        <v>0</v>
      </c>
      <c r="L41" s="22">
        <f t="shared" si="11"/>
        <v>0</v>
      </c>
      <c r="M41" s="22">
        <f t="shared" si="11"/>
        <v>0</v>
      </c>
      <c r="N41" s="22">
        <f t="shared" si="11"/>
        <v>0</v>
      </c>
      <c r="O41" s="22">
        <f t="shared" si="11"/>
        <v>0</v>
      </c>
      <c r="P41" s="28">
        <f t="shared" si="0"/>
        <v>1631682.06</v>
      </c>
      <c r="Q41" s="81">
        <f t="shared" ref="Q41" si="12">SUM(Q40)</f>
        <v>849900.02</v>
      </c>
      <c r="R41" s="82">
        <f t="shared" ref="R41" si="13">SUM(R40)</f>
        <v>832560.44</v>
      </c>
      <c r="S41" s="1"/>
      <c r="T41" s="1"/>
      <c r="U41" s="1"/>
      <c r="V41" s="1"/>
    </row>
    <row r="42" spans="1:22" ht="15.75" customHeight="1" x14ac:dyDescent="0.25">
      <c r="A42" s="13" t="s">
        <v>98</v>
      </c>
      <c r="B42" s="13" t="s">
        <v>130</v>
      </c>
      <c r="C42" s="21">
        <v>542786.63</v>
      </c>
      <c r="D42" s="21">
        <v>542786.63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8">
        <f t="shared" si="0"/>
        <v>1085573.26</v>
      </c>
      <c r="Q42" s="21">
        <v>556756.52</v>
      </c>
      <c r="R42" s="21">
        <v>589612.17000000004</v>
      </c>
      <c r="S42" s="1"/>
      <c r="T42" s="1"/>
      <c r="U42" s="1"/>
      <c r="V42" s="1"/>
    </row>
    <row r="43" spans="1:22" ht="15.75" customHeight="1" x14ac:dyDescent="0.25">
      <c r="A43" s="13" t="s">
        <v>98</v>
      </c>
      <c r="B43" s="13" t="s">
        <v>129</v>
      </c>
      <c r="C43" s="21">
        <v>176014.3</v>
      </c>
      <c r="D43" s="21">
        <v>172365.4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8">
        <f t="shared" si="0"/>
        <v>348379.69999999995</v>
      </c>
      <c r="Q43" s="21">
        <v>176014.3</v>
      </c>
      <c r="R43" s="21">
        <v>188491.78</v>
      </c>
      <c r="S43" s="1"/>
      <c r="T43" s="1"/>
      <c r="U43" s="1"/>
      <c r="V43" s="1"/>
    </row>
    <row r="44" spans="1:22" ht="15.75" customHeight="1" x14ac:dyDescent="0.25">
      <c r="A44" s="13" t="s">
        <v>98</v>
      </c>
      <c r="B44" s="13" t="s">
        <v>98</v>
      </c>
      <c r="C44" s="21">
        <v>13997032.939999999</v>
      </c>
      <c r="D44" s="21">
        <v>13950315.529999999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8">
        <f t="shared" si="0"/>
        <v>27947348.469999999</v>
      </c>
      <c r="Q44" s="21">
        <v>14078029.09</v>
      </c>
      <c r="R44" s="21">
        <v>14884774.99</v>
      </c>
      <c r="S44" s="1"/>
      <c r="T44" s="1"/>
      <c r="U44" s="1"/>
      <c r="V44" s="1"/>
    </row>
    <row r="45" spans="1:22" ht="15.75" customHeight="1" x14ac:dyDescent="0.25">
      <c r="A45" s="13" t="s">
        <v>98</v>
      </c>
      <c r="B45" s="13" t="s">
        <v>131</v>
      </c>
      <c r="C45" s="21">
        <v>3330768.62</v>
      </c>
      <c r="D45" s="21">
        <v>3350960.42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8">
        <f t="shared" si="0"/>
        <v>6681729.04</v>
      </c>
      <c r="Q45" s="21">
        <v>3384960.69</v>
      </c>
      <c r="R45" s="21">
        <v>3527745.07</v>
      </c>
      <c r="S45" s="1"/>
      <c r="T45" s="1"/>
      <c r="U45" s="1"/>
      <c r="V45" s="1"/>
    </row>
    <row r="46" spans="1:22" ht="15.75" customHeight="1" x14ac:dyDescent="0.25">
      <c r="A46" s="13" t="s">
        <v>98</v>
      </c>
      <c r="B46" s="13" t="s">
        <v>132</v>
      </c>
      <c r="C46" s="21">
        <v>1401181.41</v>
      </c>
      <c r="D46" s="21">
        <v>1383598.29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8">
        <f t="shared" si="0"/>
        <v>2784779.7</v>
      </c>
      <c r="Q46" s="21">
        <v>1414935.65</v>
      </c>
      <c r="R46" s="21">
        <v>1506237.06</v>
      </c>
      <c r="S46" s="1"/>
      <c r="T46" s="1"/>
      <c r="U46" s="1"/>
      <c r="V46" s="1"/>
    </row>
    <row r="47" spans="1:22" ht="15.75" customHeight="1" x14ac:dyDescent="0.25">
      <c r="A47" s="13" t="s">
        <v>98</v>
      </c>
      <c r="B47" s="13" t="s">
        <v>128</v>
      </c>
      <c r="C47" s="21">
        <v>101553.9</v>
      </c>
      <c r="D47" s="21">
        <v>101553.9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8">
        <f t="shared" si="0"/>
        <v>203107.8</v>
      </c>
      <c r="Q47" s="21">
        <v>101553.9</v>
      </c>
      <c r="R47" s="21">
        <v>111432.4</v>
      </c>
      <c r="S47" s="1"/>
      <c r="T47" s="1"/>
      <c r="U47" s="1"/>
      <c r="V47" s="1"/>
    </row>
    <row r="48" spans="1:22" ht="15.75" customHeight="1" x14ac:dyDescent="0.25">
      <c r="A48" s="13" t="s">
        <v>98</v>
      </c>
      <c r="B48" s="13" t="s">
        <v>127</v>
      </c>
      <c r="C48" s="21">
        <v>584692.39</v>
      </c>
      <c r="D48" s="21">
        <v>578346.09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8">
        <f t="shared" si="0"/>
        <v>1163038.48</v>
      </c>
      <c r="Q48" s="21">
        <v>602350.92000000004</v>
      </c>
      <c r="R48" s="21">
        <v>666969.56000000006</v>
      </c>
      <c r="S48" s="1"/>
      <c r="T48" s="1"/>
      <c r="U48" s="1"/>
      <c r="V48" s="1"/>
    </row>
    <row r="49" spans="1:22" ht="15.75" customHeight="1" x14ac:dyDescent="0.25">
      <c r="A49" s="165" t="s">
        <v>156</v>
      </c>
      <c r="B49" s="166"/>
      <c r="C49" s="22">
        <f t="shared" ref="C49:O49" si="14">SUM(C42:C48)</f>
        <v>20134030.189999998</v>
      </c>
      <c r="D49" s="22">
        <f t="shared" si="14"/>
        <v>20079926.259999994</v>
      </c>
      <c r="E49" s="22">
        <f t="shared" si="14"/>
        <v>0</v>
      </c>
      <c r="F49" s="22">
        <f t="shared" si="14"/>
        <v>0</v>
      </c>
      <c r="G49" s="22">
        <f t="shared" si="14"/>
        <v>0</v>
      </c>
      <c r="H49" s="22">
        <f t="shared" si="14"/>
        <v>0</v>
      </c>
      <c r="I49" s="22">
        <f t="shared" si="14"/>
        <v>0</v>
      </c>
      <c r="J49" s="22">
        <f t="shared" si="14"/>
        <v>0</v>
      </c>
      <c r="K49" s="22">
        <f t="shared" si="14"/>
        <v>0</v>
      </c>
      <c r="L49" s="22">
        <f t="shared" si="14"/>
        <v>0</v>
      </c>
      <c r="M49" s="22">
        <f t="shared" si="14"/>
        <v>0</v>
      </c>
      <c r="N49" s="22">
        <f t="shared" si="14"/>
        <v>0</v>
      </c>
      <c r="O49" s="22">
        <f t="shared" si="14"/>
        <v>0</v>
      </c>
      <c r="P49" s="28">
        <f t="shared" si="0"/>
        <v>40213956.449999988</v>
      </c>
      <c r="Q49" s="81">
        <f t="shared" ref="Q49" si="15">SUM(Q42:Q48)</f>
        <v>20314601.07</v>
      </c>
      <c r="R49" s="82">
        <f t="shared" ref="R49" si="16">SUM(R42:R48)</f>
        <v>21475263.029999994</v>
      </c>
      <c r="S49" s="1"/>
      <c r="T49" s="1"/>
      <c r="U49" s="1"/>
      <c r="V49" s="1"/>
    </row>
    <row r="50" spans="1:22" ht="15.75" customHeight="1" x14ac:dyDescent="0.25">
      <c r="A50" s="13" t="s">
        <v>96</v>
      </c>
      <c r="B50" s="13" t="s">
        <v>112</v>
      </c>
      <c r="C50" s="21">
        <v>2226908.73</v>
      </c>
      <c r="D50" s="21">
        <v>2216429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8">
        <f t="shared" si="0"/>
        <v>4443337.7300000004</v>
      </c>
      <c r="Q50" s="21">
        <v>2256041.9</v>
      </c>
      <c r="R50" s="21">
        <v>2409684.7799999998</v>
      </c>
      <c r="S50" s="1"/>
      <c r="T50" s="1"/>
      <c r="U50" s="1"/>
      <c r="V50" s="1"/>
    </row>
    <row r="51" spans="1:22" ht="15.75" customHeight="1" x14ac:dyDescent="0.25">
      <c r="A51" s="13" t="s">
        <v>96</v>
      </c>
      <c r="B51" s="13" t="s">
        <v>117</v>
      </c>
      <c r="C51" s="21">
        <v>1571808.57</v>
      </c>
      <c r="D51" s="21">
        <v>1561341.65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8">
        <f t="shared" si="0"/>
        <v>3133150.2199999997</v>
      </c>
      <c r="Q51" s="21">
        <v>1578085.3</v>
      </c>
      <c r="R51" s="21">
        <v>1644207.33</v>
      </c>
      <c r="S51" s="1"/>
      <c r="T51" s="1"/>
      <c r="U51" s="1"/>
      <c r="V51" s="1"/>
    </row>
    <row r="52" spans="1:22" ht="15.75" customHeight="1" x14ac:dyDescent="0.25">
      <c r="A52" s="13" t="s">
        <v>96</v>
      </c>
      <c r="B52" s="13" t="s">
        <v>122</v>
      </c>
      <c r="C52" s="21">
        <v>280908.67</v>
      </c>
      <c r="D52" s="21">
        <v>280908.67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8">
        <f t="shared" si="0"/>
        <v>561817.34</v>
      </c>
      <c r="Q52" s="21">
        <v>280908.67</v>
      </c>
      <c r="R52" s="21">
        <v>283956.63</v>
      </c>
      <c r="S52" s="1"/>
      <c r="T52" s="1"/>
      <c r="U52" s="1"/>
      <c r="V52" s="1"/>
    </row>
    <row r="53" spans="1:22" ht="15.75" customHeight="1" x14ac:dyDescent="0.25">
      <c r="A53" s="13" t="s">
        <v>96</v>
      </c>
      <c r="B53" s="13" t="s">
        <v>121</v>
      </c>
      <c r="C53" s="21">
        <v>51493.15</v>
      </c>
      <c r="D53" s="21">
        <v>51493.15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8">
        <f t="shared" si="0"/>
        <v>102986.3</v>
      </c>
      <c r="Q53" s="21">
        <v>51493.15</v>
      </c>
      <c r="R53" s="21">
        <v>57768.61</v>
      </c>
      <c r="S53" s="1"/>
      <c r="T53" s="1"/>
      <c r="U53" s="1"/>
      <c r="V53" s="1"/>
    </row>
    <row r="54" spans="1:22" ht="15.75" customHeight="1" x14ac:dyDescent="0.25">
      <c r="A54" s="13" t="s">
        <v>96</v>
      </c>
      <c r="B54" s="13" t="s">
        <v>120</v>
      </c>
      <c r="C54" s="21">
        <v>37620.870000000003</v>
      </c>
      <c r="D54" s="21">
        <v>37620.870000000003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8">
        <f t="shared" si="0"/>
        <v>75241.740000000005</v>
      </c>
      <c r="Q54" s="21">
        <v>37620.870000000003</v>
      </c>
      <c r="R54" s="21">
        <v>40732.699999999997</v>
      </c>
      <c r="S54" s="1"/>
      <c r="T54" s="1"/>
      <c r="U54" s="1"/>
      <c r="V54" s="1"/>
    </row>
    <row r="55" spans="1:22" ht="15.75" customHeight="1" x14ac:dyDescent="0.25">
      <c r="A55" s="13" t="s">
        <v>96</v>
      </c>
      <c r="B55" s="13" t="s">
        <v>114</v>
      </c>
      <c r="C55" s="21">
        <v>364366.32</v>
      </c>
      <c r="D55" s="21">
        <v>358042.06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8">
        <f t="shared" si="0"/>
        <v>722408.38</v>
      </c>
      <c r="Q55" s="21">
        <v>367515.38</v>
      </c>
      <c r="R55" s="21">
        <v>382119.11</v>
      </c>
      <c r="S55" s="1"/>
      <c r="T55" s="1"/>
      <c r="U55" s="1"/>
      <c r="V55" s="1"/>
    </row>
    <row r="56" spans="1:22" ht="15.75" customHeight="1" x14ac:dyDescent="0.25">
      <c r="A56" s="13" t="s">
        <v>96</v>
      </c>
      <c r="B56" s="13" t="s">
        <v>115</v>
      </c>
      <c r="C56" s="21">
        <v>530396.9</v>
      </c>
      <c r="D56" s="21">
        <v>526701.12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8">
        <f t="shared" si="0"/>
        <v>1057098.02</v>
      </c>
      <c r="Q56" s="21">
        <v>541312.73</v>
      </c>
      <c r="R56" s="21">
        <v>573683.68999999994</v>
      </c>
      <c r="S56" s="1"/>
      <c r="T56" s="1"/>
      <c r="U56" s="1"/>
      <c r="V56" s="1"/>
    </row>
    <row r="57" spans="1:22" ht="15.75" customHeight="1" x14ac:dyDescent="0.25">
      <c r="A57" s="13" t="s">
        <v>96</v>
      </c>
      <c r="B57" s="13" t="s">
        <v>113</v>
      </c>
      <c r="C57" s="21">
        <v>413734.5</v>
      </c>
      <c r="D57" s="21">
        <v>413734.5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8">
        <f t="shared" si="0"/>
        <v>827469</v>
      </c>
      <c r="Q57" s="21">
        <v>423688.79</v>
      </c>
      <c r="R57" s="21">
        <v>449930.93</v>
      </c>
      <c r="S57" s="1"/>
      <c r="T57" s="1"/>
      <c r="U57" s="1"/>
      <c r="V57" s="1"/>
    </row>
    <row r="58" spans="1:22" ht="15.75" customHeight="1" x14ac:dyDescent="0.25">
      <c r="A58" s="13" t="s">
        <v>96</v>
      </c>
      <c r="B58" s="13" t="s">
        <v>119</v>
      </c>
      <c r="C58" s="21">
        <v>306593.83</v>
      </c>
      <c r="D58" s="21">
        <v>306593.83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8">
        <f t="shared" si="0"/>
        <v>613187.66</v>
      </c>
      <c r="Q58" s="21">
        <v>309517.03999999998</v>
      </c>
      <c r="R58" s="21">
        <v>323130.17</v>
      </c>
      <c r="S58" s="1"/>
      <c r="T58" s="1"/>
      <c r="U58" s="1"/>
      <c r="V58" s="1"/>
    </row>
    <row r="59" spans="1:22" ht="15.75" customHeight="1" x14ac:dyDescent="0.25">
      <c r="A59" s="13" t="s">
        <v>96</v>
      </c>
      <c r="B59" s="13" t="s">
        <v>118</v>
      </c>
      <c r="C59" s="21">
        <v>73939.460000000006</v>
      </c>
      <c r="D59" s="21">
        <v>73939.460000000006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8">
        <f t="shared" si="0"/>
        <v>147878.92000000001</v>
      </c>
      <c r="Q59" s="21">
        <v>73939.460000000006</v>
      </c>
      <c r="R59" s="21">
        <v>77072.23</v>
      </c>
      <c r="S59" s="1"/>
      <c r="T59" s="1"/>
      <c r="U59" s="1"/>
      <c r="V59" s="1"/>
    </row>
    <row r="60" spans="1:22" ht="15.75" customHeight="1" x14ac:dyDescent="0.25">
      <c r="A60" s="13" t="s">
        <v>96</v>
      </c>
      <c r="B60" s="13" t="s">
        <v>96</v>
      </c>
      <c r="C60" s="21">
        <v>40015705.530000001</v>
      </c>
      <c r="D60" s="21">
        <v>40135113.259999998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8">
        <f t="shared" si="0"/>
        <v>80150818.789999992</v>
      </c>
      <c r="Q60" s="21">
        <v>40505769.990000002</v>
      </c>
      <c r="R60" s="21">
        <v>41832720.32</v>
      </c>
      <c r="S60" s="1"/>
      <c r="T60" s="1"/>
      <c r="U60" s="1"/>
      <c r="V60" s="1"/>
    </row>
    <row r="61" spans="1:22" ht="15.75" customHeight="1" x14ac:dyDescent="0.25">
      <c r="A61" s="13" t="s">
        <v>96</v>
      </c>
      <c r="B61" s="13" t="s">
        <v>116</v>
      </c>
      <c r="C61" s="21">
        <v>755316.88</v>
      </c>
      <c r="D61" s="21">
        <v>750932.24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8">
        <f t="shared" si="0"/>
        <v>1506249.12</v>
      </c>
      <c r="Q61" s="21">
        <v>755316.88</v>
      </c>
      <c r="R61" s="21">
        <v>788788.19</v>
      </c>
      <c r="S61" s="1"/>
      <c r="T61" s="1"/>
      <c r="U61" s="1"/>
      <c r="V61" s="1"/>
    </row>
    <row r="62" spans="1:22" ht="15.75" customHeight="1" x14ac:dyDescent="0.25">
      <c r="A62" s="165" t="s">
        <v>156</v>
      </c>
      <c r="B62" s="166"/>
      <c r="C62" s="22">
        <f t="shared" ref="C62:O62" si="17">SUM(C50:C61)</f>
        <v>46628793.410000004</v>
      </c>
      <c r="D62" s="22">
        <f t="shared" si="17"/>
        <v>46712849.810000002</v>
      </c>
      <c r="E62" s="22">
        <f t="shared" si="17"/>
        <v>0</v>
      </c>
      <c r="F62" s="22">
        <f t="shared" si="17"/>
        <v>0</v>
      </c>
      <c r="G62" s="22">
        <f t="shared" si="17"/>
        <v>0</v>
      </c>
      <c r="H62" s="22">
        <f t="shared" si="17"/>
        <v>0</v>
      </c>
      <c r="I62" s="22">
        <f t="shared" si="17"/>
        <v>0</v>
      </c>
      <c r="J62" s="22">
        <f t="shared" si="17"/>
        <v>0</v>
      </c>
      <c r="K62" s="22">
        <f t="shared" si="17"/>
        <v>0</v>
      </c>
      <c r="L62" s="22">
        <f t="shared" si="17"/>
        <v>0</v>
      </c>
      <c r="M62" s="22">
        <f t="shared" si="17"/>
        <v>0</v>
      </c>
      <c r="N62" s="22">
        <f t="shared" si="17"/>
        <v>0</v>
      </c>
      <c r="O62" s="22">
        <f t="shared" si="17"/>
        <v>0</v>
      </c>
      <c r="P62" s="28">
        <f t="shared" si="0"/>
        <v>93341643.219999999</v>
      </c>
      <c r="Q62" s="81">
        <f t="shared" ref="Q62" si="18">SUM(Q50:Q61)</f>
        <v>47181210.160000004</v>
      </c>
      <c r="R62" s="82">
        <f t="shared" ref="R62" si="19">SUM(R50:R61)</f>
        <v>48863794.689999998</v>
      </c>
      <c r="S62" s="1"/>
      <c r="T62" s="1"/>
      <c r="U62" s="1"/>
      <c r="V62" s="1"/>
    </row>
    <row r="63" spans="1:22" ht="15.75" customHeight="1" x14ac:dyDescent="0.25">
      <c r="A63" s="13" t="s">
        <v>101</v>
      </c>
      <c r="B63" s="13" t="s">
        <v>137</v>
      </c>
      <c r="C63" s="21">
        <v>743878.99</v>
      </c>
      <c r="D63" s="21">
        <v>781547.71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8">
        <f t="shared" si="0"/>
        <v>1525426.7</v>
      </c>
      <c r="Q63" s="21">
        <v>753901.86</v>
      </c>
      <c r="R63" s="21">
        <v>777194.05</v>
      </c>
      <c r="S63" s="1"/>
      <c r="T63" s="1"/>
      <c r="U63" s="1"/>
      <c r="V63" s="1"/>
    </row>
    <row r="64" spans="1:22" ht="15.75" customHeight="1" x14ac:dyDescent="0.25">
      <c r="A64" s="13" t="s">
        <v>101</v>
      </c>
      <c r="B64" s="13" t="s">
        <v>138</v>
      </c>
      <c r="C64" s="21">
        <v>32920.97</v>
      </c>
      <c r="D64" s="21">
        <v>29507.65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8">
        <f t="shared" si="0"/>
        <v>62428.62</v>
      </c>
      <c r="Q64" s="21">
        <v>36569.870000000003</v>
      </c>
      <c r="R64" s="21">
        <v>36341.67</v>
      </c>
      <c r="S64" s="1"/>
      <c r="T64" s="1"/>
      <c r="U64" s="1"/>
      <c r="V64" s="1"/>
    </row>
    <row r="65" spans="1:26" ht="15.75" customHeight="1" x14ac:dyDescent="0.25">
      <c r="A65" s="13" t="s">
        <v>101</v>
      </c>
      <c r="B65" s="13" t="s">
        <v>101</v>
      </c>
      <c r="C65" s="21">
        <v>9872344.8000000007</v>
      </c>
      <c r="D65" s="21">
        <v>9721813.8900000006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8">
        <f t="shared" si="0"/>
        <v>19594158.690000001</v>
      </c>
      <c r="Q65" s="21">
        <v>9829662.6400000006</v>
      </c>
      <c r="R65" s="21">
        <v>10323709.75</v>
      </c>
      <c r="S65" s="1"/>
      <c r="T65" s="1"/>
      <c r="U65" s="1"/>
      <c r="V65" s="1"/>
    </row>
    <row r="66" spans="1:26" ht="15.75" customHeight="1" x14ac:dyDescent="0.25">
      <c r="A66" s="13" t="s">
        <v>101</v>
      </c>
      <c r="B66" s="13" t="s">
        <v>135</v>
      </c>
      <c r="C66" s="21">
        <v>412973.2</v>
      </c>
      <c r="D66" s="21">
        <v>427825.45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8">
        <f t="shared" si="0"/>
        <v>840798.65</v>
      </c>
      <c r="Q66" s="21">
        <v>419164.5</v>
      </c>
      <c r="R66" s="21">
        <v>433355.57</v>
      </c>
      <c r="S66" s="1"/>
      <c r="T66" s="1"/>
      <c r="U66" s="1"/>
      <c r="V66" s="1"/>
    </row>
    <row r="67" spans="1:26" ht="15.75" customHeight="1" x14ac:dyDescent="0.25">
      <c r="A67" s="13" t="s">
        <v>101</v>
      </c>
      <c r="B67" s="13" t="s">
        <v>136</v>
      </c>
      <c r="C67" s="21">
        <v>1165764.94</v>
      </c>
      <c r="D67" s="21">
        <v>1197134.92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8">
        <f t="shared" si="0"/>
        <v>2362899.86</v>
      </c>
      <c r="Q67" s="21">
        <v>1187646.6599999999</v>
      </c>
      <c r="R67" s="21">
        <v>1261125.8500000001</v>
      </c>
      <c r="S67" s="1"/>
      <c r="T67" s="1"/>
      <c r="U67" s="1"/>
      <c r="V67" s="1"/>
    </row>
    <row r="68" spans="1:26" ht="15.75" customHeight="1" x14ac:dyDescent="0.25">
      <c r="A68" s="165" t="s">
        <v>156</v>
      </c>
      <c r="B68" s="166"/>
      <c r="C68" s="22">
        <f t="shared" ref="C68:O68" si="20">SUM(C63:C67)</f>
        <v>12227882.9</v>
      </c>
      <c r="D68" s="22">
        <f t="shared" si="20"/>
        <v>12157829.619999999</v>
      </c>
      <c r="E68" s="22">
        <f t="shared" si="20"/>
        <v>0</v>
      </c>
      <c r="F68" s="22">
        <f t="shared" si="20"/>
        <v>0</v>
      </c>
      <c r="G68" s="22">
        <f t="shared" si="20"/>
        <v>0</v>
      </c>
      <c r="H68" s="22">
        <f t="shared" si="20"/>
        <v>0</v>
      </c>
      <c r="I68" s="22">
        <f t="shared" si="20"/>
        <v>0</v>
      </c>
      <c r="J68" s="22">
        <f t="shared" si="20"/>
        <v>0</v>
      </c>
      <c r="K68" s="22">
        <f t="shared" si="20"/>
        <v>0</v>
      </c>
      <c r="L68" s="22">
        <f t="shared" si="20"/>
        <v>0</v>
      </c>
      <c r="M68" s="22">
        <f t="shared" si="20"/>
        <v>0</v>
      </c>
      <c r="N68" s="22">
        <f t="shared" si="20"/>
        <v>0</v>
      </c>
      <c r="O68" s="22">
        <f t="shared" si="20"/>
        <v>0</v>
      </c>
      <c r="P68" s="28">
        <f t="shared" si="0"/>
        <v>24385712.52</v>
      </c>
      <c r="Q68" s="81">
        <f t="shared" ref="Q68" si="21">SUM(Q63:Q67)</f>
        <v>12226945.530000001</v>
      </c>
      <c r="R68" s="82">
        <f t="shared" ref="R68" si="22">SUM(R63:R67)</f>
        <v>12831726.890000001</v>
      </c>
      <c r="S68" s="1"/>
      <c r="T68" s="1"/>
      <c r="U68" s="1"/>
      <c r="V68" s="1"/>
    </row>
    <row r="69" spans="1:26" ht="15.75" customHeight="1" x14ac:dyDescent="0.25">
      <c r="A69" s="106" t="s">
        <v>26</v>
      </c>
      <c r="B69" s="94"/>
      <c r="C69" s="28">
        <f t="shared" ref="C69:O69" si="23">C68+C62+C49+C41+C39+C33+C28+C23+C19</f>
        <v>285805974.53000003</v>
      </c>
      <c r="D69" s="28">
        <f t="shared" si="23"/>
        <v>285031512.01999998</v>
      </c>
      <c r="E69" s="28">
        <f t="shared" si="23"/>
        <v>0</v>
      </c>
      <c r="F69" s="28">
        <f t="shared" si="23"/>
        <v>0</v>
      </c>
      <c r="G69" s="28">
        <f t="shared" si="23"/>
        <v>0</v>
      </c>
      <c r="H69" s="28">
        <f t="shared" si="23"/>
        <v>0</v>
      </c>
      <c r="I69" s="28">
        <f t="shared" si="23"/>
        <v>0</v>
      </c>
      <c r="J69" s="28">
        <f t="shared" si="23"/>
        <v>0</v>
      </c>
      <c r="K69" s="28">
        <f t="shared" si="23"/>
        <v>0</v>
      </c>
      <c r="L69" s="28">
        <f t="shared" si="23"/>
        <v>0</v>
      </c>
      <c r="M69" s="28">
        <f t="shared" si="23"/>
        <v>0</v>
      </c>
      <c r="N69" s="28">
        <f t="shared" si="23"/>
        <v>0</v>
      </c>
      <c r="O69" s="28">
        <f t="shared" si="23"/>
        <v>0</v>
      </c>
      <c r="P69" s="28">
        <f t="shared" si="0"/>
        <v>570837486.54999995</v>
      </c>
      <c r="Q69" s="28">
        <f t="shared" ref="Q69" si="24">Q68+Q62+Q49+Q41+Q39+Q33+Q28+Q23+Q19</f>
        <v>287833810.98000002</v>
      </c>
      <c r="R69" s="28">
        <f>R68+R62+R49+R41+R39+R33+R28+R23+R19</f>
        <v>283353744.34999996</v>
      </c>
      <c r="S69" s="1"/>
      <c r="T69" s="1"/>
      <c r="U69" s="1"/>
      <c r="V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1"/>
      <c r="P70" s="1"/>
      <c r="Q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26" t="s">
        <v>159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7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98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4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" t="s">
        <v>2</v>
      </c>
      <c r="B73" s="102">
        <v>2023</v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4"/>
      <c r="R73" s="1"/>
      <c r="S73" s="1"/>
      <c r="T73" s="1"/>
      <c r="U73" s="1"/>
      <c r="V73" s="1"/>
    </row>
    <row r="74" spans="1:26" ht="15.75" customHeight="1" x14ac:dyDescent="0.25">
      <c r="A74" s="17" t="s">
        <v>5</v>
      </c>
      <c r="B74" s="18" t="s">
        <v>9</v>
      </c>
      <c r="C74" s="18" t="s">
        <v>10</v>
      </c>
      <c r="D74" s="18" t="s">
        <v>11</v>
      </c>
      <c r="E74" s="18" t="s">
        <v>12</v>
      </c>
      <c r="F74" s="18" t="s">
        <v>13</v>
      </c>
      <c r="G74" s="18" t="s">
        <v>14</v>
      </c>
      <c r="H74" s="18" t="s">
        <v>15</v>
      </c>
      <c r="I74" s="18" t="s">
        <v>16</v>
      </c>
      <c r="J74" s="18" t="s">
        <v>17</v>
      </c>
      <c r="K74" s="18" t="s">
        <v>18</v>
      </c>
      <c r="L74" s="18" t="s">
        <v>19</v>
      </c>
      <c r="M74" s="18" t="s">
        <v>20</v>
      </c>
      <c r="N74" s="18" t="s">
        <v>6</v>
      </c>
      <c r="O74" s="32" t="s">
        <v>26</v>
      </c>
      <c r="P74" s="3" t="s">
        <v>173</v>
      </c>
      <c r="Q74" s="3" t="s">
        <v>174</v>
      </c>
      <c r="R74" s="1"/>
      <c r="S74" s="1"/>
      <c r="T74" s="1"/>
      <c r="U74" s="1"/>
      <c r="V74" s="1"/>
    </row>
    <row r="75" spans="1:26" ht="15.75" customHeight="1" x14ac:dyDescent="0.25">
      <c r="A75" s="164" t="s">
        <v>21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7"/>
      <c r="R75" s="1"/>
      <c r="S75" s="1"/>
      <c r="T75" s="1"/>
      <c r="U75" s="1"/>
      <c r="V75" s="1"/>
    </row>
    <row r="76" spans="1:26" ht="15.75" customHeight="1" x14ac:dyDescent="0.25">
      <c r="A76" s="43" t="s">
        <v>94</v>
      </c>
      <c r="B76" s="91">
        <v>3468248</v>
      </c>
      <c r="C76" s="91">
        <v>3367201.74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2">
        <f t="shared" ref="O76:O84" si="25">SUM(B76:N76)</f>
        <v>6835449.7400000002</v>
      </c>
      <c r="P76" s="91">
        <v>3554266.93</v>
      </c>
      <c r="Q76" s="91">
        <v>4238683.79</v>
      </c>
      <c r="R76" s="1"/>
      <c r="S76" s="1"/>
      <c r="T76" s="1"/>
      <c r="U76" s="1"/>
      <c r="V76" s="1"/>
    </row>
    <row r="77" spans="1:26" ht="15.75" customHeight="1" x14ac:dyDescent="0.25">
      <c r="A77" s="43" t="s">
        <v>95</v>
      </c>
      <c r="B77" s="91">
        <v>844188.24</v>
      </c>
      <c r="C77" s="91">
        <v>821881.34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2">
        <f t="shared" si="25"/>
        <v>1666069.58</v>
      </c>
      <c r="P77" s="91">
        <v>907638.78</v>
      </c>
      <c r="Q77" s="91">
        <v>888533.52</v>
      </c>
      <c r="R77" s="1"/>
      <c r="S77" s="1"/>
      <c r="T77" s="1"/>
      <c r="U77" s="1"/>
      <c r="V77" s="1"/>
    </row>
    <row r="78" spans="1:26" ht="15.75" customHeight="1" x14ac:dyDescent="0.25">
      <c r="A78" s="43" t="s">
        <v>96</v>
      </c>
      <c r="B78" s="91">
        <v>646832.07999999996</v>
      </c>
      <c r="C78" s="91">
        <v>640017.6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2">
        <f t="shared" si="25"/>
        <v>1286849.68</v>
      </c>
      <c r="P78" s="91">
        <v>649022.26</v>
      </c>
      <c r="Q78" s="91">
        <v>700634.15</v>
      </c>
      <c r="R78" s="1"/>
      <c r="S78" s="1"/>
      <c r="T78" s="1"/>
      <c r="U78" s="1"/>
      <c r="V78" s="1"/>
    </row>
    <row r="79" spans="1:26" ht="15.75" customHeight="1" x14ac:dyDescent="0.25">
      <c r="A79" s="43" t="s">
        <v>97</v>
      </c>
      <c r="B79" s="91">
        <v>271945.32</v>
      </c>
      <c r="C79" s="91">
        <v>275358.64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2">
        <f t="shared" si="25"/>
        <v>547303.96</v>
      </c>
      <c r="P79" s="91">
        <v>283187.21999999997</v>
      </c>
      <c r="Q79" s="91">
        <v>303825.08</v>
      </c>
      <c r="R79" s="1"/>
      <c r="S79" s="1"/>
      <c r="T79" s="1"/>
      <c r="U79" s="1"/>
      <c r="V79" s="1"/>
    </row>
    <row r="80" spans="1:26" ht="15.75" customHeight="1" x14ac:dyDescent="0.25">
      <c r="A80" s="43" t="s">
        <v>98</v>
      </c>
      <c r="B80" s="91">
        <v>445192.52</v>
      </c>
      <c r="C80" s="91">
        <v>409047.2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0</v>
      </c>
      <c r="O80" s="92">
        <f t="shared" si="25"/>
        <v>854239.72</v>
      </c>
      <c r="P80" s="91">
        <v>455100.49</v>
      </c>
      <c r="Q80" s="91">
        <v>469551.26</v>
      </c>
      <c r="R80" s="1"/>
      <c r="S80" s="1"/>
      <c r="T80" s="1"/>
      <c r="U80" s="1"/>
      <c r="V80" s="1"/>
    </row>
    <row r="81" spans="1:22" ht="15.75" customHeight="1" x14ac:dyDescent="0.25">
      <c r="A81" s="43" t="s">
        <v>99</v>
      </c>
      <c r="B81" s="91">
        <v>394305.05</v>
      </c>
      <c r="C81" s="91">
        <v>397536.1</v>
      </c>
      <c r="D81" s="91">
        <v>0</v>
      </c>
      <c r="E81" s="91">
        <v>0</v>
      </c>
      <c r="F81" s="91">
        <v>0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  <c r="L81" s="91">
        <v>0</v>
      </c>
      <c r="M81" s="91">
        <v>0</v>
      </c>
      <c r="N81" s="91">
        <v>0</v>
      </c>
      <c r="O81" s="92">
        <f t="shared" si="25"/>
        <v>791841.14999999991</v>
      </c>
      <c r="P81" s="91">
        <v>408949.47</v>
      </c>
      <c r="Q81" s="91">
        <v>419978.57</v>
      </c>
      <c r="R81" s="1"/>
      <c r="S81" s="1"/>
      <c r="T81" s="1"/>
      <c r="U81" s="1"/>
      <c r="V81" s="1"/>
    </row>
    <row r="82" spans="1:22" ht="15.75" customHeight="1" x14ac:dyDescent="0.25">
      <c r="A82" s="43" t="s">
        <v>101</v>
      </c>
      <c r="B82" s="91">
        <v>275693.61</v>
      </c>
      <c r="C82" s="91">
        <v>257131.21</v>
      </c>
      <c r="D82" s="91">
        <v>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1">
        <v>0</v>
      </c>
      <c r="M82" s="91">
        <v>0</v>
      </c>
      <c r="N82" s="91">
        <v>0</v>
      </c>
      <c r="O82" s="92">
        <f t="shared" si="25"/>
        <v>532824.81999999995</v>
      </c>
      <c r="P82" s="91">
        <v>255597.27</v>
      </c>
      <c r="Q82" s="91">
        <v>336920.8</v>
      </c>
      <c r="R82" s="1"/>
      <c r="S82" s="1"/>
      <c r="T82" s="1"/>
      <c r="U82" s="1"/>
      <c r="V82" s="1"/>
    </row>
    <row r="83" spans="1:22" ht="15.75" customHeight="1" x14ac:dyDescent="0.25">
      <c r="A83" s="43" t="s">
        <v>102</v>
      </c>
      <c r="B83" s="91">
        <v>139390.1</v>
      </c>
      <c r="C83" s="91">
        <v>135727.94</v>
      </c>
      <c r="D83" s="91">
        <v>0</v>
      </c>
      <c r="E83" s="91">
        <v>0</v>
      </c>
      <c r="F83" s="91">
        <v>0</v>
      </c>
      <c r="G83" s="91">
        <v>0</v>
      </c>
      <c r="H83" s="91">
        <v>0</v>
      </c>
      <c r="I83" s="91">
        <v>0</v>
      </c>
      <c r="J83" s="91">
        <v>0</v>
      </c>
      <c r="K83" s="91">
        <v>0</v>
      </c>
      <c r="L83" s="91">
        <v>0</v>
      </c>
      <c r="M83" s="91">
        <v>0</v>
      </c>
      <c r="N83" s="91">
        <v>0</v>
      </c>
      <c r="O83" s="92">
        <f t="shared" si="25"/>
        <v>275118.04000000004</v>
      </c>
      <c r="P83" s="91">
        <v>143039</v>
      </c>
      <c r="Q83" s="91">
        <v>136506.79999999999</v>
      </c>
      <c r="R83" s="1"/>
      <c r="S83" s="1"/>
      <c r="T83" s="1"/>
      <c r="U83" s="1"/>
      <c r="V83" s="1"/>
    </row>
    <row r="84" spans="1:22" ht="15.75" customHeight="1" x14ac:dyDescent="0.25">
      <c r="A84" s="43" t="s">
        <v>104</v>
      </c>
      <c r="B84" s="91">
        <v>21737.72</v>
      </c>
      <c r="C84" s="91">
        <v>21737.72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0</v>
      </c>
      <c r="J84" s="91">
        <v>0</v>
      </c>
      <c r="K84" s="91">
        <v>0</v>
      </c>
      <c r="L84" s="91">
        <v>0</v>
      </c>
      <c r="M84" s="91">
        <v>0</v>
      </c>
      <c r="N84" s="91">
        <v>0</v>
      </c>
      <c r="O84" s="92">
        <f t="shared" si="25"/>
        <v>43475.44</v>
      </c>
      <c r="P84" s="91">
        <v>21737.72</v>
      </c>
      <c r="Q84" s="91">
        <v>25625.06</v>
      </c>
      <c r="R84" s="1"/>
      <c r="S84" s="1"/>
      <c r="T84" s="1"/>
      <c r="U84" s="1"/>
      <c r="V84" s="1"/>
    </row>
    <row r="85" spans="1:22" ht="15.75" customHeight="1" x14ac:dyDescent="0.25">
      <c r="A85" s="41" t="s">
        <v>26</v>
      </c>
      <c r="B85" s="65">
        <f t="shared" ref="B85:N85" si="26">SUM(B76:B84)</f>
        <v>6507532.6399999997</v>
      </c>
      <c r="C85" s="65">
        <f t="shared" si="26"/>
        <v>6325639.4899999993</v>
      </c>
      <c r="D85" s="65">
        <f t="shared" si="26"/>
        <v>0</v>
      </c>
      <c r="E85" s="65">
        <f t="shared" si="26"/>
        <v>0</v>
      </c>
      <c r="F85" s="65">
        <f t="shared" si="26"/>
        <v>0</v>
      </c>
      <c r="G85" s="65">
        <f t="shared" si="26"/>
        <v>0</v>
      </c>
      <c r="H85" s="65">
        <f t="shared" si="26"/>
        <v>0</v>
      </c>
      <c r="I85" s="65">
        <f t="shared" si="26"/>
        <v>0</v>
      </c>
      <c r="J85" s="65">
        <f t="shared" si="26"/>
        <v>0</v>
      </c>
      <c r="K85" s="65">
        <f t="shared" si="26"/>
        <v>0</v>
      </c>
      <c r="L85" s="65">
        <f t="shared" si="26"/>
        <v>0</v>
      </c>
      <c r="M85" s="65">
        <f t="shared" si="26"/>
        <v>0</v>
      </c>
      <c r="N85" s="65">
        <f t="shared" si="26"/>
        <v>0</v>
      </c>
      <c r="O85" s="92">
        <f t="shared" ref="O85" si="27">SUM(B85:N85)</f>
        <v>12833172.129999999</v>
      </c>
      <c r="P85" s="80">
        <f t="shared" ref="P85:Q85" si="28">SUM(P76:P84)</f>
        <v>6678539.1399999987</v>
      </c>
      <c r="Q85" s="80">
        <f t="shared" si="28"/>
        <v>7520259.0300000003</v>
      </c>
      <c r="R85" s="1"/>
      <c r="S85" s="1"/>
      <c r="T85" s="1"/>
      <c r="U85" s="1"/>
      <c r="V85" s="1"/>
    </row>
    <row r="86" spans="1:22" ht="15.75" customHeight="1" x14ac:dyDescent="0.25">
      <c r="A86" s="164" t="s">
        <v>25</v>
      </c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7"/>
      <c r="R86" s="1"/>
      <c r="S86" s="1"/>
      <c r="T86" s="1"/>
      <c r="U86" s="1"/>
      <c r="V86" s="1"/>
    </row>
    <row r="87" spans="1:22" ht="15.75" customHeight="1" x14ac:dyDescent="0.25">
      <c r="A87" s="43" t="s">
        <v>94</v>
      </c>
      <c r="B87" s="91">
        <v>37634.550000000003</v>
      </c>
      <c r="C87" s="91">
        <v>37634.550000000003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2">
        <f t="shared" ref="O87:O97" si="29">SUM(B87:N87)</f>
        <v>75269.100000000006</v>
      </c>
      <c r="P87" s="91">
        <v>41047.980000000003</v>
      </c>
      <c r="Q87" s="91">
        <v>37155.360000000001</v>
      </c>
      <c r="R87" s="1"/>
      <c r="S87" s="1"/>
      <c r="T87" s="1"/>
      <c r="U87" s="1"/>
      <c r="V87" s="1"/>
    </row>
    <row r="88" spans="1:22" ht="15.75" customHeight="1" x14ac:dyDescent="0.25">
      <c r="A88" s="43" t="s">
        <v>95</v>
      </c>
      <c r="B88" s="91">
        <v>13653.22</v>
      </c>
      <c r="C88" s="91">
        <v>13653.22</v>
      </c>
      <c r="D88" s="91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  <c r="L88" s="91">
        <v>0</v>
      </c>
      <c r="M88" s="91">
        <v>0</v>
      </c>
      <c r="N88" s="91">
        <v>0</v>
      </c>
      <c r="O88" s="92">
        <f t="shared" si="29"/>
        <v>27306.44</v>
      </c>
      <c r="P88" s="91">
        <v>13653.22</v>
      </c>
      <c r="Q88" s="91">
        <v>13552.22</v>
      </c>
      <c r="R88" s="1"/>
      <c r="S88" s="1"/>
      <c r="T88" s="1"/>
      <c r="U88" s="1"/>
      <c r="V88" s="1"/>
    </row>
    <row r="89" spans="1:22" ht="15.75" customHeight="1" x14ac:dyDescent="0.25">
      <c r="A89" s="43" t="s">
        <v>96</v>
      </c>
      <c r="B89" s="91">
        <v>3685.9</v>
      </c>
      <c r="C89" s="91">
        <v>3685.9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2">
        <f t="shared" si="29"/>
        <v>7371.8</v>
      </c>
      <c r="P89" s="91">
        <v>3685.9</v>
      </c>
      <c r="Q89" s="91">
        <v>7049.47</v>
      </c>
      <c r="R89" s="1"/>
      <c r="S89" s="1"/>
      <c r="T89" s="1"/>
      <c r="U89" s="1"/>
      <c r="V89" s="1"/>
    </row>
    <row r="90" spans="1:22" ht="15.75" customHeight="1" x14ac:dyDescent="0.25">
      <c r="A90" s="43" t="s">
        <v>97</v>
      </c>
      <c r="B90" s="91">
        <v>16644.07</v>
      </c>
      <c r="C90" s="91">
        <v>16644.07</v>
      </c>
      <c r="D90" s="91">
        <v>0</v>
      </c>
      <c r="E90" s="91">
        <v>0</v>
      </c>
      <c r="F90" s="91">
        <v>0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  <c r="L90" s="91">
        <v>0</v>
      </c>
      <c r="M90" s="91">
        <v>0</v>
      </c>
      <c r="N90" s="91">
        <v>0</v>
      </c>
      <c r="O90" s="92">
        <f t="shared" si="29"/>
        <v>33288.14</v>
      </c>
      <c r="P90" s="91">
        <v>16644.07</v>
      </c>
      <c r="Q90" s="91">
        <v>20141.580000000002</v>
      </c>
      <c r="R90" s="1"/>
      <c r="S90" s="1"/>
      <c r="T90" s="1"/>
      <c r="U90" s="1"/>
      <c r="V90" s="1"/>
    </row>
    <row r="91" spans="1:22" ht="15.75" customHeight="1" x14ac:dyDescent="0.25">
      <c r="A91" s="43" t="s">
        <v>98</v>
      </c>
      <c r="B91" s="91">
        <v>72039.31</v>
      </c>
      <c r="C91" s="91">
        <v>75452.639999999999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1">
        <v>0</v>
      </c>
      <c r="O91" s="92">
        <f t="shared" si="29"/>
        <v>147491.95000000001</v>
      </c>
      <c r="P91" s="91">
        <v>72039.31</v>
      </c>
      <c r="Q91" s="91">
        <v>76309.820000000007</v>
      </c>
      <c r="R91" s="1"/>
      <c r="S91" s="1"/>
      <c r="T91" s="1"/>
      <c r="U91" s="1"/>
      <c r="V91" s="1"/>
    </row>
    <row r="92" spans="1:22" ht="15.75" customHeight="1" x14ac:dyDescent="0.25">
      <c r="A92" s="43" t="s">
        <v>99</v>
      </c>
      <c r="B92" s="91">
        <v>0</v>
      </c>
      <c r="C92" s="91">
        <v>0</v>
      </c>
      <c r="D92" s="91">
        <v>0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1">
        <v>0</v>
      </c>
      <c r="O92" s="92">
        <f t="shared" si="29"/>
        <v>0</v>
      </c>
      <c r="P92" s="91">
        <v>0</v>
      </c>
      <c r="Q92" s="91">
        <v>0</v>
      </c>
      <c r="R92" s="1"/>
      <c r="S92" s="1"/>
      <c r="T92" s="1"/>
      <c r="U92" s="1"/>
      <c r="V92" s="1"/>
    </row>
    <row r="93" spans="1:22" ht="15.75" customHeight="1" x14ac:dyDescent="0.25">
      <c r="A93" s="43" t="s">
        <v>101</v>
      </c>
      <c r="B93" s="91">
        <v>3413.43</v>
      </c>
      <c r="C93" s="91">
        <v>3413.43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0</v>
      </c>
      <c r="K93" s="91">
        <v>0</v>
      </c>
      <c r="L93" s="91">
        <v>0</v>
      </c>
      <c r="M93" s="91">
        <v>0</v>
      </c>
      <c r="N93" s="91">
        <v>0</v>
      </c>
      <c r="O93" s="92">
        <f t="shared" si="29"/>
        <v>6826.86</v>
      </c>
      <c r="P93" s="91">
        <v>3413.43</v>
      </c>
      <c r="Q93" s="91">
        <v>7011.83</v>
      </c>
      <c r="R93" s="1"/>
      <c r="S93" s="1"/>
      <c r="T93" s="1"/>
      <c r="U93" s="1"/>
      <c r="V93" s="1"/>
    </row>
    <row r="94" spans="1:22" ht="15.75" customHeight="1" x14ac:dyDescent="0.25">
      <c r="A94" s="43" t="s">
        <v>102</v>
      </c>
      <c r="B94" s="91">
        <v>0</v>
      </c>
      <c r="C94" s="91">
        <v>0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1">
        <v>0</v>
      </c>
      <c r="M94" s="91">
        <v>0</v>
      </c>
      <c r="N94" s="91">
        <v>0</v>
      </c>
      <c r="O94" s="92">
        <f t="shared" si="29"/>
        <v>0</v>
      </c>
      <c r="P94" s="91">
        <v>0</v>
      </c>
      <c r="Q94" s="91">
        <v>0</v>
      </c>
      <c r="R94" s="1"/>
      <c r="S94" s="1"/>
      <c r="T94" s="1"/>
      <c r="U94" s="1"/>
      <c r="V94" s="1"/>
    </row>
    <row r="95" spans="1:22" ht="15.75" customHeight="1" x14ac:dyDescent="0.25">
      <c r="A95" s="43" t="s">
        <v>104</v>
      </c>
      <c r="B95" s="91">
        <v>0</v>
      </c>
      <c r="C95" s="91">
        <v>0</v>
      </c>
      <c r="D95" s="91">
        <v>0</v>
      </c>
      <c r="E95" s="91">
        <v>0</v>
      </c>
      <c r="F95" s="91">
        <v>0</v>
      </c>
      <c r="G95" s="91">
        <v>0</v>
      </c>
      <c r="H95" s="91">
        <v>0</v>
      </c>
      <c r="I95" s="91">
        <v>0</v>
      </c>
      <c r="J95" s="91">
        <v>0</v>
      </c>
      <c r="K95" s="91">
        <v>0</v>
      </c>
      <c r="L95" s="91">
        <v>0</v>
      </c>
      <c r="M95" s="91">
        <v>0</v>
      </c>
      <c r="N95" s="91">
        <v>0</v>
      </c>
      <c r="O95" s="92">
        <f t="shared" si="29"/>
        <v>0</v>
      </c>
      <c r="P95" s="91">
        <v>0</v>
      </c>
      <c r="Q95" s="91">
        <v>0</v>
      </c>
      <c r="R95" s="1"/>
      <c r="S95" s="1"/>
      <c r="T95" s="1"/>
      <c r="U95" s="1"/>
      <c r="V95" s="1"/>
    </row>
    <row r="96" spans="1:22" ht="15.75" customHeight="1" x14ac:dyDescent="0.25">
      <c r="A96" s="41" t="s">
        <v>26</v>
      </c>
      <c r="B96" s="86">
        <f t="shared" ref="B96:N96" si="30">SUM(B87:B95)</f>
        <v>147070.47999999998</v>
      </c>
      <c r="C96" s="86">
        <f t="shared" si="30"/>
        <v>150483.81</v>
      </c>
      <c r="D96" s="86">
        <f t="shared" si="30"/>
        <v>0</v>
      </c>
      <c r="E96" s="86">
        <f t="shared" si="30"/>
        <v>0</v>
      </c>
      <c r="F96" s="86">
        <f t="shared" si="30"/>
        <v>0</v>
      </c>
      <c r="G96" s="86">
        <f t="shared" si="30"/>
        <v>0</v>
      </c>
      <c r="H96" s="86">
        <f t="shared" si="30"/>
        <v>0</v>
      </c>
      <c r="I96" s="86">
        <f t="shared" si="30"/>
        <v>0</v>
      </c>
      <c r="J96" s="86">
        <f t="shared" si="30"/>
        <v>0</v>
      </c>
      <c r="K96" s="86">
        <f t="shared" si="30"/>
        <v>0</v>
      </c>
      <c r="L96" s="86">
        <f t="shared" si="30"/>
        <v>0</v>
      </c>
      <c r="M96" s="86">
        <f t="shared" si="30"/>
        <v>0</v>
      </c>
      <c r="N96" s="86">
        <f t="shared" si="30"/>
        <v>0</v>
      </c>
      <c r="O96" s="92">
        <f t="shared" si="29"/>
        <v>297554.28999999998</v>
      </c>
      <c r="P96" s="86">
        <f t="shared" ref="P96:Q96" si="31">SUM(P87:P95)</f>
        <v>150483.91</v>
      </c>
      <c r="Q96" s="86">
        <f t="shared" si="31"/>
        <v>161220.28</v>
      </c>
      <c r="R96" s="1"/>
      <c r="S96" s="1"/>
      <c r="T96" s="1"/>
      <c r="U96" s="1"/>
      <c r="V96" s="1"/>
    </row>
    <row r="97" spans="1:26" ht="15.75" customHeight="1" x14ac:dyDescent="0.25">
      <c r="A97" s="42" t="s">
        <v>26</v>
      </c>
      <c r="B97" s="37">
        <f t="shared" ref="B97:N97" si="32">SUM(B85+B96)</f>
        <v>6654603.1199999992</v>
      </c>
      <c r="C97" s="37">
        <f t="shared" si="32"/>
        <v>6476123.2999999989</v>
      </c>
      <c r="D97" s="37">
        <f t="shared" si="32"/>
        <v>0</v>
      </c>
      <c r="E97" s="37">
        <f t="shared" si="32"/>
        <v>0</v>
      </c>
      <c r="F97" s="37">
        <f t="shared" si="32"/>
        <v>0</v>
      </c>
      <c r="G97" s="37">
        <f t="shared" si="32"/>
        <v>0</v>
      </c>
      <c r="H97" s="37">
        <f t="shared" si="32"/>
        <v>0</v>
      </c>
      <c r="I97" s="37">
        <f t="shared" si="32"/>
        <v>0</v>
      </c>
      <c r="J97" s="37">
        <f t="shared" si="32"/>
        <v>0</v>
      </c>
      <c r="K97" s="37">
        <f t="shared" si="32"/>
        <v>0</v>
      </c>
      <c r="L97" s="37">
        <f t="shared" si="32"/>
        <v>0</v>
      </c>
      <c r="M97" s="37">
        <f t="shared" si="32"/>
        <v>0</v>
      </c>
      <c r="N97" s="37">
        <f t="shared" si="32"/>
        <v>0</v>
      </c>
      <c r="O97" s="37">
        <f t="shared" si="29"/>
        <v>13130726.419999998</v>
      </c>
      <c r="P97" s="37">
        <f t="shared" ref="P97:Q97" si="33">SUM(P85+P96)</f>
        <v>6829023.0499999989</v>
      </c>
      <c r="Q97" s="37">
        <f t="shared" si="33"/>
        <v>7681479.3100000005</v>
      </c>
      <c r="R97" s="1"/>
      <c r="S97" s="1"/>
      <c r="T97" s="1"/>
      <c r="U97" s="1"/>
      <c r="V97" s="1"/>
    </row>
    <row r="98" spans="1:26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40"/>
      <c r="N98" s="40"/>
      <c r="O98" s="33"/>
      <c r="P98" s="33"/>
      <c r="Q98" s="33"/>
      <c r="R98" s="33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26" t="s">
        <v>160</v>
      </c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7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98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4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2" t="s">
        <v>2</v>
      </c>
      <c r="B101" s="102">
        <v>2023</v>
      </c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4"/>
      <c r="R101" s="1"/>
      <c r="S101" s="1"/>
      <c r="T101" s="1"/>
      <c r="U101" s="1"/>
      <c r="V101" s="1"/>
    </row>
    <row r="102" spans="1:26" ht="15.75" customHeight="1" x14ac:dyDescent="0.25">
      <c r="A102" s="17" t="s">
        <v>5</v>
      </c>
      <c r="B102" s="18" t="s">
        <v>9</v>
      </c>
      <c r="C102" s="18" t="s">
        <v>10</v>
      </c>
      <c r="D102" s="18" t="s">
        <v>11</v>
      </c>
      <c r="E102" s="18" t="s">
        <v>12</v>
      </c>
      <c r="F102" s="18" t="s">
        <v>13</v>
      </c>
      <c r="G102" s="18" t="s">
        <v>14</v>
      </c>
      <c r="H102" s="18" t="s">
        <v>15</v>
      </c>
      <c r="I102" s="18" t="s">
        <v>16</v>
      </c>
      <c r="J102" s="18" t="s">
        <v>17</v>
      </c>
      <c r="K102" s="18" t="s">
        <v>18</v>
      </c>
      <c r="L102" s="18" t="s">
        <v>19</v>
      </c>
      <c r="M102" s="18" t="s">
        <v>20</v>
      </c>
      <c r="N102" s="18" t="s">
        <v>6</v>
      </c>
      <c r="O102" s="32" t="s">
        <v>26</v>
      </c>
      <c r="P102" s="3" t="s">
        <v>173</v>
      </c>
      <c r="Q102" s="3" t="s">
        <v>174</v>
      </c>
      <c r="R102" s="1"/>
      <c r="S102" s="1"/>
      <c r="T102" s="1"/>
      <c r="U102" s="1"/>
      <c r="V102" s="1"/>
    </row>
    <row r="103" spans="1:26" ht="15.75" customHeight="1" x14ac:dyDescent="0.25">
      <c r="A103" s="164" t="s">
        <v>21</v>
      </c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7"/>
      <c r="R103" s="1"/>
      <c r="S103" s="1"/>
      <c r="T103" s="1"/>
      <c r="U103" s="1"/>
      <c r="V103" s="1"/>
    </row>
    <row r="104" spans="1:26" ht="15.75" customHeight="1" x14ac:dyDescent="0.25">
      <c r="A104" s="43" t="s">
        <v>94</v>
      </c>
      <c r="B104" s="91">
        <v>8886554.7400000002</v>
      </c>
      <c r="C104" s="91">
        <v>8845124.9399999995</v>
      </c>
      <c r="D104" s="91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2">
        <f t="shared" ref="O104:O112" si="34">SUM(B104:N104)</f>
        <v>17731679.68</v>
      </c>
      <c r="P104" s="91">
        <v>8904064.5</v>
      </c>
      <c r="Q104" s="91">
        <v>8983702.1099999994</v>
      </c>
      <c r="R104" s="1"/>
      <c r="S104" s="1"/>
      <c r="T104" s="1"/>
      <c r="U104" s="1"/>
      <c r="V104" s="1"/>
    </row>
    <row r="105" spans="1:26" ht="15.75" customHeight="1" x14ac:dyDescent="0.25">
      <c r="A105" s="43" t="s">
        <v>95</v>
      </c>
      <c r="B105" s="91">
        <v>1622713.89</v>
      </c>
      <c r="C105" s="91">
        <v>1622609.89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2">
        <f t="shared" si="34"/>
        <v>3245323.78</v>
      </c>
      <c r="P105" s="91">
        <v>1612652.68</v>
      </c>
      <c r="Q105" s="91">
        <v>1496579.26</v>
      </c>
      <c r="R105" s="1"/>
      <c r="S105" s="1"/>
      <c r="T105" s="1"/>
      <c r="U105" s="1"/>
      <c r="V105" s="1"/>
    </row>
    <row r="106" spans="1:26" ht="15.75" customHeight="1" x14ac:dyDescent="0.25">
      <c r="A106" s="43" t="s">
        <v>96</v>
      </c>
      <c r="B106" s="91">
        <v>1540917.15</v>
      </c>
      <c r="C106" s="91">
        <v>1549172.22</v>
      </c>
      <c r="D106" s="91">
        <v>0</v>
      </c>
      <c r="E106" s="91">
        <v>0</v>
      </c>
      <c r="F106" s="91">
        <v>0</v>
      </c>
      <c r="G106" s="91">
        <v>0</v>
      </c>
      <c r="H106" s="91">
        <v>0</v>
      </c>
      <c r="I106" s="91">
        <v>0</v>
      </c>
      <c r="J106" s="91">
        <v>0</v>
      </c>
      <c r="K106" s="91">
        <v>0</v>
      </c>
      <c r="L106" s="91">
        <v>0</v>
      </c>
      <c r="M106" s="91">
        <v>0</v>
      </c>
      <c r="N106" s="91">
        <v>0</v>
      </c>
      <c r="O106" s="92">
        <f t="shared" si="34"/>
        <v>3090089.37</v>
      </c>
      <c r="P106" s="91">
        <v>1516666.13</v>
      </c>
      <c r="Q106" s="91">
        <v>1272997.01</v>
      </c>
      <c r="R106" s="1"/>
      <c r="S106" s="1"/>
      <c r="T106" s="1"/>
      <c r="U106" s="1"/>
      <c r="V106" s="1"/>
    </row>
    <row r="107" spans="1:26" ht="15.75" customHeight="1" x14ac:dyDescent="0.25">
      <c r="A107" s="43" t="s">
        <v>97</v>
      </c>
      <c r="B107" s="91">
        <v>374217.18</v>
      </c>
      <c r="C107" s="91">
        <v>373487.4</v>
      </c>
      <c r="D107" s="91">
        <v>0</v>
      </c>
      <c r="E107" s="91">
        <v>0</v>
      </c>
      <c r="F107" s="91">
        <v>0</v>
      </c>
      <c r="G107" s="91">
        <v>0</v>
      </c>
      <c r="H107" s="91">
        <v>0</v>
      </c>
      <c r="I107" s="91">
        <v>0</v>
      </c>
      <c r="J107" s="91">
        <v>0</v>
      </c>
      <c r="K107" s="91">
        <v>0</v>
      </c>
      <c r="L107" s="91">
        <v>0</v>
      </c>
      <c r="M107" s="91">
        <v>0</v>
      </c>
      <c r="N107" s="91">
        <v>0</v>
      </c>
      <c r="O107" s="92">
        <f t="shared" si="34"/>
        <v>747704.58000000007</v>
      </c>
      <c r="P107" s="91">
        <v>370803.86</v>
      </c>
      <c r="Q107" s="91">
        <v>408390.98</v>
      </c>
      <c r="R107" s="1"/>
      <c r="S107" s="1"/>
      <c r="T107" s="1"/>
      <c r="U107" s="1"/>
      <c r="V107" s="1"/>
    </row>
    <row r="108" spans="1:26" ht="15.75" customHeight="1" x14ac:dyDescent="0.25">
      <c r="A108" s="43" t="s">
        <v>98</v>
      </c>
      <c r="B108" s="91">
        <v>243051.69</v>
      </c>
      <c r="C108" s="91">
        <v>239394.48</v>
      </c>
      <c r="D108" s="91">
        <v>0</v>
      </c>
      <c r="E108" s="91">
        <v>0</v>
      </c>
      <c r="F108" s="91">
        <v>0</v>
      </c>
      <c r="G108" s="91">
        <v>0</v>
      </c>
      <c r="H108" s="91">
        <v>0</v>
      </c>
      <c r="I108" s="91">
        <v>0</v>
      </c>
      <c r="J108" s="91">
        <v>0</v>
      </c>
      <c r="K108" s="91">
        <v>0</v>
      </c>
      <c r="L108" s="91">
        <v>0</v>
      </c>
      <c r="M108" s="91">
        <v>0</v>
      </c>
      <c r="N108" s="91">
        <v>0</v>
      </c>
      <c r="O108" s="92">
        <f t="shared" si="34"/>
        <v>482446.17000000004</v>
      </c>
      <c r="P108" s="91">
        <v>243051.69</v>
      </c>
      <c r="Q108" s="91">
        <v>235364.23</v>
      </c>
      <c r="R108" s="1"/>
      <c r="S108" s="1"/>
      <c r="T108" s="1"/>
      <c r="U108" s="1"/>
      <c r="V108" s="1"/>
    </row>
    <row r="109" spans="1:26" ht="15.75" customHeight="1" x14ac:dyDescent="0.25">
      <c r="A109" s="43" t="s">
        <v>99</v>
      </c>
      <c r="B109" s="91">
        <v>553673.86</v>
      </c>
      <c r="C109" s="91">
        <v>545820.17000000004</v>
      </c>
      <c r="D109" s="91">
        <v>0</v>
      </c>
      <c r="E109" s="91">
        <v>0</v>
      </c>
      <c r="F109" s="91">
        <v>0</v>
      </c>
      <c r="G109" s="91">
        <v>0</v>
      </c>
      <c r="H109" s="91">
        <v>0</v>
      </c>
      <c r="I109" s="91">
        <v>0</v>
      </c>
      <c r="J109" s="91">
        <v>0</v>
      </c>
      <c r="K109" s="91">
        <v>0</v>
      </c>
      <c r="L109" s="91">
        <v>0</v>
      </c>
      <c r="M109" s="91">
        <v>0</v>
      </c>
      <c r="N109" s="91">
        <v>0</v>
      </c>
      <c r="O109" s="92">
        <f t="shared" si="34"/>
        <v>1099494.03</v>
      </c>
      <c r="P109" s="91">
        <v>561450.47</v>
      </c>
      <c r="Q109" s="91">
        <v>514279.74</v>
      </c>
      <c r="R109" s="1"/>
      <c r="S109" s="1"/>
      <c r="T109" s="1"/>
      <c r="U109" s="1"/>
      <c r="V109" s="1"/>
    </row>
    <row r="110" spans="1:26" ht="15.75" customHeight="1" x14ac:dyDescent="0.25">
      <c r="A110" s="43" t="s">
        <v>101</v>
      </c>
      <c r="B110" s="91">
        <v>465774.96</v>
      </c>
      <c r="C110" s="91">
        <v>472287</v>
      </c>
      <c r="D110" s="91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1">
        <v>0</v>
      </c>
      <c r="K110" s="91">
        <v>0</v>
      </c>
      <c r="L110" s="91">
        <v>0</v>
      </c>
      <c r="M110" s="91">
        <v>0</v>
      </c>
      <c r="N110" s="91">
        <v>0</v>
      </c>
      <c r="O110" s="92">
        <f t="shared" si="34"/>
        <v>938061.96</v>
      </c>
      <c r="P110" s="91">
        <v>474845.02</v>
      </c>
      <c r="Q110" s="91">
        <v>464751.54</v>
      </c>
      <c r="R110" s="1"/>
      <c r="S110" s="1"/>
      <c r="T110" s="1"/>
      <c r="U110" s="1"/>
      <c r="V110" s="1"/>
    </row>
    <row r="111" spans="1:26" ht="15.75" customHeight="1" x14ac:dyDescent="0.25">
      <c r="A111" s="43" t="s">
        <v>102</v>
      </c>
      <c r="B111" s="91">
        <v>366023.23</v>
      </c>
      <c r="C111" s="91">
        <v>369343.83</v>
      </c>
      <c r="D111" s="91">
        <v>0</v>
      </c>
      <c r="E111" s="91">
        <v>0</v>
      </c>
      <c r="F111" s="91">
        <v>0</v>
      </c>
      <c r="G111" s="91">
        <v>0</v>
      </c>
      <c r="H111" s="91">
        <v>0</v>
      </c>
      <c r="I111" s="91">
        <v>0</v>
      </c>
      <c r="J111" s="91">
        <v>0</v>
      </c>
      <c r="K111" s="91">
        <v>0</v>
      </c>
      <c r="L111" s="91">
        <v>0</v>
      </c>
      <c r="M111" s="91">
        <v>0</v>
      </c>
      <c r="N111" s="91">
        <v>0</v>
      </c>
      <c r="O111" s="92">
        <f t="shared" si="34"/>
        <v>735367.06</v>
      </c>
      <c r="P111" s="91">
        <v>369672.13</v>
      </c>
      <c r="Q111" s="91">
        <v>364483.4</v>
      </c>
      <c r="R111" s="1"/>
      <c r="S111" s="1"/>
      <c r="T111" s="1"/>
      <c r="U111" s="1"/>
      <c r="V111" s="1"/>
    </row>
    <row r="112" spans="1:26" ht="15.75" customHeight="1" x14ac:dyDescent="0.25">
      <c r="A112" s="43" t="s">
        <v>104</v>
      </c>
      <c r="B112" s="91">
        <v>82482.91</v>
      </c>
      <c r="C112" s="91">
        <v>82482.91</v>
      </c>
      <c r="D112" s="91">
        <v>0</v>
      </c>
      <c r="E112" s="91">
        <v>0</v>
      </c>
      <c r="F112" s="91">
        <v>0</v>
      </c>
      <c r="G112" s="91">
        <v>0</v>
      </c>
      <c r="H112" s="91">
        <v>0</v>
      </c>
      <c r="I112" s="91">
        <v>0</v>
      </c>
      <c r="J112" s="91">
        <v>0</v>
      </c>
      <c r="K112" s="91">
        <v>0</v>
      </c>
      <c r="L112" s="91">
        <v>0</v>
      </c>
      <c r="M112" s="91">
        <v>0</v>
      </c>
      <c r="N112" s="91">
        <v>0</v>
      </c>
      <c r="O112" s="92">
        <f t="shared" si="34"/>
        <v>164965.82</v>
      </c>
      <c r="P112" s="91">
        <v>82482.91</v>
      </c>
      <c r="Q112" s="91">
        <v>73066.7</v>
      </c>
      <c r="R112" s="1"/>
      <c r="S112" s="1"/>
      <c r="T112" s="1"/>
      <c r="U112" s="1"/>
      <c r="V112" s="1"/>
    </row>
    <row r="113" spans="1:26" ht="15.75" customHeight="1" x14ac:dyDescent="0.25">
      <c r="A113" s="41" t="s">
        <v>26</v>
      </c>
      <c r="B113" s="65">
        <f>SUM(B104:B112)</f>
        <v>14135409.610000001</v>
      </c>
      <c r="C113" s="65">
        <f t="shared" ref="C113:N113" si="35">SUM(C104:C112)</f>
        <v>14099722.840000002</v>
      </c>
      <c r="D113" s="65">
        <f t="shared" si="35"/>
        <v>0</v>
      </c>
      <c r="E113" s="65">
        <f t="shared" si="35"/>
        <v>0</v>
      </c>
      <c r="F113" s="65">
        <f t="shared" si="35"/>
        <v>0</v>
      </c>
      <c r="G113" s="65">
        <f t="shared" si="35"/>
        <v>0</v>
      </c>
      <c r="H113" s="65">
        <f t="shared" si="35"/>
        <v>0</v>
      </c>
      <c r="I113" s="65">
        <f t="shared" si="35"/>
        <v>0</v>
      </c>
      <c r="J113" s="65">
        <f t="shared" si="35"/>
        <v>0</v>
      </c>
      <c r="K113" s="65">
        <f t="shared" si="35"/>
        <v>0</v>
      </c>
      <c r="L113" s="65">
        <f t="shared" si="35"/>
        <v>0</v>
      </c>
      <c r="M113" s="65">
        <f>SUM(M104:M112)</f>
        <v>0</v>
      </c>
      <c r="N113" s="65">
        <f t="shared" si="35"/>
        <v>0</v>
      </c>
      <c r="O113" s="92">
        <f t="shared" ref="O113" si="36">SUM(B113:N113)</f>
        <v>28235132.450000003</v>
      </c>
      <c r="P113" s="80">
        <f t="shared" ref="P113:Q113" si="37">SUM(P104:P112)</f>
        <v>14135689.389999999</v>
      </c>
      <c r="Q113" s="80">
        <f t="shared" si="37"/>
        <v>13813614.969999999</v>
      </c>
      <c r="R113" s="1"/>
      <c r="S113" s="1"/>
      <c r="T113" s="1"/>
      <c r="U113" s="1"/>
      <c r="V113" s="1"/>
    </row>
    <row r="114" spans="1:26" ht="15.75" customHeight="1" x14ac:dyDescent="0.25">
      <c r="A114" s="164" t="s">
        <v>25</v>
      </c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7"/>
      <c r="R114" s="1"/>
      <c r="S114" s="1"/>
      <c r="T114" s="1"/>
      <c r="U114" s="1"/>
      <c r="V114" s="1"/>
    </row>
    <row r="115" spans="1:26" ht="15.75" customHeight="1" x14ac:dyDescent="0.25">
      <c r="A115" s="43" t="s">
        <v>94</v>
      </c>
      <c r="B115" s="91">
        <v>119214.65</v>
      </c>
      <c r="C115" s="91">
        <v>115801.32</v>
      </c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</v>
      </c>
      <c r="J115" s="91">
        <v>0</v>
      </c>
      <c r="K115" s="91">
        <v>0</v>
      </c>
      <c r="L115" s="91">
        <v>0</v>
      </c>
      <c r="M115" s="91">
        <v>0</v>
      </c>
      <c r="N115" s="91">
        <v>0</v>
      </c>
      <c r="O115" s="92">
        <f t="shared" ref="O115:O124" si="38">SUM(B115:N115)</f>
        <v>235015.97</v>
      </c>
      <c r="P115" s="91">
        <v>119214.65</v>
      </c>
      <c r="Q115" s="91">
        <v>131336.70000000001</v>
      </c>
      <c r="R115" s="1"/>
      <c r="S115" s="1"/>
      <c r="T115" s="1"/>
      <c r="U115" s="1"/>
      <c r="V115" s="1"/>
    </row>
    <row r="116" spans="1:26" ht="15.75" customHeight="1" x14ac:dyDescent="0.25">
      <c r="A116" s="43" t="s">
        <v>95</v>
      </c>
      <c r="B116" s="91">
        <v>46554.65</v>
      </c>
      <c r="C116" s="91">
        <v>46554.65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2">
        <f t="shared" si="38"/>
        <v>93109.3</v>
      </c>
      <c r="P116" s="91">
        <v>46554.65</v>
      </c>
      <c r="Q116" s="91">
        <v>57135.199999999997</v>
      </c>
      <c r="R116" s="1"/>
      <c r="S116" s="1"/>
      <c r="T116" s="1"/>
      <c r="U116" s="1"/>
      <c r="V116" s="1"/>
    </row>
    <row r="117" spans="1:26" ht="15.75" customHeight="1" x14ac:dyDescent="0.25">
      <c r="A117" s="43" t="s">
        <v>96</v>
      </c>
      <c r="B117" s="91">
        <v>34685.4</v>
      </c>
      <c r="C117" s="91">
        <v>34685.4</v>
      </c>
      <c r="D117" s="91">
        <v>0</v>
      </c>
      <c r="E117" s="91">
        <v>0</v>
      </c>
      <c r="F117" s="91">
        <v>0</v>
      </c>
      <c r="G117" s="91">
        <v>0</v>
      </c>
      <c r="H117" s="91">
        <v>0</v>
      </c>
      <c r="I117" s="91">
        <v>0</v>
      </c>
      <c r="J117" s="91">
        <v>0</v>
      </c>
      <c r="K117" s="91">
        <v>0</v>
      </c>
      <c r="L117" s="91">
        <v>0</v>
      </c>
      <c r="M117" s="91">
        <v>0</v>
      </c>
      <c r="N117" s="91">
        <v>0</v>
      </c>
      <c r="O117" s="92">
        <f t="shared" si="38"/>
        <v>69370.8</v>
      </c>
      <c r="P117" s="91">
        <v>34685.4</v>
      </c>
      <c r="Q117" s="91">
        <v>34433.64</v>
      </c>
      <c r="R117" s="1"/>
      <c r="S117" s="1"/>
      <c r="T117" s="1"/>
      <c r="U117" s="1"/>
      <c r="V117" s="1"/>
    </row>
    <row r="118" spans="1:26" ht="15.75" customHeight="1" x14ac:dyDescent="0.25">
      <c r="A118" s="43" t="s">
        <v>97</v>
      </c>
      <c r="B118" s="91">
        <v>84901.65</v>
      </c>
      <c r="C118" s="91">
        <v>84901.65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2">
        <f t="shared" si="38"/>
        <v>169803.3</v>
      </c>
      <c r="P118" s="91">
        <v>84901.65</v>
      </c>
      <c r="Q118" s="91">
        <v>84271.87</v>
      </c>
      <c r="R118" s="1"/>
      <c r="S118" s="1"/>
      <c r="T118" s="1"/>
      <c r="U118" s="1"/>
      <c r="V118" s="1"/>
    </row>
    <row r="119" spans="1:26" ht="15.75" customHeight="1" x14ac:dyDescent="0.25">
      <c r="A119" s="43" t="s">
        <v>98</v>
      </c>
      <c r="B119" s="91">
        <v>79834.759999999995</v>
      </c>
      <c r="C119" s="91">
        <v>83483.66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2">
        <f t="shared" si="38"/>
        <v>163318.41999999998</v>
      </c>
      <c r="P119" s="91">
        <v>82418.14</v>
      </c>
      <c r="Q119" s="91">
        <v>81608.399999999994</v>
      </c>
      <c r="R119" s="1"/>
      <c r="S119" s="1"/>
      <c r="T119" s="1"/>
      <c r="U119" s="1"/>
      <c r="V119" s="1"/>
    </row>
    <row r="120" spans="1:26" ht="15.75" customHeight="1" x14ac:dyDescent="0.25">
      <c r="A120" s="43" t="s">
        <v>99</v>
      </c>
      <c r="B120" s="91">
        <v>13953.92</v>
      </c>
      <c r="C120" s="91">
        <v>13953.92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2">
        <f t="shared" si="38"/>
        <v>27907.84</v>
      </c>
      <c r="P120" s="91">
        <v>13953.92</v>
      </c>
      <c r="Q120" s="91">
        <v>7011.73</v>
      </c>
      <c r="R120" s="1"/>
      <c r="S120" s="1"/>
      <c r="T120" s="1"/>
      <c r="U120" s="1"/>
      <c r="V120" s="1"/>
    </row>
    <row r="121" spans="1:26" ht="15.75" customHeight="1" x14ac:dyDescent="0.25">
      <c r="A121" s="43" t="s">
        <v>101</v>
      </c>
      <c r="B121" s="91">
        <v>3675.96</v>
      </c>
      <c r="C121" s="91">
        <v>3675.96</v>
      </c>
      <c r="D121" s="91">
        <v>0</v>
      </c>
      <c r="E121" s="91">
        <v>0</v>
      </c>
      <c r="F121" s="91">
        <v>0</v>
      </c>
      <c r="G121" s="91">
        <v>0</v>
      </c>
      <c r="H121" s="91">
        <v>0</v>
      </c>
      <c r="I121" s="91">
        <v>0</v>
      </c>
      <c r="J121" s="91">
        <v>0</v>
      </c>
      <c r="K121" s="91">
        <v>0</v>
      </c>
      <c r="L121" s="91">
        <v>0</v>
      </c>
      <c r="M121" s="91">
        <v>0</v>
      </c>
      <c r="N121" s="91">
        <v>0</v>
      </c>
      <c r="O121" s="92">
        <f t="shared" si="38"/>
        <v>7351.92</v>
      </c>
      <c r="P121" s="91">
        <v>3675.96</v>
      </c>
      <c r="Q121" s="91">
        <v>0</v>
      </c>
      <c r="R121" s="1"/>
      <c r="S121" s="1"/>
      <c r="T121" s="1"/>
      <c r="U121" s="1"/>
      <c r="V121" s="1"/>
    </row>
    <row r="122" spans="1:26" ht="15.75" customHeight="1" x14ac:dyDescent="0.25">
      <c r="A122" s="43" t="s">
        <v>102</v>
      </c>
      <c r="B122" s="91">
        <v>0</v>
      </c>
      <c r="C122" s="91">
        <v>0</v>
      </c>
      <c r="D122" s="91">
        <v>0</v>
      </c>
      <c r="E122" s="91">
        <v>0</v>
      </c>
      <c r="F122" s="91">
        <v>0</v>
      </c>
      <c r="G122" s="91">
        <v>0</v>
      </c>
      <c r="H122" s="91">
        <v>0</v>
      </c>
      <c r="I122" s="91">
        <v>0</v>
      </c>
      <c r="J122" s="91">
        <v>0</v>
      </c>
      <c r="K122" s="91">
        <v>0</v>
      </c>
      <c r="L122" s="91">
        <v>0</v>
      </c>
      <c r="M122" s="91">
        <v>0</v>
      </c>
      <c r="N122" s="91">
        <v>0</v>
      </c>
      <c r="O122" s="92">
        <f t="shared" si="38"/>
        <v>0</v>
      </c>
      <c r="P122" s="91">
        <v>0</v>
      </c>
      <c r="Q122" s="91">
        <v>0</v>
      </c>
      <c r="R122" s="1"/>
      <c r="S122" s="1"/>
      <c r="T122" s="1"/>
      <c r="U122" s="1"/>
      <c r="V122" s="1"/>
    </row>
    <row r="123" spans="1:26" ht="15.75" customHeight="1" x14ac:dyDescent="0.25">
      <c r="A123" s="43" t="s">
        <v>104</v>
      </c>
      <c r="B123" s="91">
        <v>0</v>
      </c>
      <c r="C123" s="91">
        <v>0</v>
      </c>
      <c r="D123" s="91">
        <v>0</v>
      </c>
      <c r="E123" s="91">
        <v>0</v>
      </c>
      <c r="F123" s="91">
        <v>0</v>
      </c>
      <c r="G123" s="91">
        <v>0</v>
      </c>
      <c r="H123" s="91">
        <v>0</v>
      </c>
      <c r="I123" s="91">
        <v>0</v>
      </c>
      <c r="J123" s="91">
        <v>0</v>
      </c>
      <c r="K123" s="91">
        <v>0</v>
      </c>
      <c r="L123" s="91">
        <v>0</v>
      </c>
      <c r="M123" s="91">
        <v>0</v>
      </c>
      <c r="N123" s="91">
        <v>0</v>
      </c>
      <c r="O123" s="92">
        <f t="shared" si="38"/>
        <v>0</v>
      </c>
      <c r="P123" s="91">
        <v>0</v>
      </c>
      <c r="Q123" s="91">
        <v>0</v>
      </c>
      <c r="R123" s="1"/>
      <c r="S123" s="1"/>
      <c r="T123" s="1"/>
      <c r="U123" s="1"/>
      <c r="V123" s="1"/>
    </row>
    <row r="124" spans="1:26" s="44" customFormat="1" ht="15.75" customHeight="1" x14ac:dyDescent="0.25">
      <c r="A124" s="36" t="s">
        <v>26</v>
      </c>
      <c r="B124" s="80">
        <f t="shared" ref="B124:N124" si="39">SUM(B115:B123)</f>
        <v>382820.99</v>
      </c>
      <c r="C124" s="80">
        <f t="shared" si="39"/>
        <v>383056.56000000006</v>
      </c>
      <c r="D124" s="80">
        <f t="shared" si="39"/>
        <v>0</v>
      </c>
      <c r="E124" s="80">
        <f t="shared" si="39"/>
        <v>0</v>
      </c>
      <c r="F124" s="80">
        <f t="shared" si="39"/>
        <v>0</v>
      </c>
      <c r="G124" s="80">
        <f t="shared" si="39"/>
        <v>0</v>
      </c>
      <c r="H124" s="80">
        <f t="shared" si="39"/>
        <v>0</v>
      </c>
      <c r="I124" s="80">
        <f t="shared" si="39"/>
        <v>0</v>
      </c>
      <c r="J124" s="80">
        <f t="shared" si="39"/>
        <v>0</v>
      </c>
      <c r="K124" s="80">
        <f t="shared" si="39"/>
        <v>0</v>
      </c>
      <c r="L124" s="80">
        <f t="shared" si="39"/>
        <v>0</v>
      </c>
      <c r="M124" s="80">
        <f t="shared" si="39"/>
        <v>0</v>
      </c>
      <c r="N124" s="80">
        <f t="shared" si="39"/>
        <v>0</v>
      </c>
      <c r="O124" s="92">
        <f t="shared" si="38"/>
        <v>765877.55</v>
      </c>
      <c r="P124" s="80">
        <f t="shared" ref="P124:Q124" si="40">SUM(P115:P123)</f>
        <v>385404.37</v>
      </c>
      <c r="Q124" s="80">
        <f t="shared" si="40"/>
        <v>395797.54000000004</v>
      </c>
      <c r="R124" s="1"/>
      <c r="S124" s="1"/>
      <c r="T124" s="1"/>
      <c r="U124" s="1"/>
      <c r="V124" s="1"/>
    </row>
    <row r="125" spans="1:26" ht="15.75" customHeight="1" x14ac:dyDescent="0.25">
      <c r="A125" s="42" t="s">
        <v>26</v>
      </c>
      <c r="B125" s="92">
        <f t="shared" ref="B125:N125" si="41">SUM(B113+B124)</f>
        <v>14518230.600000001</v>
      </c>
      <c r="C125" s="92">
        <f t="shared" si="41"/>
        <v>14482779.400000002</v>
      </c>
      <c r="D125" s="92">
        <f t="shared" si="41"/>
        <v>0</v>
      </c>
      <c r="E125" s="92">
        <f t="shared" si="41"/>
        <v>0</v>
      </c>
      <c r="F125" s="92">
        <f t="shared" si="41"/>
        <v>0</v>
      </c>
      <c r="G125" s="92">
        <f t="shared" si="41"/>
        <v>0</v>
      </c>
      <c r="H125" s="92">
        <f t="shared" si="41"/>
        <v>0</v>
      </c>
      <c r="I125" s="92">
        <f t="shared" si="41"/>
        <v>0</v>
      </c>
      <c r="J125" s="92">
        <f t="shared" si="41"/>
        <v>0</v>
      </c>
      <c r="K125" s="92">
        <f t="shared" si="41"/>
        <v>0</v>
      </c>
      <c r="L125" s="92">
        <f t="shared" si="41"/>
        <v>0</v>
      </c>
      <c r="M125" s="92">
        <f t="shared" si="41"/>
        <v>0</v>
      </c>
      <c r="N125" s="92">
        <f t="shared" si="41"/>
        <v>0</v>
      </c>
      <c r="O125" s="92">
        <f>SUM(B125:N125)</f>
        <v>29001010.000000004</v>
      </c>
      <c r="P125" s="92">
        <f t="shared" ref="P125:Q125" si="42">SUM(P113+P124)</f>
        <v>14521093.759999998</v>
      </c>
      <c r="Q125" s="92">
        <f t="shared" si="42"/>
        <v>14209412.509999998</v>
      </c>
      <c r="R125" s="1"/>
      <c r="S125" s="1"/>
      <c r="T125" s="1"/>
      <c r="U125" s="1"/>
      <c r="V125" s="1"/>
    </row>
    <row r="126" spans="1:26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40"/>
      <c r="N126" s="40"/>
      <c r="O126" s="33"/>
      <c r="P126" s="33"/>
      <c r="Q126" s="33"/>
      <c r="R126" s="33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</sheetData>
  <mergeCells count="25">
    <mergeCell ref="A5:R6"/>
    <mergeCell ref="A8:R8"/>
    <mergeCell ref="B101:Q101"/>
    <mergeCell ref="A99:Q99"/>
    <mergeCell ref="A103:Q103"/>
    <mergeCell ref="A114:Q114"/>
    <mergeCell ref="A68:B68"/>
    <mergeCell ref="A100:Q100"/>
    <mergeCell ref="A72:Q72"/>
    <mergeCell ref="B9:R9"/>
    <mergeCell ref="A19:B19"/>
    <mergeCell ref="A23:B23"/>
    <mergeCell ref="A28:B28"/>
    <mergeCell ref="A33:B33"/>
    <mergeCell ref="C10:R10"/>
    <mergeCell ref="A86:Q86"/>
    <mergeCell ref="A75:Q75"/>
    <mergeCell ref="B73:Q73"/>
    <mergeCell ref="A71:Q71"/>
    <mergeCell ref="A10:B10"/>
    <mergeCell ref="A69:B69"/>
    <mergeCell ref="A39:B39"/>
    <mergeCell ref="A41:B41"/>
    <mergeCell ref="A49:B49"/>
    <mergeCell ref="A62:B62"/>
  </mergeCells>
  <pageMargins left="0.7" right="0.7" top="0.75" bottom="0.75" header="0" footer="0"/>
  <pageSetup scale="55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000"/>
  <sheetViews>
    <sheetView topLeftCell="K1" workbookViewId="0">
      <selection activeCell="O13" sqref="O13:P15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5" width="17" customWidth="1"/>
    <col min="16" max="16" width="15.375" customWidth="1"/>
    <col min="17" max="22" width="9.375" customWidth="1"/>
  </cols>
  <sheetData>
    <row r="1" spans="1:4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4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4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4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</row>
    <row r="5" spans="1:49" ht="15" customHeight="1" x14ac:dyDescent="0.25">
      <c r="A5" s="167" t="s">
        <v>145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9"/>
      <c r="Q5" s="1"/>
      <c r="R5" s="1"/>
      <c r="S5" s="1"/>
      <c r="T5" s="1"/>
      <c r="U5" s="1"/>
      <c r="V5" s="1"/>
    </row>
    <row r="6" spans="1:49" ht="34.5" customHeight="1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  <c r="Q6" s="1"/>
      <c r="R6" s="1"/>
      <c r="S6" s="1"/>
      <c r="T6" s="1"/>
      <c r="U6" s="1"/>
      <c r="V6" s="1"/>
    </row>
    <row r="7" spans="1:4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49" x14ac:dyDescent="0.25">
      <c r="A8" s="95" t="s">
        <v>146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8"/>
      <c r="Q8" s="1"/>
      <c r="R8" s="1"/>
      <c r="S8" s="1"/>
      <c r="T8" s="1"/>
      <c r="U8" s="1"/>
      <c r="V8" s="1"/>
    </row>
    <row r="9" spans="1:49" x14ac:dyDescent="0.25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</row>
    <row r="10" spans="1:49" x14ac:dyDescent="0.25">
      <c r="A10" s="100" t="s">
        <v>40</v>
      </c>
      <c r="B10" s="176">
        <v>2023</v>
      </c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8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</row>
    <row r="11" spans="1:49" ht="14.25" customHeight="1" x14ac:dyDescent="0.25">
      <c r="A11" s="101"/>
      <c r="B11" s="173" t="s">
        <v>9</v>
      </c>
      <c r="C11" s="173" t="s">
        <v>10</v>
      </c>
      <c r="D11" s="173" t="s">
        <v>11</v>
      </c>
      <c r="E11" s="173" t="s">
        <v>12</v>
      </c>
      <c r="F11" s="173" t="s">
        <v>13</v>
      </c>
      <c r="G11" s="173" t="s">
        <v>14</v>
      </c>
      <c r="H11" s="173" t="s">
        <v>15</v>
      </c>
      <c r="I11" s="173" t="s">
        <v>16</v>
      </c>
      <c r="J11" s="173" t="s">
        <v>17</v>
      </c>
      <c r="K11" s="173" t="s">
        <v>18</v>
      </c>
      <c r="L11" s="173" t="s">
        <v>19</v>
      </c>
      <c r="M11" s="173" t="s">
        <v>20</v>
      </c>
      <c r="N11" s="173" t="s">
        <v>6</v>
      </c>
      <c r="O11" s="173" t="s">
        <v>173</v>
      </c>
      <c r="P11" s="173" t="s">
        <v>174</v>
      </c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</row>
    <row r="12" spans="1:49" x14ac:dyDescent="0.25">
      <c r="A12" s="15" t="s">
        <v>147</v>
      </c>
      <c r="B12" s="174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</row>
    <row r="13" spans="1:49" x14ac:dyDescent="0.25">
      <c r="A13" s="31" t="s">
        <v>148</v>
      </c>
      <c r="B13" s="63">
        <v>26671829.300000001</v>
      </c>
      <c r="C13" s="63">
        <v>26615296.73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26806420.850000001</v>
      </c>
      <c r="P13" s="63">
        <v>27762568.149999999</v>
      </c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</row>
    <row r="14" spans="1:49" x14ac:dyDescent="0.25">
      <c r="A14" s="31" t="s">
        <v>149</v>
      </c>
      <c r="B14" s="63">
        <v>0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</row>
    <row r="15" spans="1:49" x14ac:dyDescent="0.25">
      <c r="A15" s="31" t="s">
        <v>150</v>
      </c>
      <c r="B15" s="63">
        <v>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</row>
    <row r="16" spans="1:49" x14ac:dyDescent="0.25">
      <c r="A16" s="16" t="s">
        <v>26</v>
      </c>
      <c r="B16" s="69">
        <f t="shared" ref="B16:P16" si="0">SUM(B13:B15)</f>
        <v>26671829.300000001</v>
      </c>
      <c r="C16" s="69">
        <f t="shared" si="0"/>
        <v>26615296.73</v>
      </c>
      <c r="D16" s="69">
        <f t="shared" si="0"/>
        <v>0</v>
      </c>
      <c r="E16" s="69">
        <f t="shared" si="0"/>
        <v>0</v>
      </c>
      <c r="F16" s="69">
        <f t="shared" si="0"/>
        <v>0</v>
      </c>
      <c r="G16" s="69">
        <f t="shared" si="0"/>
        <v>0</v>
      </c>
      <c r="H16" s="69">
        <f t="shared" si="0"/>
        <v>0</v>
      </c>
      <c r="I16" s="69">
        <f t="shared" si="0"/>
        <v>0</v>
      </c>
      <c r="J16" s="69">
        <f t="shared" si="0"/>
        <v>0</v>
      </c>
      <c r="K16" s="69">
        <f t="shared" si="0"/>
        <v>0</v>
      </c>
      <c r="L16" s="69">
        <f t="shared" si="0"/>
        <v>0</v>
      </c>
      <c r="M16" s="69">
        <f t="shared" si="0"/>
        <v>0</v>
      </c>
      <c r="N16" s="69">
        <f t="shared" si="0"/>
        <v>0</v>
      </c>
      <c r="O16" s="69">
        <f t="shared" si="0"/>
        <v>26806420.850000001</v>
      </c>
      <c r="P16" s="69">
        <f t="shared" si="0"/>
        <v>27762568.149999999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</row>
    <row r="17" spans="1:49" ht="15" customHeight="1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</row>
    <row r="18" spans="1:49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</row>
    <row r="19" spans="1:49" ht="15" customHeight="1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</row>
    <row r="20" spans="1:49" ht="15" customHeight="1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</row>
    <row r="21" spans="1:49" ht="15.75" customHeight="1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</row>
    <row r="22" spans="1:49" ht="15.75" customHeight="1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</row>
    <row r="23" spans="1:49" ht="15.75" customHeight="1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</row>
    <row r="24" spans="1:49" ht="15.75" customHeight="1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</row>
    <row r="25" spans="1:49" ht="15.75" customHeight="1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</row>
    <row r="26" spans="1:49" ht="15.75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</row>
    <row r="27" spans="1:49" ht="15.75" customHeight="1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</row>
    <row r="28" spans="1:49" ht="15.75" customHeight="1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</row>
    <row r="29" spans="1:49" ht="15.75" customHeight="1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</row>
    <row r="30" spans="1:49" ht="15.75" customHeight="1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</row>
    <row r="31" spans="1:49" ht="15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</row>
    <row r="32" spans="1:49" ht="15.75" customHeight="1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</row>
    <row r="33" spans="1:49" ht="15.75" customHeight="1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</row>
    <row r="34" spans="1:49" ht="15.75" customHeight="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</row>
    <row r="35" spans="1:49" ht="15.75" customHeight="1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</row>
    <row r="36" spans="1:49" ht="15.75" customHeight="1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</row>
    <row r="37" spans="1:49" ht="15.75" customHeight="1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</row>
    <row r="38" spans="1:49" ht="15.75" customHeight="1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</row>
    <row r="39" spans="1:49" ht="15.75" customHeight="1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</row>
    <row r="40" spans="1:49" ht="15.75" customHeight="1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</row>
    <row r="41" spans="1:49" ht="15.75" customHeight="1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</row>
    <row r="42" spans="1:49" ht="15.75" customHeight="1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</row>
    <row r="43" spans="1:49" ht="15.75" customHeight="1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</row>
    <row r="44" spans="1:49" ht="15.75" customHeight="1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</row>
    <row r="45" spans="1:49" ht="15.75" customHeight="1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</row>
    <row r="46" spans="1:49" ht="15.75" customHeight="1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</row>
    <row r="47" spans="1:49" ht="15.75" customHeight="1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</row>
    <row r="48" spans="1:49" ht="15.75" customHeight="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</row>
    <row r="49" spans="1:49" ht="15.75" customHeight="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</row>
    <row r="50" spans="1:49" ht="15.75" customHeight="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</row>
    <row r="51" spans="1:49" ht="15.75" customHeight="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</row>
    <row r="52" spans="1:49" ht="15.75" customHeight="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</row>
    <row r="53" spans="1:49" ht="15.75" customHeight="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</row>
    <row r="54" spans="1:49" ht="15.75" customHeight="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</row>
    <row r="55" spans="1:49" ht="15.75" customHeight="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</row>
    <row r="56" spans="1:49" ht="15.75" customHeight="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</row>
    <row r="57" spans="1:49" ht="15.75" customHeight="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</row>
    <row r="58" spans="1:49" ht="15.75" customHeight="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</row>
    <row r="59" spans="1:49" ht="15.75" customHeight="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</row>
    <row r="60" spans="1:49" ht="15.75" customHeight="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</row>
    <row r="61" spans="1:49" ht="15.75" customHeight="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</row>
    <row r="62" spans="1:49" ht="15.75" customHeight="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</row>
    <row r="63" spans="1:49" ht="15.75" customHeight="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</row>
    <row r="64" spans="1:49" ht="15.75" customHeight="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</row>
    <row r="65" spans="1:49" ht="15.75" customHeight="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</row>
    <row r="66" spans="1:49" ht="15.75" customHeight="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</row>
    <row r="67" spans="1:49" ht="15.75" customHeight="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</row>
    <row r="68" spans="1:49" ht="15.75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</row>
    <row r="69" spans="1:49" ht="15.75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</row>
    <row r="70" spans="1:49" ht="15.75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</row>
    <row r="71" spans="1:49" ht="15.75" customHeight="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</row>
    <row r="72" spans="1:49" ht="15.75" customHeight="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</row>
    <row r="73" spans="1:49" ht="15.75" customHeight="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</row>
    <row r="74" spans="1:49" ht="15.75" customHeight="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</row>
    <row r="75" spans="1:49" ht="15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</row>
    <row r="76" spans="1:49" ht="15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</row>
    <row r="77" spans="1:49" ht="15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</row>
    <row r="78" spans="1:49" ht="15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</row>
    <row r="79" spans="1:49" ht="15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</row>
    <row r="80" spans="1:49" ht="15.75" customHeight="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</row>
    <row r="81" spans="1:49" ht="15.75" customHeight="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</row>
    <row r="82" spans="1:49" ht="15.75" customHeight="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</row>
    <row r="83" spans="1:49" ht="15.75" customHeight="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</row>
    <row r="84" spans="1:49" ht="15.75" customHeight="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</row>
    <row r="85" spans="1:49" ht="15.75" customHeight="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</row>
    <row r="86" spans="1:49" ht="15.75" customHeight="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</row>
    <row r="87" spans="1:49" ht="15.75" customHeight="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</row>
    <row r="88" spans="1:49" ht="15.75" customHeight="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</row>
    <row r="89" spans="1:49" ht="15.75" customHeight="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</row>
    <row r="90" spans="1:49" ht="15.75" customHeight="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</row>
    <row r="91" spans="1:49" ht="15.75" customHeight="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</row>
    <row r="92" spans="1:49" ht="15.75" customHeight="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</row>
    <row r="93" spans="1:49" ht="15.75" customHeight="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</row>
    <row r="94" spans="1:49" ht="15.75" customHeight="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</row>
    <row r="95" spans="1:49" ht="15.75" customHeight="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</row>
    <row r="96" spans="1:49" ht="15.75" customHeight="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</row>
    <row r="97" spans="1:49" ht="15.75" customHeight="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</row>
    <row r="98" spans="1:49" ht="15.75" customHeight="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</row>
    <row r="99" spans="1:49" ht="15.75" customHeight="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</row>
    <row r="100" spans="1:49" ht="15.75" customHeight="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</row>
    <row r="101" spans="1:49" ht="15.75" customHeight="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</row>
    <row r="102" spans="1:49" ht="15.75" customHeight="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</row>
    <row r="103" spans="1:49" ht="15.75" customHeight="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</row>
    <row r="104" spans="1:49" ht="15.75" customHeight="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</row>
    <row r="105" spans="1:49" ht="15.75" customHeight="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</row>
    <row r="106" spans="1:49" ht="15.75" customHeight="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</row>
    <row r="107" spans="1:49" ht="15.75" customHeight="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</row>
    <row r="108" spans="1:49" ht="15.75" customHeight="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</row>
    <row r="109" spans="1:49" ht="15.75" customHeight="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</row>
    <row r="110" spans="1:49" ht="15.75" customHeight="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</row>
    <row r="111" spans="1:49" ht="15.75" customHeight="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</row>
    <row r="112" spans="1:49" ht="15.75" customHeight="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</row>
    <row r="113" spans="1:49" ht="15.75" customHeight="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</row>
    <row r="114" spans="1:49" ht="15.75" customHeight="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</row>
    <row r="115" spans="1:49" ht="15.75" customHeight="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</row>
    <row r="116" spans="1:49" ht="15.75" customHeight="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</row>
    <row r="117" spans="1:49" ht="15.75" customHeight="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</row>
    <row r="118" spans="1:49" ht="15.75" customHeight="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</row>
    <row r="119" spans="1:49" ht="15.75" customHeight="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</row>
    <row r="120" spans="1:49" ht="15.75" customHeight="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</row>
    <row r="121" spans="1:49" ht="15.75" customHeight="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</row>
    <row r="122" spans="1:49" ht="15.75" customHeight="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</row>
    <row r="123" spans="1:49" ht="15.75" customHeight="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</row>
    <row r="124" spans="1:49" ht="15.75" customHeight="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</row>
    <row r="125" spans="1:49" ht="15.75" customHeight="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</row>
    <row r="126" spans="1:49" ht="15.75" customHeight="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</row>
    <row r="127" spans="1:49" ht="15.75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</row>
    <row r="128" spans="1:49" ht="15.75" customHeight="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</row>
    <row r="129" spans="1:49" ht="15.75" customHeight="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</row>
    <row r="130" spans="1:49" ht="15.75" customHeight="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</row>
    <row r="131" spans="1:49" ht="15.75" customHeight="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</row>
    <row r="132" spans="1:49" ht="15.75" customHeight="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</row>
    <row r="133" spans="1:49" ht="15.75" customHeight="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</row>
    <row r="134" spans="1:49" ht="15.75" customHeight="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</row>
    <row r="135" spans="1:49" ht="15.75" customHeight="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</row>
    <row r="136" spans="1:49" ht="15.75" customHeight="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</row>
    <row r="137" spans="1:49" ht="15.75" customHeight="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</row>
    <row r="138" spans="1:49" ht="15.75" customHeight="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</row>
    <row r="139" spans="1:49" ht="15.75" customHeight="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</row>
    <row r="140" spans="1:49" ht="15.75" customHeight="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</row>
    <row r="141" spans="1:49" ht="15.75" customHeight="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</row>
    <row r="142" spans="1:49" ht="15.75" customHeight="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</row>
    <row r="143" spans="1:49" ht="15.75" customHeight="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</row>
    <row r="144" spans="1:49" ht="15.75" customHeight="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</row>
    <row r="145" spans="1:49" ht="15.75" customHeight="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</row>
    <row r="146" spans="1:49" ht="15.75" customHeight="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</row>
    <row r="147" spans="1:49" ht="15.75" customHeight="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</row>
    <row r="148" spans="1:49" ht="15.75" customHeight="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</row>
    <row r="149" spans="1:49" ht="15.75" customHeight="1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</row>
    <row r="150" spans="1:49" ht="15.75" customHeight="1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</row>
    <row r="151" spans="1:49" ht="15.75" customHeight="1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</row>
    <row r="152" spans="1:49" ht="15.75" customHeight="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</row>
    <row r="153" spans="1:49" ht="15.75" customHeight="1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</row>
    <row r="154" spans="1:49" ht="15.75" customHeight="1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</row>
    <row r="155" spans="1:49" ht="15.75" customHeight="1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</row>
    <row r="156" spans="1:49" ht="15.75" customHeight="1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</row>
    <row r="157" spans="1:49" ht="15.75" customHeight="1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</row>
    <row r="158" spans="1:49" ht="15.75" customHeight="1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</row>
    <row r="159" spans="1:49" ht="15.75" customHeight="1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</row>
    <row r="160" spans="1:49" ht="15.75" customHeight="1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</row>
    <row r="161" spans="1:49" ht="15.75" customHeight="1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</row>
    <row r="162" spans="1:49" ht="15.75" customHeight="1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</row>
    <row r="163" spans="1:49" ht="15.75" customHeight="1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</row>
    <row r="164" spans="1:49" ht="15.75" customHeight="1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</row>
    <row r="165" spans="1:49" ht="15.75" customHeight="1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</row>
    <row r="166" spans="1:49" ht="15.75" customHeight="1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</row>
    <row r="167" spans="1:49" ht="15.75" customHeight="1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</row>
    <row r="168" spans="1:49" ht="15.75" customHeight="1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</row>
    <row r="169" spans="1:49" ht="15.75" customHeight="1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</row>
    <row r="170" spans="1:49" ht="15.75" customHeight="1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</row>
    <row r="171" spans="1:49" ht="15.75" customHeight="1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</row>
    <row r="172" spans="1:49" ht="15.75" customHeight="1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</row>
    <row r="173" spans="1:49" ht="15.75" customHeight="1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</row>
    <row r="174" spans="1:49" ht="15.75" customHeight="1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</row>
    <row r="175" spans="1:49" ht="15.75" customHeight="1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</row>
    <row r="176" spans="1:49" ht="15.75" customHeight="1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</row>
    <row r="177" spans="1:49" ht="15.75" customHeight="1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</row>
    <row r="178" spans="1:49" ht="15.75" customHeight="1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</row>
    <row r="179" spans="1:49" ht="15.75" customHeight="1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</row>
    <row r="180" spans="1:49" ht="15.75" customHeight="1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</row>
    <row r="181" spans="1:49" ht="15.75" customHeight="1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</row>
    <row r="182" spans="1:49" ht="15.75" customHeight="1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</row>
    <row r="183" spans="1:49" ht="15.75" customHeight="1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</row>
    <row r="184" spans="1:49" ht="15.75" customHeight="1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</row>
    <row r="185" spans="1:49" ht="15.75" customHeight="1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</row>
    <row r="186" spans="1:49" ht="15.75" customHeight="1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</row>
    <row r="187" spans="1:49" ht="15.75" customHeight="1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</row>
    <row r="188" spans="1:49" ht="15.75" customHeight="1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</row>
    <row r="189" spans="1:49" ht="15.75" customHeight="1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</row>
    <row r="190" spans="1:49" ht="15.75" customHeight="1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</row>
    <row r="191" spans="1:49" ht="15.75" customHeight="1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</row>
    <row r="192" spans="1:49" ht="15.75" customHeight="1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</row>
    <row r="193" spans="1:49" ht="15.75" customHeight="1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</row>
    <row r="194" spans="1:49" ht="15.75" customHeight="1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</row>
    <row r="195" spans="1:49" ht="15.75" customHeight="1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</row>
    <row r="196" spans="1:49" ht="15.75" customHeight="1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</row>
    <row r="197" spans="1:49" ht="15.75" customHeight="1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</row>
    <row r="198" spans="1:49" ht="15.75" customHeight="1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</row>
    <row r="199" spans="1:49" ht="15.75" customHeight="1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</row>
    <row r="200" spans="1:49" ht="15.75" customHeight="1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</row>
    <row r="201" spans="1:49" ht="15.75" customHeight="1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</row>
    <row r="202" spans="1:49" ht="15.75" customHeight="1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</row>
    <row r="203" spans="1:49" ht="15.75" customHeight="1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</row>
    <row r="204" spans="1:49" ht="15.75" customHeight="1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</row>
    <row r="205" spans="1:49" ht="15.75" customHeight="1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</row>
    <row r="206" spans="1:49" ht="15.75" customHeight="1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</row>
    <row r="207" spans="1:49" ht="15.75" customHeight="1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</row>
    <row r="208" spans="1:49" ht="15.75" customHeight="1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</row>
    <row r="209" spans="1:49" ht="15.75" customHeight="1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</row>
    <row r="210" spans="1:49" ht="15.75" customHeight="1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</row>
    <row r="211" spans="1:49" ht="15.75" customHeight="1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</row>
    <row r="212" spans="1:49" ht="15.75" customHeight="1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</row>
    <row r="213" spans="1:49" ht="15.75" customHeight="1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</row>
    <row r="214" spans="1:49" ht="15.75" customHeight="1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</row>
    <row r="215" spans="1:49" ht="15.75" customHeight="1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</row>
    <row r="216" spans="1:49" ht="15.75" customHeight="1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</row>
    <row r="217" spans="1:49" ht="15.75" customHeight="1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</row>
    <row r="218" spans="1:49" ht="15.75" customHeight="1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</row>
    <row r="219" spans="1:49" ht="15.75" customHeight="1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</row>
    <row r="220" spans="1:49" ht="15.75" customHeight="1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</row>
    <row r="221" spans="1:49" ht="15.75" customHeight="1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</row>
    <row r="222" spans="1:49" ht="15.75" customHeight="1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</row>
    <row r="223" spans="1:49" ht="15.75" customHeight="1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</row>
    <row r="224" spans="1:49" ht="15.75" customHeight="1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</row>
    <row r="225" spans="1:49" ht="15.75" customHeight="1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</row>
    <row r="226" spans="1:49" ht="15.75" customHeight="1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</row>
    <row r="227" spans="1:49" ht="15.75" customHeight="1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</row>
    <row r="228" spans="1:49" ht="15.75" customHeight="1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</row>
    <row r="229" spans="1:49" ht="15.75" customHeight="1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</row>
    <row r="230" spans="1:49" ht="15.75" customHeight="1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</row>
    <row r="231" spans="1:49" ht="15.75" customHeight="1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</row>
    <row r="232" spans="1:49" ht="15.75" customHeight="1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</row>
    <row r="233" spans="1:49" ht="15.75" customHeight="1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</row>
    <row r="234" spans="1:49" ht="15.75" customHeight="1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</row>
    <row r="235" spans="1:49" ht="15.75" customHeight="1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</row>
    <row r="236" spans="1:49" ht="15.75" customHeight="1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</row>
    <row r="237" spans="1:49" ht="15.75" customHeight="1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</row>
    <row r="238" spans="1:49" ht="15.75" customHeight="1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</row>
    <row r="239" spans="1:49" ht="15.75" customHeight="1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</row>
    <row r="240" spans="1:49" ht="15.75" customHeight="1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</row>
    <row r="241" spans="1:49" ht="15.75" customHeight="1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</row>
    <row r="242" spans="1:49" ht="15.75" customHeight="1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</row>
    <row r="243" spans="1:49" ht="15.75" customHeight="1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</row>
    <row r="244" spans="1:49" ht="15.75" customHeight="1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</row>
    <row r="245" spans="1:49" ht="15.75" customHeight="1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</row>
    <row r="246" spans="1:49" ht="15.75" customHeight="1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</row>
    <row r="247" spans="1:49" ht="15.75" customHeight="1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</row>
    <row r="248" spans="1:49" ht="15.75" customHeight="1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</row>
    <row r="249" spans="1:49" ht="15.75" customHeight="1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</row>
    <row r="250" spans="1:49" ht="15.75" customHeight="1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</row>
    <row r="251" spans="1:49" ht="15.75" customHeight="1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</row>
    <row r="252" spans="1:49" ht="15.75" customHeight="1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</row>
    <row r="253" spans="1:49" ht="15.75" customHeight="1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</row>
    <row r="254" spans="1:49" ht="15.75" customHeight="1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</row>
    <row r="255" spans="1:49" ht="15.75" customHeight="1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</row>
    <row r="256" spans="1:49" ht="15.75" customHeight="1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</row>
    <row r="257" spans="1:49" ht="15.75" customHeight="1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</row>
    <row r="258" spans="1:49" ht="15.75" customHeight="1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</row>
    <row r="259" spans="1:49" ht="15.75" customHeight="1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</row>
    <row r="260" spans="1:49" ht="15.75" customHeight="1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</row>
    <row r="261" spans="1:49" ht="15.75" customHeight="1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</row>
    <row r="262" spans="1:49" ht="15.75" customHeight="1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</row>
    <row r="263" spans="1:49" ht="15.75" customHeight="1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</row>
    <row r="264" spans="1:49" ht="15.75" customHeight="1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</row>
    <row r="265" spans="1:49" ht="15.75" customHeight="1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</row>
    <row r="266" spans="1:49" ht="15.75" customHeight="1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</row>
    <row r="267" spans="1:49" ht="15.75" customHeight="1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</row>
    <row r="268" spans="1:49" ht="15.75" customHeight="1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</row>
    <row r="269" spans="1:49" ht="15.75" customHeight="1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</row>
    <row r="270" spans="1:49" ht="15.75" customHeight="1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</row>
    <row r="271" spans="1:49" ht="15.75" customHeight="1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</row>
    <row r="272" spans="1:49" ht="15.75" customHeight="1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</row>
    <row r="273" spans="1:49" ht="15.75" customHeight="1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</row>
    <row r="274" spans="1:49" ht="15.75" customHeight="1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</row>
    <row r="275" spans="1:49" ht="15.75" customHeight="1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</row>
    <row r="276" spans="1:49" ht="15.75" customHeight="1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</row>
    <row r="277" spans="1:49" ht="15.75" customHeight="1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</row>
    <row r="278" spans="1:49" ht="15.75" customHeight="1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</row>
    <row r="279" spans="1:49" ht="15.75" customHeight="1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</row>
    <row r="280" spans="1:49" ht="15.75" customHeight="1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</row>
    <row r="281" spans="1:49" ht="15.75" customHeight="1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</row>
    <row r="282" spans="1:49" ht="15.75" customHeight="1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</row>
    <row r="283" spans="1:49" ht="15.75" customHeight="1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</row>
    <row r="284" spans="1:49" ht="15.75" customHeight="1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</row>
    <row r="285" spans="1:49" ht="15.75" customHeight="1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</row>
    <row r="286" spans="1:49" ht="15.75" customHeight="1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</row>
    <row r="287" spans="1:49" ht="15.75" customHeight="1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</row>
    <row r="288" spans="1:49" ht="15.75" customHeight="1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</row>
    <row r="289" spans="1:49" ht="15.75" customHeight="1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</row>
    <row r="290" spans="1:49" ht="15.75" customHeight="1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</row>
    <row r="291" spans="1:49" ht="15.75" customHeight="1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</row>
    <row r="292" spans="1:49" ht="15.75" customHeight="1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</row>
    <row r="293" spans="1:49" ht="15.75" customHeight="1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</row>
    <row r="294" spans="1:49" ht="15.75" customHeight="1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</row>
    <row r="295" spans="1:49" ht="15.75" customHeight="1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</row>
    <row r="296" spans="1:49" ht="15.75" customHeight="1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</row>
    <row r="297" spans="1:49" ht="15.75" customHeight="1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</row>
    <row r="298" spans="1:49" ht="15.75" customHeight="1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</row>
    <row r="299" spans="1:49" ht="15.75" customHeight="1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</row>
    <row r="300" spans="1:49" ht="15.75" customHeight="1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</row>
    <row r="301" spans="1:49" ht="15.75" customHeight="1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</row>
    <row r="302" spans="1:49" ht="15.75" customHeight="1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</row>
    <row r="303" spans="1:49" ht="15.75" customHeight="1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</row>
    <row r="304" spans="1:49" ht="15.75" customHeight="1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</row>
    <row r="305" spans="1:49" ht="15.75" customHeight="1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</row>
    <row r="306" spans="1:49" ht="15.75" customHeight="1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</row>
    <row r="307" spans="1:49" ht="15.75" customHeight="1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</row>
    <row r="308" spans="1:49" ht="15.75" customHeight="1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</row>
    <row r="309" spans="1:49" ht="15.75" customHeight="1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</row>
    <row r="310" spans="1:49" ht="15.75" customHeight="1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</row>
    <row r="311" spans="1:49" ht="15.75" customHeight="1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</row>
    <row r="312" spans="1:49" ht="15.75" customHeight="1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</row>
    <row r="313" spans="1:49" ht="15.75" customHeight="1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</row>
    <row r="314" spans="1:49" ht="15.75" customHeight="1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</row>
    <row r="315" spans="1:49" ht="15.75" customHeight="1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</row>
    <row r="316" spans="1:49" ht="15.75" customHeight="1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</row>
    <row r="317" spans="1:49" ht="15.75" customHeight="1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</row>
    <row r="318" spans="1:49" ht="15.75" customHeight="1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</row>
    <row r="319" spans="1:49" ht="15.75" customHeight="1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</row>
    <row r="320" spans="1:49" ht="15.75" customHeight="1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</row>
    <row r="321" spans="1:49" ht="15.75" customHeight="1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</row>
    <row r="322" spans="1:49" ht="15.75" customHeight="1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</row>
    <row r="323" spans="1:49" ht="15.75" customHeight="1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</row>
    <row r="324" spans="1:49" ht="15.75" customHeight="1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</row>
    <row r="325" spans="1:49" ht="15.75" customHeight="1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</row>
    <row r="326" spans="1:49" ht="15.75" customHeight="1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</row>
    <row r="327" spans="1:49" ht="15.75" customHeight="1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</row>
    <row r="328" spans="1:49" ht="15.75" customHeight="1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</row>
    <row r="329" spans="1:49" ht="15.75" customHeight="1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</row>
    <row r="330" spans="1:49" ht="15.75" customHeight="1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</row>
    <row r="331" spans="1:49" ht="15.75" customHeight="1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</row>
    <row r="332" spans="1:49" ht="15.75" customHeight="1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</row>
    <row r="333" spans="1:49" ht="15.75" customHeight="1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</row>
    <row r="334" spans="1:49" ht="15.75" customHeight="1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</row>
    <row r="335" spans="1:49" ht="15.75" customHeight="1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</row>
    <row r="336" spans="1:49" ht="15.75" customHeight="1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</row>
    <row r="337" spans="1:49" ht="15.75" customHeight="1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</row>
    <row r="338" spans="1:49" ht="15.75" customHeight="1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</row>
    <row r="339" spans="1:49" ht="15.75" customHeight="1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</row>
    <row r="340" spans="1:49" ht="15.75" customHeight="1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</row>
    <row r="341" spans="1:49" ht="15.75" customHeight="1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</row>
    <row r="342" spans="1:49" ht="15.75" customHeight="1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</row>
    <row r="343" spans="1:49" ht="15.75" customHeight="1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</row>
    <row r="344" spans="1:49" ht="15.75" customHeight="1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</row>
    <row r="345" spans="1:49" ht="15.75" customHeight="1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</row>
    <row r="346" spans="1:49" ht="15.75" customHeight="1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</row>
    <row r="347" spans="1:49" ht="15.75" customHeight="1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</row>
    <row r="348" spans="1:49" ht="15.75" customHeight="1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</row>
    <row r="349" spans="1:49" ht="15.75" customHeight="1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</row>
    <row r="350" spans="1:49" ht="15.75" customHeight="1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</row>
    <row r="351" spans="1:49" ht="15.75" customHeight="1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</row>
    <row r="352" spans="1:49" ht="15.75" customHeight="1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</row>
    <row r="353" spans="1:49" ht="15.75" customHeight="1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</row>
    <row r="354" spans="1:49" ht="15.75" customHeight="1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</row>
    <row r="355" spans="1:49" ht="15.75" customHeight="1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</row>
    <row r="356" spans="1:49" ht="15.75" customHeight="1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</row>
    <row r="357" spans="1:49" ht="15.75" customHeight="1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</row>
    <row r="358" spans="1:49" ht="15.75" customHeight="1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</row>
    <row r="359" spans="1:49" ht="15.75" customHeight="1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</row>
    <row r="360" spans="1:49" ht="15.75" customHeight="1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</row>
    <row r="361" spans="1:49" ht="15.75" customHeight="1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</row>
    <row r="362" spans="1:49" ht="15.75" customHeight="1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</row>
    <row r="363" spans="1:49" ht="15.75" customHeight="1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</row>
    <row r="364" spans="1:49" ht="15.75" customHeight="1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</row>
    <row r="365" spans="1:49" ht="15.75" customHeight="1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</row>
    <row r="366" spans="1:49" ht="15.75" customHeight="1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</row>
    <row r="367" spans="1:49" ht="15.75" customHeight="1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</row>
    <row r="368" spans="1:49" ht="15.75" customHeight="1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</row>
    <row r="369" spans="1:49" ht="15.75" customHeight="1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</row>
    <row r="370" spans="1:49" ht="15.75" customHeight="1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</row>
    <row r="371" spans="1:49" ht="15.75" customHeight="1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</row>
    <row r="372" spans="1:49" ht="15.75" customHeight="1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</row>
    <row r="373" spans="1:49" ht="15.75" customHeight="1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</row>
    <row r="374" spans="1:49" ht="15.75" customHeight="1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</row>
    <row r="375" spans="1:49" ht="15.75" customHeight="1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</row>
    <row r="376" spans="1:49" ht="15.75" customHeight="1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</row>
    <row r="377" spans="1:49" ht="15.75" customHeight="1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</row>
    <row r="378" spans="1:49" ht="15.75" customHeight="1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</row>
    <row r="379" spans="1:49" ht="15.75" customHeight="1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</row>
    <row r="380" spans="1:49" ht="15.75" customHeight="1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</row>
    <row r="381" spans="1:49" ht="15.75" customHeight="1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</row>
    <row r="382" spans="1:49" ht="15.75" customHeight="1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</row>
    <row r="383" spans="1:49" ht="15.75" customHeight="1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</row>
    <row r="384" spans="1:49" ht="15.75" customHeight="1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</row>
    <row r="385" spans="1:49" ht="15.75" customHeight="1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</row>
    <row r="386" spans="1:49" ht="15.75" customHeight="1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</row>
    <row r="387" spans="1:49" ht="15.75" customHeight="1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</row>
    <row r="388" spans="1:49" ht="15.75" customHeight="1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</row>
    <row r="389" spans="1:49" ht="15.75" customHeight="1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</row>
    <row r="390" spans="1:49" ht="15.75" customHeight="1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</row>
    <row r="391" spans="1:49" ht="15.75" customHeight="1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</row>
    <row r="392" spans="1:49" ht="15.75" customHeight="1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</row>
    <row r="393" spans="1:49" ht="15.75" customHeight="1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</row>
    <row r="394" spans="1:49" ht="15.75" customHeight="1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</row>
    <row r="395" spans="1:49" ht="15.75" customHeight="1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</row>
    <row r="396" spans="1:49" ht="15.75" customHeight="1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</row>
    <row r="397" spans="1:49" ht="15.75" customHeight="1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</row>
    <row r="398" spans="1:49" ht="15.75" customHeight="1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</row>
    <row r="399" spans="1:49" ht="15.75" customHeight="1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</row>
    <row r="400" spans="1:49" ht="15.75" customHeight="1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</row>
    <row r="401" spans="1:49" ht="15.75" customHeight="1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</row>
    <row r="402" spans="1:49" ht="15.75" customHeight="1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</row>
    <row r="403" spans="1:49" ht="15.75" customHeight="1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</row>
    <row r="404" spans="1:49" ht="15.75" customHeight="1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</row>
    <row r="405" spans="1:49" ht="15.75" customHeight="1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</row>
    <row r="406" spans="1:49" ht="15.75" customHeight="1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</row>
    <row r="407" spans="1:49" ht="15.75" customHeight="1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</row>
    <row r="408" spans="1:49" ht="15.75" customHeight="1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</row>
    <row r="409" spans="1:49" ht="15.75" customHeight="1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</row>
    <row r="410" spans="1:49" ht="15.75" customHeight="1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</row>
    <row r="411" spans="1:49" ht="15.75" customHeight="1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</row>
    <row r="412" spans="1:49" ht="15.75" customHeight="1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</row>
    <row r="413" spans="1:49" ht="15.75" customHeight="1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</row>
    <row r="414" spans="1:49" ht="15.75" customHeight="1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</row>
    <row r="415" spans="1:49" ht="15.75" customHeight="1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</row>
    <row r="416" spans="1:49" ht="15.75" customHeight="1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</row>
    <row r="417" spans="1:49" ht="15.75" customHeight="1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</row>
    <row r="418" spans="1:49" ht="15.75" customHeight="1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</row>
    <row r="419" spans="1:49" ht="15.75" customHeight="1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</row>
    <row r="420" spans="1:49" ht="15.75" customHeight="1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</row>
    <row r="421" spans="1:49" ht="15.75" customHeight="1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</row>
    <row r="422" spans="1:49" ht="15.75" customHeight="1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</row>
    <row r="423" spans="1:49" ht="15.75" customHeight="1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</row>
    <row r="424" spans="1:49" ht="15.75" customHeight="1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</row>
    <row r="425" spans="1:49" ht="15.75" customHeight="1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</row>
    <row r="426" spans="1:49" ht="15.75" customHeight="1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</row>
    <row r="427" spans="1:49" ht="15.75" customHeight="1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</row>
    <row r="428" spans="1:49" ht="15.75" customHeight="1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</row>
    <row r="429" spans="1:49" ht="15.75" customHeight="1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</row>
    <row r="430" spans="1:49" ht="15.75" customHeight="1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</row>
    <row r="431" spans="1:49" ht="15.75" customHeight="1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</row>
    <row r="432" spans="1:49" ht="15.75" customHeight="1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</row>
    <row r="433" spans="1:49" ht="15.75" customHeight="1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</row>
    <row r="434" spans="1:49" ht="15.75" customHeight="1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</row>
    <row r="435" spans="1:49" ht="15.75" customHeight="1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</row>
    <row r="436" spans="1:49" ht="15.75" customHeight="1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</row>
    <row r="437" spans="1:49" ht="15.75" customHeight="1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</row>
    <row r="438" spans="1:49" ht="15.75" customHeight="1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</row>
    <row r="439" spans="1:49" ht="15.75" customHeight="1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</row>
    <row r="440" spans="1:49" ht="15.75" customHeight="1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</row>
    <row r="441" spans="1:49" ht="15.75" customHeight="1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</row>
    <row r="442" spans="1:49" ht="15.75" customHeight="1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</row>
    <row r="443" spans="1:49" ht="15.75" customHeight="1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</row>
    <row r="444" spans="1:49" ht="15.75" customHeight="1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</row>
    <row r="445" spans="1:49" ht="15.75" customHeight="1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</row>
    <row r="446" spans="1:49" ht="15.75" customHeight="1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</row>
    <row r="447" spans="1:49" ht="15.75" customHeight="1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</row>
    <row r="448" spans="1:49" ht="15.75" customHeight="1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</row>
    <row r="449" spans="1:49" ht="15.75" customHeight="1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</row>
    <row r="450" spans="1:49" ht="15.75" customHeight="1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</row>
    <row r="451" spans="1:49" ht="15.75" customHeight="1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</row>
    <row r="452" spans="1:49" ht="15.75" customHeight="1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</row>
    <row r="453" spans="1:49" ht="15.75" customHeight="1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</row>
    <row r="454" spans="1:49" ht="15.75" customHeight="1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</row>
    <row r="455" spans="1:49" ht="15.75" customHeight="1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</row>
    <row r="456" spans="1:49" ht="15.75" customHeight="1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</row>
    <row r="457" spans="1:49" ht="15.75" customHeight="1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</row>
    <row r="458" spans="1:49" ht="15.75" customHeight="1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</row>
    <row r="459" spans="1:49" ht="15.75" customHeight="1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</row>
    <row r="460" spans="1:49" ht="15.75" customHeight="1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</row>
    <row r="461" spans="1:49" ht="15.75" customHeight="1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</row>
    <row r="462" spans="1:49" ht="15.75" customHeight="1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</row>
    <row r="463" spans="1:49" ht="15.75" customHeight="1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</row>
    <row r="464" spans="1:49" ht="15.75" customHeight="1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</row>
    <row r="465" spans="1:49" ht="15.75" customHeight="1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</row>
    <row r="466" spans="1:49" ht="15.75" customHeight="1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</row>
    <row r="467" spans="1:49" ht="15.75" customHeight="1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</row>
    <row r="468" spans="1:49" ht="15.75" customHeight="1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</row>
    <row r="469" spans="1:49" ht="15.75" customHeight="1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</row>
    <row r="470" spans="1:49" ht="15.75" customHeight="1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</row>
    <row r="471" spans="1:49" ht="15.75" customHeight="1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</row>
    <row r="472" spans="1:49" ht="15.75" customHeight="1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</row>
    <row r="473" spans="1:49" ht="15.75" customHeight="1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</row>
    <row r="474" spans="1:49" ht="15.75" customHeight="1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</row>
    <row r="475" spans="1:49" ht="15.75" customHeight="1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</row>
    <row r="476" spans="1:49" ht="15.75" customHeight="1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</row>
    <row r="477" spans="1:49" ht="15.75" customHeight="1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</row>
    <row r="478" spans="1:49" ht="15.75" customHeight="1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</row>
    <row r="479" spans="1:49" ht="15.75" customHeight="1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</row>
    <row r="480" spans="1:49" ht="15.75" customHeight="1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</row>
    <row r="481" spans="1:49" ht="15.75" customHeight="1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</row>
    <row r="482" spans="1:49" ht="15.75" customHeight="1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</row>
    <row r="483" spans="1:49" ht="15.75" customHeight="1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</row>
    <row r="484" spans="1:49" ht="15.75" customHeight="1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</row>
    <row r="485" spans="1:49" ht="15.75" customHeight="1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</row>
    <row r="486" spans="1:49" ht="15.75" customHeight="1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</row>
    <row r="487" spans="1:49" ht="15.75" customHeight="1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</row>
    <row r="488" spans="1:49" ht="15.75" customHeight="1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</row>
    <row r="489" spans="1:49" ht="15.75" customHeight="1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</row>
    <row r="490" spans="1:49" ht="15.75" customHeight="1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</row>
    <row r="491" spans="1:49" ht="15.75" customHeight="1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</row>
    <row r="492" spans="1:49" ht="15.75" customHeight="1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</row>
    <row r="493" spans="1:49" ht="15.75" customHeight="1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</row>
    <row r="494" spans="1:49" ht="15.75" customHeight="1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</row>
    <row r="495" spans="1:49" ht="15.75" customHeight="1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</row>
    <row r="496" spans="1:49" ht="15.75" customHeight="1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</row>
    <row r="497" spans="1:49" ht="15.75" customHeight="1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</row>
    <row r="498" spans="1:49" ht="15.75" customHeight="1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</row>
    <row r="499" spans="1:49" ht="15.75" customHeight="1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</row>
    <row r="500" spans="1:49" ht="15.75" customHeight="1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</row>
    <row r="501" spans="1:49" ht="15.75" customHeight="1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</row>
    <row r="502" spans="1:49" ht="15.75" customHeight="1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</row>
    <row r="503" spans="1:49" ht="15.75" customHeight="1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</row>
    <row r="504" spans="1:49" ht="15.75" customHeight="1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</row>
    <row r="505" spans="1:49" ht="15.75" customHeight="1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</row>
    <row r="506" spans="1:49" ht="15.75" customHeight="1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</row>
    <row r="507" spans="1:49" ht="15.75" customHeight="1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</row>
    <row r="508" spans="1:49" ht="15.75" customHeight="1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</row>
    <row r="509" spans="1:49" ht="15.75" customHeight="1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</row>
    <row r="510" spans="1:49" ht="15.75" customHeight="1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</row>
    <row r="511" spans="1:49" ht="15.75" customHeight="1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</row>
    <row r="512" spans="1:49" ht="15.75" customHeight="1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</row>
    <row r="513" spans="1:49" ht="15.75" customHeight="1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</row>
    <row r="514" spans="1:49" ht="15.75" customHeight="1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</row>
    <row r="515" spans="1:49" ht="15.75" customHeight="1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</row>
    <row r="516" spans="1:49" ht="15.75" customHeight="1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</row>
    <row r="517" spans="1:49" ht="15.75" customHeight="1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</row>
    <row r="518" spans="1:49" ht="15.75" customHeight="1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</row>
    <row r="519" spans="1:49" ht="15.75" customHeight="1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</row>
    <row r="520" spans="1:49" ht="15.75" customHeight="1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</row>
    <row r="521" spans="1:49" ht="15.75" customHeight="1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</row>
    <row r="522" spans="1:49" ht="15.75" customHeight="1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</row>
    <row r="523" spans="1:49" ht="15.75" customHeight="1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</row>
    <row r="524" spans="1:49" ht="15.75" customHeight="1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</row>
    <row r="525" spans="1:49" ht="15.75" customHeight="1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</row>
    <row r="526" spans="1:49" ht="15.75" customHeight="1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</row>
    <row r="527" spans="1:49" ht="15.75" customHeight="1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</row>
    <row r="528" spans="1:49" ht="15.75" customHeight="1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</row>
    <row r="529" spans="1:49" ht="15.75" customHeight="1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</row>
    <row r="530" spans="1:49" ht="15.75" customHeight="1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</row>
    <row r="531" spans="1:49" ht="15.75" customHeight="1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</row>
    <row r="532" spans="1:49" ht="15.75" customHeight="1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</row>
    <row r="533" spans="1:49" ht="15.75" customHeight="1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</row>
    <row r="534" spans="1:49" ht="15.75" customHeight="1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</row>
    <row r="535" spans="1:49" ht="15.75" customHeight="1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</row>
    <row r="536" spans="1:49" ht="15.75" customHeight="1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</row>
    <row r="537" spans="1:49" ht="15.75" customHeight="1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</row>
    <row r="538" spans="1:49" ht="15.75" customHeight="1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</row>
    <row r="539" spans="1:49" ht="15.75" customHeight="1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</row>
    <row r="540" spans="1:49" ht="15.75" customHeight="1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</row>
    <row r="541" spans="1:49" ht="15.75" customHeight="1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</row>
    <row r="542" spans="1:49" ht="15.75" customHeight="1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</row>
    <row r="543" spans="1:49" ht="15.75" customHeight="1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</row>
    <row r="544" spans="1:49" ht="15.75" customHeight="1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</row>
    <row r="545" spans="1:49" ht="15.75" customHeight="1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</row>
    <row r="546" spans="1:49" ht="15.75" customHeight="1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</row>
    <row r="547" spans="1:49" ht="15.75" customHeight="1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</row>
    <row r="548" spans="1:49" ht="15.75" customHeight="1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</row>
    <row r="549" spans="1:49" ht="15.75" customHeight="1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</row>
    <row r="550" spans="1:49" ht="15.75" customHeight="1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</row>
    <row r="551" spans="1:49" ht="15.75" customHeight="1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</row>
    <row r="552" spans="1:49" ht="15.75" customHeight="1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</row>
    <row r="553" spans="1:49" ht="15.75" customHeight="1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</row>
    <row r="554" spans="1:49" ht="15.75" customHeight="1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</row>
    <row r="555" spans="1:49" ht="15.75" customHeight="1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</row>
    <row r="556" spans="1:49" ht="15.75" customHeight="1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</row>
    <row r="557" spans="1:49" ht="15.75" customHeight="1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</row>
    <row r="558" spans="1:49" ht="15.75" customHeight="1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</row>
    <row r="559" spans="1:49" ht="15.75" customHeight="1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</row>
    <row r="560" spans="1:49" ht="15.75" customHeight="1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</row>
    <row r="561" spans="1:49" ht="15.75" customHeight="1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</row>
    <row r="562" spans="1:49" ht="15.75" customHeight="1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</row>
    <row r="563" spans="1:49" ht="15.75" customHeight="1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</row>
    <row r="564" spans="1:49" ht="15.75" customHeight="1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</row>
    <row r="565" spans="1:49" ht="15.75" customHeight="1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</row>
    <row r="566" spans="1:49" ht="15.75" customHeight="1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</row>
    <row r="567" spans="1:49" ht="15.75" customHeight="1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</row>
    <row r="568" spans="1:49" ht="15.75" customHeight="1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</row>
    <row r="569" spans="1:49" ht="15.75" customHeight="1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</row>
    <row r="570" spans="1:49" ht="15.75" customHeight="1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</row>
    <row r="571" spans="1:49" ht="15.75" customHeight="1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</row>
    <row r="572" spans="1:49" ht="15.75" customHeight="1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</row>
    <row r="573" spans="1:49" ht="15.75" customHeight="1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</row>
    <row r="574" spans="1:49" ht="15.75" customHeight="1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</row>
    <row r="575" spans="1:49" ht="15.75" customHeight="1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</row>
    <row r="576" spans="1:49" ht="15.75" customHeight="1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</row>
    <row r="577" spans="1:49" ht="15.75" customHeight="1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</row>
    <row r="578" spans="1:49" ht="15.75" customHeight="1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</row>
    <row r="579" spans="1:49" ht="15.75" customHeight="1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</row>
    <row r="580" spans="1:49" ht="15.75" customHeight="1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</row>
    <row r="581" spans="1:49" ht="15.75" customHeight="1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</row>
    <row r="582" spans="1:49" ht="15.75" customHeight="1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</row>
    <row r="583" spans="1:49" ht="15.75" customHeight="1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</row>
    <row r="584" spans="1:49" ht="15.75" customHeight="1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</row>
    <row r="585" spans="1:49" ht="15.75" customHeight="1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</row>
    <row r="586" spans="1:49" ht="15.75" customHeight="1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</row>
    <row r="587" spans="1:49" ht="15.75" customHeight="1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</row>
    <row r="588" spans="1:49" ht="15.75" customHeight="1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</row>
    <row r="589" spans="1:49" ht="15.75" customHeight="1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</row>
    <row r="590" spans="1:49" ht="15.75" customHeight="1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</row>
    <row r="591" spans="1:49" ht="15.75" customHeight="1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</row>
    <row r="592" spans="1:49" ht="15.75" customHeight="1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</row>
    <row r="593" spans="1:49" ht="15.75" customHeight="1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</row>
    <row r="594" spans="1:49" ht="15.75" customHeight="1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</row>
    <row r="595" spans="1:49" ht="15.75" customHeight="1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</row>
    <row r="596" spans="1:49" ht="15.75" customHeight="1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</row>
    <row r="597" spans="1:49" ht="15.75" customHeight="1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</row>
    <row r="598" spans="1:49" ht="15.75" customHeight="1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</row>
    <row r="599" spans="1:49" ht="15.75" customHeight="1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</row>
    <row r="600" spans="1:49" ht="15.75" customHeight="1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</row>
    <row r="601" spans="1:49" ht="15.75" customHeight="1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</row>
    <row r="602" spans="1:49" ht="15.75" customHeight="1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</row>
    <row r="603" spans="1:49" ht="15.75" customHeight="1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</row>
    <row r="604" spans="1:49" ht="15.75" customHeight="1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</row>
    <row r="605" spans="1:49" ht="15.75" customHeight="1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</row>
    <row r="606" spans="1:49" ht="15.75" customHeight="1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</row>
    <row r="607" spans="1:49" ht="15.75" customHeight="1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</row>
    <row r="608" spans="1:49" ht="15.75" customHeight="1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</row>
    <row r="609" spans="1:49" ht="15.75" customHeight="1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</row>
    <row r="610" spans="1:49" ht="15.75" customHeight="1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</row>
    <row r="611" spans="1:49" ht="15.75" customHeight="1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</row>
    <row r="612" spans="1:49" ht="15.75" customHeight="1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</row>
    <row r="613" spans="1:49" ht="15.75" customHeight="1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</row>
    <row r="614" spans="1:49" ht="15.75" customHeight="1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</row>
    <row r="615" spans="1:49" ht="15.75" customHeight="1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</row>
    <row r="616" spans="1:49" ht="15.75" customHeight="1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</row>
    <row r="617" spans="1:49" ht="15.75" customHeight="1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</row>
    <row r="618" spans="1:49" ht="15.75" customHeight="1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</row>
    <row r="619" spans="1:49" ht="15.75" customHeight="1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</row>
    <row r="620" spans="1:49" ht="15.75" customHeight="1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</row>
    <row r="621" spans="1:49" ht="15.75" customHeight="1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</row>
    <row r="622" spans="1:49" ht="15.75" customHeight="1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</row>
    <row r="623" spans="1:49" ht="15.75" customHeight="1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</row>
    <row r="624" spans="1:49" ht="15.75" customHeight="1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</row>
    <row r="625" spans="1:49" ht="15.75" customHeight="1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</row>
    <row r="626" spans="1:49" ht="15.75" customHeight="1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</row>
    <row r="627" spans="1:49" ht="15.75" customHeight="1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</row>
    <row r="628" spans="1:49" ht="15.75" customHeight="1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</row>
    <row r="629" spans="1:49" ht="15.75" customHeight="1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</row>
    <row r="630" spans="1:49" ht="15.75" customHeight="1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</row>
    <row r="631" spans="1:49" ht="15.75" customHeight="1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</row>
    <row r="632" spans="1:49" ht="15.75" customHeight="1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</row>
    <row r="633" spans="1:49" ht="15.75" customHeight="1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</row>
    <row r="634" spans="1:49" ht="15.75" customHeight="1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</row>
    <row r="635" spans="1:49" ht="15.75" customHeight="1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</row>
    <row r="636" spans="1:49" ht="15.75" customHeight="1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</row>
    <row r="637" spans="1:49" ht="15.75" customHeight="1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</row>
    <row r="638" spans="1:49" ht="15.75" customHeight="1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</row>
    <row r="639" spans="1:49" ht="15.75" customHeight="1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</row>
    <row r="640" spans="1:49" ht="15.75" customHeight="1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</row>
    <row r="641" spans="1:49" ht="15.75" customHeight="1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</row>
    <row r="642" spans="1:49" ht="15.75" customHeight="1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</row>
    <row r="643" spans="1:49" ht="15.75" customHeight="1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</row>
    <row r="644" spans="1:49" ht="15.75" customHeight="1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</row>
    <row r="645" spans="1:49" ht="15.75" customHeight="1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</row>
    <row r="646" spans="1:49" ht="15.75" customHeight="1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</row>
    <row r="647" spans="1:49" ht="15.75" customHeight="1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</row>
    <row r="648" spans="1:49" ht="15.75" customHeight="1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</row>
    <row r="649" spans="1:49" ht="15.75" customHeight="1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</row>
    <row r="650" spans="1:49" ht="15.75" customHeight="1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</row>
    <row r="651" spans="1:49" ht="15.75" customHeight="1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</row>
    <row r="652" spans="1:49" ht="15.75" customHeight="1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</row>
    <row r="653" spans="1:49" ht="15.75" customHeight="1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</row>
    <row r="654" spans="1:49" ht="15.75" customHeight="1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</row>
    <row r="655" spans="1:49" ht="15.75" customHeight="1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</row>
    <row r="656" spans="1:49" ht="15.75" customHeight="1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</row>
    <row r="657" spans="1:49" ht="15.75" customHeight="1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</row>
    <row r="658" spans="1:49" ht="15.75" customHeight="1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</row>
    <row r="659" spans="1:49" ht="15.75" customHeight="1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</row>
    <row r="660" spans="1:49" ht="15.75" customHeight="1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</row>
    <row r="661" spans="1:49" ht="15.75" customHeight="1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</row>
    <row r="662" spans="1:49" ht="15.75" customHeight="1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</row>
    <row r="663" spans="1:49" ht="15.75" customHeight="1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</row>
    <row r="664" spans="1:49" ht="15.75" customHeight="1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</row>
    <row r="665" spans="1:49" ht="15.75" customHeight="1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</row>
    <row r="666" spans="1:49" ht="15.75" customHeight="1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</row>
    <row r="667" spans="1:49" ht="15.75" customHeight="1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</row>
    <row r="668" spans="1:49" ht="15.75" customHeight="1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</row>
    <row r="669" spans="1:49" ht="15.75" customHeight="1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</row>
    <row r="670" spans="1:49" ht="15.75" customHeight="1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</row>
    <row r="671" spans="1:49" ht="15.75" customHeight="1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</row>
    <row r="672" spans="1:49" ht="15.75" customHeight="1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</row>
    <row r="673" spans="1:49" ht="15.75" customHeight="1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</row>
    <row r="674" spans="1:49" ht="15.75" customHeight="1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</row>
    <row r="675" spans="1:49" ht="15.75" customHeight="1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</row>
    <row r="676" spans="1:49" ht="15.75" customHeight="1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</row>
    <row r="677" spans="1:49" ht="15.75" customHeight="1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</row>
    <row r="678" spans="1:49" ht="15.75" customHeight="1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</row>
    <row r="679" spans="1:49" ht="15.75" customHeight="1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</row>
    <row r="680" spans="1:49" ht="15.75" customHeight="1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</row>
    <row r="681" spans="1:49" ht="15.75" customHeight="1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</row>
    <row r="682" spans="1:49" ht="15.75" customHeight="1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</row>
    <row r="683" spans="1:49" ht="15.75" customHeight="1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</row>
    <row r="684" spans="1:49" ht="15.75" customHeight="1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</row>
    <row r="685" spans="1:49" ht="15.75" customHeight="1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</row>
    <row r="686" spans="1:49" ht="15.75" customHeight="1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</row>
    <row r="687" spans="1:49" ht="15.75" customHeight="1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</row>
    <row r="688" spans="1:49" ht="15.75" customHeight="1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</row>
    <row r="689" spans="1:14" ht="15.75" customHeight="1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</row>
    <row r="690" spans="1:14" ht="15.75" customHeight="1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</row>
    <row r="691" spans="1:14" ht="15.75" customHeight="1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</row>
    <row r="692" spans="1:14" ht="15.75" customHeight="1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</row>
    <row r="693" spans="1:14" ht="15.75" customHeight="1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</row>
    <row r="694" spans="1:14" ht="15.75" customHeight="1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</row>
    <row r="695" spans="1:14" ht="15.75" customHeight="1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</row>
    <row r="696" spans="1:14" ht="15.75" customHeight="1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</row>
    <row r="697" spans="1:14" ht="15.75" customHeight="1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</row>
    <row r="698" spans="1:14" ht="15.75" customHeight="1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</row>
    <row r="699" spans="1:14" ht="15.75" customHeight="1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</row>
    <row r="700" spans="1:14" ht="15.75" customHeight="1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</row>
    <row r="701" spans="1:14" ht="15.75" customHeight="1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</row>
    <row r="702" spans="1:14" ht="15.75" customHeight="1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</row>
    <row r="703" spans="1:14" ht="15.75" customHeight="1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</row>
    <row r="704" spans="1:14" ht="15.75" customHeight="1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</row>
    <row r="705" spans="1:14" ht="15.75" customHeight="1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</row>
    <row r="706" spans="1:14" ht="15.75" customHeight="1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</row>
    <row r="707" spans="1:14" ht="15.75" customHeight="1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</row>
    <row r="708" spans="1:14" ht="15.75" customHeight="1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</row>
    <row r="709" spans="1:14" ht="15.75" customHeight="1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</row>
    <row r="710" spans="1:14" ht="15.75" customHeight="1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</row>
    <row r="711" spans="1:14" ht="15.75" customHeight="1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</row>
    <row r="712" spans="1:14" ht="15.75" customHeight="1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</row>
    <row r="713" spans="1:14" ht="15.75" customHeight="1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</row>
    <row r="714" spans="1:14" ht="15.75" customHeight="1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</row>
    <row r="715" spans="1:14" ht="15.75" customHeight="1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</row>
    <row r="716" spans="1:14" ht="15.75" customHeight="1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</row>
    <row r="717" spans="1:14" ht="15.75" customHeight="1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</row>
    <row r="718" spans="1:14" ht="15.75" customHeight="1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</row>
    <row r="719" spans="1:14" ht="15.75" customHeight="1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</row>
    <row r="720" spans="1:14" ht="15.75" customHeight="1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</row>
    <row r="721" spans="1:14" ht="15.75" customHeight="1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</row>
    <row r="722" spans="1:14" ht="15.75" customHeight="1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</row>
    <row r="723" spans="1:14" ht="15.75" customHeight="1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</row>
    <row r="724" spans="1:14" ht="15.75" customHeight="1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</row>
    <row r="725" spans="1:14" ht="15.75" customHeight="1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</row>
    <row r="726" spans="1:14" ht="15.75" customHeight="1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</row>
    <row r="727" spans="1:14" ht="15.75" customHeight="1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</row>
    <row r="728" spans="1:14" ht="15.75" customHeight="1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</row>
    <row r="729" spans="1:14" ht="15.75" customHeight="1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</row>
    <row r="730" spans="1:14" ht="15.75" customHeight="1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</row>
    <row r="731" spans="1:14" ht="15.75" customHeight="1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</row>
    <row r="732" spans="1:14" ht="15.75" customHeight="1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</row>
    <row r="733" spans="1:14" ht="15.75" customHeight="1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</row>
    <row r="734" spans="1:14" ht="15.75" customHeight="1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</row>
    <row r="735" spans="1:14" ht="15.75" customHeight="1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</row>
    <row r="736" spans="1:14" ht="15.75" customHeight="1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</row>
    <row r="737" spans="1:14" ht="15.75" customHeight="1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</row>
    <row r="738" spans="1:14" ht="15.75" customHeight="1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</row>
    <row r="739" spans="1:14" ht="15.75" customHeight="1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</row>
    <row r="740" spans="1:14" ht="15.75" customHeight="1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</row>
    <row r="741" spans="1:14" ht="15.75" customHeight="1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</row>
    <row r="742" spans="1:14" ht="15.75" customHeight="1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</row>
    <row r="743" spans="1:14" ht="15.75" customHeight="1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</row>
    <row r="744" spans="1:14" ht="15.75" customHeight="1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</row>
    <row r="745" spans="1:14" ht="15.75" customHeight="1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</row>
    <row r="746" spans="1:14" ht="15.75" customHeight="1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</row>
    <row r="747" spans="1:14" ht="15.75" customHeight="1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</row>
    <row r="748" spans="1:14" ht="15.75" customHeight="1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</row>
    <row r="749" spans="1:14" ht="15.75" customHeight="1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</row>
    <row r="750" spans="1:14" ht="15.75" customHeight="1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</row>
    <row r="751" spans="1:14" ht="15.75" customHeight="1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</row>
    <row r="752" spans="1:14" ht="15.75" customHeight="1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</row>
    <row r="753" spans="1:14" ht="15.75" customHeight="1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</row>
    <row r="754" spans="1:14" ht="15.75" customHeight="1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</row>
    <row r="755" spans="1:14" ht="15.75" customHeight="1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</row>
    <row r="756" spans="1:14" ht="15.75" customHeight="1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</row>
    <row r="757" spans="1:14" ht="15.75" customHeight="1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</row>
    <row r="758" spans="1:14" ht="15.75" customHeight="1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</row>
    <row r="759" spans="1:14" ht="15.75" customHeight="1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</row>
    <row r="760" spans="1:14" ht="15.75" customHeight="1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</row>
    <row r="761" spans="1:14" ht="15.75" customHeight="1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</row>
    <row r="762" spans="1:14" ht="15.75" customHeight="1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</row>
    <row r="763" spans="1:14" ht="15.75" customHeight="1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</row>
    <row r="764" spans="1:14" ht="15.75" customHeight="1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</row>
    <row r="765" spans="1:14" ht="15.75" customHeight="1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</row>
    <row r="766" spans="1:14" ht="15.75" customHeight="1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</row>
    <row r="767" spans="1:14" ht="15.75" customHeight="1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</row>
    <row r="768" spans="1:14" ht="15.75" customHeight="1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</row>
    <row r="769" spans="1:14" ht="15.75" customHeight="1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</row>
    <row r="770" spans="1:14" ht="15.75" customHeight="1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</row>
    <row r="771" spans="1:14" ht="15.75" customHeight="1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</row>
    <row r="772" spans="1:14" ht="15.75" customHeight="1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</row>
    <row r="773" spans="1:14" ht="15.75" customHeight="1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</row>
    <row r="774" spans="1:14" ht="15.75" customHeight="1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</row>
    <row r="775" spans="1:14" ht="15.75" customHeight="1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</row>
    <row r="776" spans="1:14" ht="15.75" customHeight="1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</row>
    <row r="777" spans="1:14" ht="15.75" customHeight="1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</row>
    <row r="778" spans="1:14" ht="15.75" customHeight="1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</row>
    <row r="779" spans="1:14" ht="15.75" customHeight="1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</row>
    <row r="780" spans="1:14" ht="15.75" customHeight="1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</row>
    <row r="781" spans="1:14" ht="15.75" customHeight="1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</row>
    <row r="782" spans="1:14" ht="15.75" customHeight="1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</row>
    <row r="783" spans="1:14" ht="15.75" customHeight="1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</row>
    <row r="784" spans="1:14" ht="15.75" customHeight="1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</row>
    <row r="785" spans="1:14" ht="15.75" customHeight="1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</row>
    <row r="786" spans="1:14" ht="15.75" customHeight="1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</row>
    <row r="787" spans="1:14" ht="15.75" customHeight="1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</row>
    <row r="788" spans="1:14" ht="15.75" customHeight="1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</row>
    <row r="789" spans="1:14" ht="15.75" customHeight="1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</row>
    <row r="790" spans="1:14" ht="15.75" customHeight="1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</row>
    <row r="791" spans="1:14" ht="15.75" customHeight="1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</row>
    <row r="792" spans="1:14" ht="15.75" customHeight="1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</row>
    <row r="793" spans="1:14" ht="15.75" customHeight="1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</row>
    <row r="794" spans="1:14" ht="15.75" customHeight="1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</row>
    <row r="795" spans="1:14" ht="15.75" customHeight="1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</row>
    <row r="796" spans="1:14" ht="15.75" customHeight="1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</row>
    <row r="797" spans="1:14" ht="15.75" customHeight="1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</row>
    <row r="798" spans="1:14" ht="15.75" customHeight="1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</row>
    <row r="799" spans="1:14" ht="15.75" customHeight="1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</row>
    <row r="800" spans="1:14" ht="15.75" customHeight="1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</row>
    <row r="801" spans="1:14" ht="15.75" customHeight="1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</row>
    <row r="802" spans="1:14" ht="15.75" customHeight="1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</row>
    <row r="803" spans="1:14" ht="15.75" customHeight="1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</row>
    <row r="804" spans="1:14" ht="15.75" customHeight="1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</row>
    <row r="805" spans="1:14" ht="15.75" customHeight="1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</row>
    <row r="806" spans="1:14" ht="15.75" customHeight="1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</row>
    <row r="807" spans="1:14" ht="15.75" customHeight="1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</row>
    <row r="808" spans="1:14" ht="15.75" customHeight="1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</row>
    <row r="809" spans="1:14" ht="15.75" customHeight="1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</row>
    <row r="810" spans="1:14" ht="15.75" customHeight="1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</row>
    <row r="811" spans="1:14" ht="15.75" customHeight="1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</row>
    <row r="812" spans="1:14" ht="15.75" customHeight="1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</row>
    <row r="813" spans="1:14" ht="15.75" customHeight="1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</row>
    <row r="814" spans="1:14" ht="15.75" customHeight="1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</row>
    <row r="815" spans="1:14" ht="15.75" customHeight="1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</row>
    <row r="816" spans="1:14" ht="15.75" customHeight="1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</row>
    <row r="817" spans="1:14" ht="15.75" customHeight="1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</row>
    <row r="818" spans="1:14" ht="15.75" customHeight="1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</row>
    <row r="819" spans="1:14" ht="15.75" customHeight="1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</row>
    <row r="820" spans="1:14" ht="15.75" customHeight="1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</row>
    <row r="821" spans="1:14" ht="15.75" customHeight="1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</row>
    <row r="822" spans="1:14" ht="15.75" customHeight="1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</row>
    <row r="823" spans="1:14" ht="15.75" customHeight="1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</row>
    <row r="824" spans="1:14" ht="15.75" customHeight="1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</row>
    <row r="825" spans="1:14" ht="15.75" customHeight="1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</row>
    <row r="826" spans="1:14" ht="15.75" customHeight="1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</row>
    <row r="827" spans="1:14" ht="15.75" customHeight="1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</row>
    <row r="828" spans="1:14" ht="15.75" customHeight="1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</row>
    <row r="829" spans="1:14" ht="15.75" customHeight="1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</row>
    <row r="830" spans="1:14" ht="15.75" customHeight="1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</row>
    <row r="831" spans="1:14" ht="15.75" customHeight="1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</row>
    <row r="832" spans="1:14" ht="15.75" customHeight="1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</row>
    <row r="833" spans="1:14" ht="15.75" customHeight="1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</row>
    <row r="834" spans="1:14" ht="15.75" customHeight="1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</row>
    <row r="835" spans="1:14" ht="15.75" customHeight="1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</row>
    <row r="836" spans="1:14" ht="15.75" customHeight="1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</row>
    <row r="837" spans="1:14" ht="15.75" customHeight="1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</row>
    <row r="838" spans="1:14" ht="15.75" customHeight="1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</row>
    <row r="839" spans="1:14" ht="15.75" customHeight="1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</row>
    <row r="840" spans="1:14" ht="15.75" customHeight="1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</row>
    <row r="841" spans="1:14" ht="15.75" customHeight="1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</row>
    <row r="842" spans="1:14" ht="15.75" customHeight="1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</row>
    <row r="843" spans="1:14" ht="15.75" customHeight="1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</row>
    <row r="844" spans="1:14" ht="15.75" customHeight="1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</row>
    <row r="845" spans="1:14" ht="15.75" customHeight="1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</row>
    <row r="846" spans="1:14" ht="15.75" customHeight="1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</row>
    <row r="847" spans="1:14" ht="15.75" customHeight="1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</row>
    <row r="848" spans="1:14" ht="15.75" customHeight="1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</row>
    <row r="849" spans="1:14" ht="15.75" customHeight="1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</row>
    <row r="850" spans="1:14" ht="15.75" customHeight="1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</row>
    <row r="851" spans="1:14" ht="15.75" customHeight="1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</row>
    <row r="852" spans="1:14" ht="15.75" customHeight="1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</row>
    <row r="853" spans="1:14" ht="15.75" customHeight="1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</row>
    <row r="854" spans="1:14" ht="15.75" customHeight="1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</row>
    <row r="855" spans="1:14" ht="15.75" customHeight="1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</row>
    <row r="856" spans="1:14" ht="15.75" customHeight="1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</row>
    <row r="857" spans="1:14" ht="15.75" customHeight="1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</row>
    <row r="858" spans="1:14" ht="15.75" customHeight="1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</row>
    <row r="859" spans="1:14" ht="15.75" customHeight="1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</row>
    <row r="860" spans="1:14" ht="15.75" customHeight="1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</row>
    <row r="861" spans="1:14" ht="15.75" customHeight="1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</row>
    <row r="862" spans="1:14" ht="15.75" customHeight="1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</row>
    <row r="863" spans="1:14" ht="15.75" customHeight="1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</row>
    <row r="864" spans="1:14" ht="15.75" customHeight="1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</row>
    <row r="865" spans="1:14" ht="15.75" customHeight="1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</row>
    <row r="866" spans="1:14" ht="15.75" customHeight="1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</row>
    <row r="867" spans="1:14" ht="15.75" customHeight="1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</row>
    <row r="868" spans="1:14" ht="15.75" customHeight="1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</row>
    <row r="869" spans="1:14" ht="15.75" customHeight="1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</row>
    <row r="870" spans="1:14" ht="15.75" customHeight="1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</row>
    <row r="871" spans="1:14" ht="15.75" customHeight="1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</row>
    <row r="872" spans="1:14" ht="15.75" customHeight="1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</row>
    <row r="873" spans="1:14" ht="15.75" customHeight="1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</row>
    <row r="874" spans="1:14" ht="15.75" customHeight="1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</row>
    <row r="875" spans="1:14" ht="15.75" customHeight="1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</row>
    <row r="876" spans="1:14" ht="15.75" customHeight="1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</row>
    <row r="877" spans="1:14" ht="15.75" customHeight="1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</row>
    <row r="878" spans="1:14" ht="15.75" customHeight="1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</row>
    <row r="879" spans="1:14" ht="15.75" customHeight="1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</row>
    <row r="880" spans="1:14" ht="15.75" customHeight="1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</row>
    <row r="881" spans="1:14" ht="15.75" customHeight="1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</row>
    <row r="882" spans="1:14" ht="15.75" customHeight="1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</row>
    <row r="883" spans="1:14" ht="15.75" customHeight="1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</row>
    <row r="884" spans="1:14" ht="15.75" customHeight="1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</row>
    <row r="885" spans="1:14" ht="15.75" customHeight="1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</row>
    <row r="886" spans="1:14" ht="15.75" customHeight="1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</row>
    <row r="887" spans="1:14" ht="15.75" customHeight="1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</row>
    <row r="888" spans="1:14" ht="15.75" customHeight="1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</row>
    <row r="889" spans="1:14" ht="15.75" customHeight="1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</row>
    <row r="890" spans="1:14" ht="15.75" customHeight="1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</row>
    <row r="891" spans="1:14" ht="15.75" customHeight="1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</row>
    <row r="892" spans="1:14" ht="15.75" customHeight="1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</row>
    <row r="893" spans="1:14" ht="15.75" customHeight="1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</row>
    <row r="894" spans="1:14" ht="15.75" customHeight="1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</row>
    <row r="895" spans="1:14" ht="15.75" customHeight="1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</row>
    <row r="896" spans="1:14" ht="15.75" customHeight="1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</row>
    <row r="897" spans="1:14" ht="15.75" customHeight="1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</row>
    <row r="898" spans="1:14" ht="15.75" customHeight="1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</row>
    <row r="899" spans="1:14" ht="15.75" customHeight="1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</row>
    <row r="900" spans="1:14" ht="15.75" customHeight="1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</row>
    <row r="901" spans="1:14" ht="15.75" customHeight="1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</row>
    <row r="902" spans="1:14" ht="15.75" customHeight="1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</row>
    <row r="903" spans="1:14" ht="15.75" customHeight="1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</row>
    <row r="904" spans="1:14" ht="15.75" customHeight="1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</row>
    <row r="905" spans="1:14" ht="15.75" customHeight="1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</row>
    <row r="906" spans="1:14" ht="15.75" customHeight="1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</row>
    <row r="907" spans="1:14" ht="15.75" customHeight="1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</row>
    <row r="908" spans="1:14" ht="15.75" customHeight="1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</row>
    <row r="909" spans="1:14" ht="15.75" customHeight="1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</row>
    <row r="910" spans="1:14" ht="15.75" customHeight="1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</row>
    <row r="911" spans="1:14" ht="15.75" customHeight="1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</row>
    <row r="912" spans="1:14" ht="15.75" customHeight="1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</row>
    <row r="913" spans="1:14" ht="15.75" customHeight="1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</row>
    <row r="914" spans="1:14" ht="15.75" customHeight="1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</row>
    <row r="915" spans="1:14" ht="15.75" customHeight="1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</row>
    <row r="916" spans="1:14" ht="15.75" customHeight="1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</row>
    <row r="917" spans="1:14" ht="15.75" customHeight="1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</row>
    <row r="918" spans="1:14" ht="15.75" customHeight="1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</row>
    <row r="919" spans="1:14" ht="15.75" customHeight="1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</row>
    <row r="920" spans="1:14" ht="15.75" customHeight="1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</row>
    <row r="921" spans="1:14" ht="15.75" customHeight="1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</row>
    <row r="922" spans="1:14" ht="15.75" customHeight="1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</row>
    <row r="923" spans="1:14" ht="15.75" customHeight="1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</row>
    <row r="924" spans="1:14" ht="15.75" customHeight="1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</row>
    <row r="925" spans="1:14" ht="15.75" customHeight="1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</row>
    <row r="926" spans="1:14" ht="15.75" customHeight="1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</row>
    <row r="927" spans="1:14" ht="15.75" customHeight="1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</row>
    <row r="928" spans="1:14" ht="15.75" customHeight="1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</row>
    <row r="929" spans="1:14" ht="15.75" customHeight="1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</row>
    <row r="930" spans="1:14" ht="15.75" customHeight="1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</row>
    <row r="931" spans="1:14" ht="15.75" customHeight="1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</row>
    <row r="932" spans="1:14" ht="15.75" customHeight="1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</row>
    <row r="933" spans="1:14" ht="15.75" customHeight="1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</row>
    <row r="934" spans="1:14" ht="15.75" customHeight="1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</row>
    <row r="935" spans="1:14" ht="15.75" customHeight="1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</row>
    <row r="936" spans="1:14" ht="15.75" customHeight="1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</row>
    <row r="937" spans="1:14" ht="15.75" customHeight="1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</row>
    <row r="938" spans="1:14" ht="15.75" customHeight="1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</row>
    <row r="939" spans="1:14" ht="15.75" customHeight="1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</row>
    <row r="940" spans="1:14" ht="15.75" customHeight="1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</row>
    <row r="941" spans="1:14" ht="15.75" customHeight="1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</row>
    <row r="942" spans="1:14" ht="15.75" customHeight="1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</row>
    <row r="943" spans="1:14" ht="15.75" customHeight="1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</row>
    <row r="944" spans="1:14" ht="15.75" customHeight="1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</row>
    <row r="945" spans="1:14" ht="15.75" customHeight="1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</row>
    <row r="946" spans="1:14" ht="15.75" customHeight="1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</row>
    <row r="947" spans="1:14" ht="15.75" customHeight="1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</row>
    <row r="948" spans="1:14" ht="15.75" customHeight="1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</row>
    <row r="949" spans="1:14" ht="15.75" customHeight="1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</row>
    <row r="950" spans="1:14" ht="15.75" customHeight="1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</row>
    <row r="951" spans="1:14" ht="15.75" customHeight="1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</row>
    <row r="952" spans="1:14" ht="15.75" customHeight="1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</row>
    <row r="953" spans="1:14" ht="15.75" customHeight="1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</row>
    <row r="954" spans="1:14" ht="15.75" customHeight="1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</row>
    <row r="955" spans="1:14" ht="15.75" customHeight="1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</row>
    <row r="956" spans="1:14" ht="15.75" customHeight="1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</row>
    <row r="957" spans="1:14" ht="15.75" customHeight="1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</row>
    <row r="958" spans="1:14" ht="15.75" customHeight="1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</row>
    <row r="959" spans="1:14" ht="15.75" customHeight="1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</row>
    <row r="960" spans="1:14" ht="15.75" customHeight="1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</row>
    <row r="961" spans="1:14" ht="15.75" customHeight="1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I11:I12"/>
    <mergeCell ref="H11:H12"/>
    <mergeCell ref="N11:N12"/>
    <mergeCell ref="J11:J12"/>
    <mergeCell ref="A8:P8"/>
    <mergeCell ref="A5:P6"/>
    <mergeCell ref="B11:B12"/>
    <mergeCell ref="C11:C12"/>
    <mergeCell ref="O11:O12"/>
    <mergeCell ref="P11:P12"/>
    <mergeCell ref="B10:P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workbookViewId="0">
      <selection activeCell="C13" sqref="C13:C14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67" t="s">
        <v>151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"/>
      <c r="Q5" s="1"/>
      <c r="R5" s="1"/>
      <c r="S5" s="1"/>
    </row>
    <row r="6" spans="1:19" ht="34.5" customHeight="1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95" t="s">
        <v>152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"/>
      <c r="Q8" s="1"/>
      <c r="R8" s="1"/>
      <c r="S8" s="1"/>
    </row>
    <row r="9" spans="1:19" x14ac:dyDescent="0.2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</row>
    <row r="10" spans="1:19" x14ac:dyDescent="0.25">
      <c r="A10" s="100" t="s">
        <v>40</v>
      </c>
      <c r="B10" s="184">
        <v>2023</v>
      </c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</row>
    <row r="11" spans="1:19" ht="14.25" customHeight="1" x14ac:dyDescent="0.2">
      <c r="A11" s="101"/>
      <c r="B11" s="173" t="s">
        <v>9</v>
      </c>
      <c r="C11" s="173" t="s">
        <v>10</v>
      </c>
      <c r="D11" s="173" t="s">
        <v>11</v>
      </c>
      <c r="E11" s="173" t="s">
        <v>12</v>
      </c>
      <c r="F11" s="173" t="s">
        <v>13</v>
      </c>
      <c r="G11" s="173" t="s">
        <v>14</v>
      </c>
      <c r="H11" s="173" t="s">
        <v>15</v>
      </c>
      <c r="I11" s="173" t="s">
        <v>16</v>
      </c>
      <c r="J11" s="173" t="s">
        <v>17</v>
      </c>
      <c r="K11" s="173" t="s">
        <v>18</v>
      </c>
      <c r="L11" s="173" t="s">
        <v>19</v>
      </c>
      <c r="M11" s="173" t="s">
        <v>20</v>
      </c>
      <c r="N11" s="173" t="s">
        <v>6</v>
      </c>
      <c r="O11" s="182" t="s">
        <v>26</v>
      </c>
    </row>
    <row r="12" spans="1:19" x14ac:dyDescent="0.2">
      <c r="A12" s="15" t="s">
        <v>147</v>
      </c>
      <c r="B12" s="174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83"/>
    </row>
    <row r="13" spans="1:19" x14ac:dyDescent="0.25">
      <c r="A13" s="31" t="s">
        <v>153</v>
      </c>
      <c r="B13" s="20">
        <v>1018257.33</v>
      </c>
      <c r="C13" s="20">
        <v>1014475.18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3">
        <f>SUM(B13:N13)</f>
        <v>2032732.51</v>
      </c>
    </row>
    <row r="14" spans="1:19" x14ac:dyDescent="0.25">
      <c r="A14" s="31" t="s">
        <v>154</v>
      </c>
      <c r="B14" s="20">
        <v>811579.67</v>
      </c>
      <c r="C14" s="20">
        <v>811025.18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3">
        <f t="shared" ref="O14:O15" si="0">SUM(B14:N14)</f>
        <v>1622604.85</v>
      </c>
    </row>
    <row r="15" spans="1:19" x14ac:dyDescent="0.25">
      <c r="A15" s="16" t="s">
        <v>26</v>
      </c>
      <c r="B15" s="23">
        <f t="shared" ref="B15:N15" si="1">SUM(B13:B14)</f>
        <v>1829837</v>
      </c>
      <c r="C15" s="23">
        <f t="shared" si="1"/>
        <v>1825500.36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 t="shared" si="1"/>
        <v>0</v>
      </c>
      <c r="O15" s="23">
        <f t="shared" si="0"/>
        <v>3655337.3600000003</v>
      </c>
    </row>
    <row r="17" spans="1:6" ht="14.25" x14ac:dyDescent="0.2">
      <c r="A17" s="181" t="s">
        <v>164</v>
      </c>
      <c r="B17" s="181"/>
      <c r="C17" s="181"/>
      <c r="D17" s="181"/>
      <c r="E17" s="181"/>
      <c r="F17" s="181"/>
    </row>
    <row r="18" spans="1:6" ht="15" customHeight="1" x14ac:dyDescent="0.2">
      <c r="A18" s="181"/>
      <c r="B18" s="181"/>
      <c r="C18" s="181"/>
      <c r="D18" s="181"/>
      <c r="E18" s="181"/>
      <c r="F18" s="181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5:O6"/>
    <mergeCell ref="A8:O8"/>
    <mergeCell ref="C11:C12"/>
    <mergeCell ref="D11:D12"/>
    <mergeCell ref="E11:E12"/>
    <mergeCell ref="A10:A11"/>
    <mergeCell ref="F11:F12"/>
    <mergeCell ref="A9:O9"/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bd2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2024-01-06T04:38:00Z</dcterms:modified>
</cp:coreProperties>
</file>