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1\SR\2023\"/>
    </mc:Choice>
  </mc:AlternateContent>
  <bookViews>
    <workbookView xWindow="-120" yWindow="-120" windowWidth="29040" windowHeight="15720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1" i="9" l="1"/>
  <c r="G171" i="9"/>
  <c r="H171" i="9"/>
  <c r="I171" i="9"/>
  <c r="J171" i="9"/>
  <c r="K171" i="9"/>
  <c r="L171" i="9"/>
  <c r="M171" i="9"/>
  <c r="N171" i="9"/>
  <c r="O171" i="9"/>
  <c r="P171" i="9"/>
  <c r="Q171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E172" i="9"/>
  <c r="E171" i="9"/>
  <c r="A171" i="9"/>
  <c r="A172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Q101" i="9"/>
  <c r="Q102" i="9"/>
  <c r="Q103" i="9"/>
  <c r="Q104" i="9"/>
  <c r="Q105" i="9"/>
  <c r="Q106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F106" i="9"/>
  <c r="G106" i="9"/>
  <c r="H106" i="9"/>
  <c r="I106" i="9"/>
  <c r="J106" i="9"/>
  <c r="K106" i="9"/>
  <c r="L106" i="9"/>
  <c r="M106" i="9"/>
  <c r="N106" i="9"/>
  <c r="O106" i="9"/>
  <c r="P106" i="9"/>
  <c r="E106" i="9"/>
  <c r="E104" i="9"/>
  <c r="E105" i="9"/>
  <c r="D104" i="9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31" i="6"/>
  <c r="D40" i="6"/>
  <c r="E40" i="6"/>
  <c r="F40" i="6"/>
  <c r="G40" i="6"/>
  <c r="H40" i="6"/>
  <c r="I40" i="6"/>
  <c r="J40" i="6"/>
  <c r="K40" i="6"/>
  <c r="L40" i="6"/>
  <c r="M40" i="6"/>
  <c r="N40" i="6"/>
  <c r="O40" i="6"/>
  <c r="C40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E102" i="9"/>
  <c r="E103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E128" i="9"/>
  <c r="E129" i="9"/>
  <c r="E130" i="9"/>
  <c r="E131" i="9"/>
  <c r="E127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E116" i="9"/>
  <c r="E117" i="9"/>
  <c r="E118" i="9"/>
  <c r="E119" i="9"/>
  <c r="E120" i="9"/>
  <c r="E121" i="9"/>
  <c r="E122" i="9"/>
  <c r="E123" i="9"/>
  <c r="E124" i="9"/>
  <c r="E125" i="9"/>
  <c r="E126" i="9"/>
  <c r="E115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E109" i="9"/>
  <c r="E110" i="9"/>
  <c r="E111" i="9"/>
  <c r="E112" i="9"/>
  <c r="E113" i="9"/>
  <c r="E114" i="9"/>
  <c r="E108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E107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8" i="9"/>
  <c r="D129" i="9"/>
  <c r="D130" i="9"/>
  <c r="D131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114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P70" i="6" l="1"/>
  <c r="C159" i="9" l="1"/>
  <c r="C160" i="9"/>
  <c r="C161" i="9"/>
  <c r="C162" i="9"/>
  <c r="C163" i="9"/>
  <c r="C164" i="9"/>
  <c r="C165" i="9"/>
  <c r="C166" i="9"/>
  <c r="C167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C150" i="9"/>
  <c r="C151" i="9"/>
  <c r="C152" i="9"/>
  <c r="C153" i="9"/>
  <c r="C154" i="9"/>
  <c r="C155" i="9"/>
  <c r="C156" i="9"/>
  <c r="C157" i="9"/>
  <c r="C158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P16" i="7" l="1"/>
  <c r="O16" i="7"/>
  <c r="P125" i="6"/>
  <c r="P114" i="6"/>
  <c r="P97" i="6"/>
  <c r="P86" i="6"/>
  <c r="P98" i="6" l="1"/>
  <c r="P126" i="6"/>
  <c r="A18" i="9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C141" i="9"/>
  <c r="C142" i="9"/>
  <c r="C143" i="9"/>
  <c r="C144" i="9"/>
  <c r="C145" i="9"/>
  <c r="C146" i="9"/>
  <c r="C147" i="9"/>
  <c r="C148" i="9"/>
  <c r="C149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C132" i="9"/>
  <c r="C133" i="9"/>
  <c r="C134" i="9"/>
  <c r="C135" i="9"/>
  <c r="C136" i="9"/>
  <c r="C137" i="9"/>
  <c r="C138" i="9"/>
  <c r="C139" i="9"/>
  <c r="C140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AB12" i="1"/>
  <c r="AD12" i="1" s="1"/>
  <c r="AC12" i="1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7" i="6" l="1"/>
  <c r="O78" i="6"/>
  <c r="O79" i="6"/>
  <c r="O80" i="6"/>
  <c r="O81" i="6"/>
  <c r="O82" i="6"/>
  <c r="O83" i="6"/>
  <c r="O84" i="6"/>
  <c r="O85" i="6"/>
  <c r="M86" i="6"/>
  <c r="N86" i="6"/>
  <c r="O88" i="6"/>
  <c r="O89" i="6"/>
  <c r="O90" i="6"/>
  <c r="O91" i="6"/>
  <c r="O92" i="6"/>
  <c r="O93" i="6"/>
  <c r="O94" i="6"/>
  <c r="O95" i="6"/>
  <c r="O96" i="6"/>
  <c r="M97" i="6"/>
  <c r="N97" i="6"/>
  <c r="O105" i="6"/>
  <c r="O106" i="6"/>
  <c r="O107" i="6"/>
  <c r="O108" i="6"/>
  <c r="O109" i="6"/>
  <c r="O110" i="6"/>
  <c r="O111" i="6"/>
  <c r="O112" i="6"/>
  <c r="O113" i="6"/>
  <c r="M114" i="6"/>
  <c r="N114" i="6"/>
  <c r="O116" i="6"/>
  <c r="O117" i="6"/>
  <c r="O118" i="6"/>
  <c r="O119" i="6"/>
  <c r="O120" i="6"/>
  <c r="O121" i="6"/>
  <c r="O122" i="6"/>
  <c r="O123" i="6"/>
  <c r="O124" i="6"/>
  <c r="M125" i="6"/>
  <c r="N125" i="6"/>
  <c r="M126" i="6" l="1"/>
  <c r="N126" i="6"/>
  <c r="N98" i="6"/>
  <c r="M98" i="6"/>
  <c r="W14" i="1" l="1"/>
  <c r="AC16" i="1" l="1"/>
  <c r="AC15" i="1"/>
  <c r="AC13" i="1"/>
  <c r="AB16" i="1"/>
  <c r="AB15" i="1"/>
  <c r="AB13" i="1"/>
  <c r="O23" i="4"/>
  <c r="O13" i="8" l="1"/>
  <c r="L125" i="6" l="1"/>
  <c r="K125" i="6"/>
  <c r="J125" i="6"/>
  <c r="I125" i="6"/>
  <c r="H125" i="6"/>
  <c r="G125" i="6"/>
  <c r="F125" i="6"/>
  <c r="E125" i="6"/>
  <c r="D125" i="6"/>
  <c r="C125" i="6"/>
  <c r="B125" i="6"/>
  <c r="L114" i="6"/>
  <c r="K114" i="6"/>
  <c r="J114" i="6"/>
  <c r="I114" i="6"/>
  <c r="H114" i="6"/>
  <c r="G114" i="6"/>
  <c r="F114" i="6"/>
  <c r="E114" i="6"/>
  <c r="D114" i="6"/>
  <c r="C114" i="6"/>
  <c r="B114" i="6"/>
  <c r="L97" i="6"/>
  <c r="K97" i="6"/>
  <c r="J97" i="6"/>
  <c r="I97" i="6"/>
  <c r="H97" i="6"/>
  <c r="G97" i="6"/>
  <c r="F97" i="6"/>
  <c r="E97" i="6"/>
  <c r="D97" i="6"/>
  <c r="C97" i="6"/>
  <c r="B97" i="6"/>
  <c r="O125" i="6" l="1"/>
  <c r="O97" i="6"/>
  <c r="O114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6" i="6"/>
  <c r="K86" i="6"/>
  <c r="J86" i="6"/>
  <c r="I86" i="6"/>
  <c r="H86" i="6"/>
  <c r="G86" i="6"/>
  <c r="F86" i="6"/>
  <c r="E86" i="6"/>
  <c r="D86" i="6"/>
  <c r="C86" i="6"/>
  <c r="B86" i="6"/>
  <c r="L50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6" i="6" l="1"/>
  <c r="L126" i="6"/>
  <c r="K126" i="6"/>
  <c r="J126" i="6"/>
  <c r="I126" i="6"/>
  <c r="H126" i="6"/>
  <c r="G126" i="6"/>
  <c r="F126" i="6"/>
  <c r="E126" i="6"/>
  <c r="D126" i="6"/>
  <c r="C126" i="6"/>
  <c r="B126" i="6"/>
  <c r="B98" i="6"/>
  <c r="C98" i="6"/>
  <c r="D98" i="6"/>
  <c r="E98" i="6"/>
  <c r="F98" i="6"/>
  <c r="G98" i="6"/>
  <c r="H98" i="6"/>
  <c r="I98" i="6"/>
  <c r="J98" i="6"/>
  <c r="K98" i="6"/>
  <c r="L98" i="6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3" i="1"/>
  <c r="AD15" i="1"/>
  <c r="AD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AB14" i="1"/>
  <c r="AC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C50" i="6"/>
  <c r="D50" i="6"/>
  <c r="E50" i="6"/>
  <c r="F50" i="6"/>
  <c r="G50" i="6"/>
  <c r="H50" i="6"/>
  <c r="I50" i="6"/>
  <c r="J50" i="6"/>
  <c r="K50" i="6"/>
  <c r="M50" i="6"/>
  <c r="N50" i="6"/>
  <c r="O50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23" i="2" l="1"/>
  <c r="L31" i="4"/>
  <c r="D31" i="4"/>
  <c r="O126" i="6"/>
  <c r="O98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AB18" i="1"/>
  <c r="AC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AD14" i="1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AD17" i="1"/>
  <c r="H18" i="1"/>
  <c r="O15" i="3"/>
  <c r="E18" i="1"/>
  <c r="S18" i="1"/>
  <c r="K18" i="1"/>
  <c r="I18" i="1"/>
  <c r="Q18" i="1"/>
  <c r="M18" i="1"/>
  <c r="O18" i="1"/>
  <c r="H27" i="1"/>
  <c r="C18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AD18" i="1" l="1"/>
  <c r="P27" i="2"/>
  <c r="O31" i="4"/>
  <c r="P27" i="1"/>
</calcChain>
</file>

<file path=xl/sharedStrings.xml><?xml version="1.0" encoding="utf-8"?>
<sst xmlns="http://schemas.openxmlformats.org/spreadsheetml/2006/main" count="845" uniqueCount="188">
  <si>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</si>
  <si>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</si>
  <si>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</si>
  <si>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</si>
  <si>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</si>
  <si>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</si>
  <si>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</si>
  <si>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</si>
  <si>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</si>
  <si>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</si>
  <si>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</si>
  <si>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</si>
  <si>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</si>
  <si>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</si>
  <si>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</si>
  <si>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</si>
  <si>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</si>
  <si>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</si>
  <si>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</si>
  <si>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</si>
  <si>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</si>
  <si>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</si>
  <si>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</si>
  <si>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</si>
  <si>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</si>
  <si>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</si>
  <si>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</si>
  <si>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</si>
  <si>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</si>
  <si>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</si>
  <si>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</si>
  <si>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</si>
  <si>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</si>
  <si>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</si>
  <si>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</si>
  <si>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</si>
  <si>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</si>
  <si>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</si>
  <si>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</si>
  <si>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</si>
  <si>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</si>
  <si>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</si>
  <si>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</si>
  <si>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</si>
  <si>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</si>
  <si>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</si>
  <si>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</si>
  <si>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</si>
  <si>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</si>
  <si>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</si>
  <si>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</si>
  <si>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</si>
  <si>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</si>
  <si>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</si>
  <si>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</si>
  <si>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</si>
  <si>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</si>
  <si>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</si>
  <si>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</si>
  <si>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</si>
  <si>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</si>
  <si>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</si>
  <si>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</si>
  <si>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</si>
  <si>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</si>
  <si>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</si>
  <si>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</si>
  <si>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</si>
  <si>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</si>
  <si>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</si>
  <si>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</si>
  <si>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</si>
  <si>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</si>
  <si>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</si>
  <si>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</si>
  <si>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</si>
  <si>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</si>
  <si>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</si>
  <si>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</si>
  <si>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</si>
  <si>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</si>
  <si>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</si>
  <si>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</si>
  <si>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</si>
  <si>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</si>
  <si>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</si>
  <si>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</si>
  <si>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</si>
  <si>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</si>
  <si>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</si>
  <si>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</si>
  <si>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</si>
  <si>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</si>
  <si>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</si>
  <si>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</si>
  <si>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</si>
  <si>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</si>
  <si>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</si>
  <si>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</si>
  <si>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</si>
  <si>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</si>
  <si>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</si>
  <si>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</si>
  <si>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</si>
  <si>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</si>
  <si>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</si>
  <si>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</si>
  <si>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</si>
  <si>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</si>
  <si>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</si>
  <si>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</si>
  <si>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</si>
  <si>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</si>
  <si>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</si>
  <si>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</si>
  <si>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</si>
  <si>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</si>
  <si>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</si>
  <si>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</si>
  <si>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</si>
  <si>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</si>
  <si>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</si>
  <si>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</si>
  <si>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</si>
  <si>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</si>
  <si>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</si>
  <si>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</si>
  <si>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</si>
  <si>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</si>
  <si>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</si>
  <si>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</si>
  <si>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</si>
  <si>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</si>
  <si>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</si>
  <si>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</si>
  <si>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</si>
  <si>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</si>
  <si>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</si>
  <si>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</si>
  <si>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</si>
  <si>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</si>
  <si>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</si>
  <si>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</si>
  <si>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</si>
  <si>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</si>
  <si>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</si>
  <si>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</si>
  <si>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</si>
  <si>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</si>
  <si>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</si>
  <si>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</si>
  <si>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</si>
  <si>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</si>
  <si>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</si>
  <si>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</si>
  <si>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</si>
  <si>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</si>
  <si>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</si>
  <si>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</si>
  <si>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</si>
  <si>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</si>
  <si>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</si>
  <si>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</si>
  <si>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</si>
  <si>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*EL IP DE LA GESTION 2023 NO SE PROCESO AUN, LOS MONTOS SON SEGUN EL IP DE LA GESTION 2022</t>
  </si>
  <si>
    <t>MONTOS DESAGREGADO PROCESAMIENTO DE PLANILLA - 2023</t>
  </si>
  <si>
    <t>MONTOS DESAGREGADO PROCESAMIENTO DE PLANILLA ADICIONAL - REINTEGROS IP - 2022</t>
  </si>
  <si>
    <t>gestion</t>
  </si>
  <si>
    <t>clase</t>
  </si>
  <si>
    <t>tipo</t>
  </si>
  <si>
    <t>Clase Renta</t>
  </si>
  <si>
    <t>pg_pu_css</t>
  </si>
  <si>
    <t>DIC_1</t>
  </si>
  <si>
    <t>DIC_2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</si>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</sst>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Bs&quot;* #,##0.00_-;\-&quot;Bs&quot;* #,##0.00_-;_-&quot;Bs&quot;* &quot;-&quot;??_-;_-@_-"/>
    <numFmt numFmtId="165" formatCode="_-&quot;Bs&quot;* #,##0.00_-;\-&quot;Bs&quot;* #,##0.00_-;_-&quot;Bs&quot;* &quot;-&quot;??_-;_-@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</cellStyleXfs>
  <cellXfs count="184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7" fillId="0" borderId="1" xfId="0" applyFont="1" applyBorder="1" applyAlignment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164" fontId="1" fillId="0" borderId="16" xfId="1" applyFont="1" applyBorder="1"/>
    <xf numFmtId="164" fontId="1" fillId="0" borderId="1" xfId="1" applyFont="1" applyBorder="1"/>
    <xf numFmtId="164" fontId="11" fillId="0" borderId="1" xfId="1" applyFont="1" applyBorder="1"/>
    <xf numFmtId="16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164" fontId="2" fillId="2" borderId="13" xfId="1" applyFont="1" applyFill="1" applyBorder="1" applyAlignment="1">
      <alignment horizont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16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164" fontId="2" fillId="2" borderId="16" xfId="1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11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2" fillId="2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5" fillId="9" borderId="7" xfId="1" applyNumberFormat="1" applyFont="1" applyFill="1" applyBorder="1"/>
    <xf numFmtId="2" fontId="11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5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3" fillId="0" borderId="16" xfId="1" applyNumberFormat="1" applyFont="1" applyBorder="1" applyAlignment="1"/>
    <xf numFmtId="2" fontId="15" fillId="9" borderId="16" xfId="1" applyNumberFormat="1" applyFont="1" applyFill="1" applyBorder="1"/>
    <xf numFmtId="2" fontId="12" fillId="0" borderId="16" xfId="1" applyNumberFormat="1" applyFont="1" applyBorder="1" applyAlignment="1"/>
    <xf numFmtId="2" fontId="11" fillId="0" borderId="16" xfId="1" applyNumberFormat="1" applyFont="1" applyBorder="1"/>
    <xf numFmtId="2" fontId="0" fillId="0" borderId="0" xfId="0" applyNumberFormat="1" applyFont="1" applyAlignment="1"/>
    <xf numFmtId="2" fontId="4" fillId="7" borderId="16" xfId="1" applyNumberFormat="1" applyFont="1" applyFill="1" applyBorder="1"/>
    <xf numFmtId="2" fontId="15" fillId="9" borderId="1" xfId="1" applyNumberFormat="1" applyFont="1" applyFill="1" applyBorder="1"/>
    <xf numFmtId="2" fontId="2" fillId="2" borderId="1" xfId="1" applyNumberFormat="1" applyFont="1" applyFill="1" applyBorder="1"/>
    <xf numFmtId="2" fontId="15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2" fontId="1" fillId="0" borderId="1" xfId="1" applyNumberFormat="1" applyFont="1" applyBorder="1"/>
    <xf numFmtId="2" fontId="2" fillId="2" borderId="16" xfId="1" applyNumberFormat="1" applyFont="1" applyFill="1" applyBorder="1"/>
    <xf numFmtId="0" fontId="0" fillId="0" borderId="0" xfId="0" applyNumberFormat="1" applyFont="1" applyAlignment="1"/>
    <xf numFmtId="165" fontId="16" fillId="0" borderId="28" xfId="0" applyNumberFormat="1" applyFont="1" applyBorder="1"/>
    <xf numFmtId="165" fontId="16" fillId="0" borderId="1" xfId="0" applyNumberFormat="1" applyFont="1" applyBorder="1"/>
    <xf numFmtId="165" fontId="16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0" xfId="0" applyFont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4" fillId="4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/>
    </xf>
    <xf numFmtId="0" fontId="3" fillId="0" borderId="10" xfId="0" applyFont="1" applyBorder="1"/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2" fillId="2" borderId="8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4" fillId="8" borderId="5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5">
    <cellStyle name="Moneda" xfId="1" builtinId="4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2"/>
  <sheetViews>
    <sheetView tabSelected="1" topLeftCell="L1" workbookViewId="0">
      <selection activeCell="R1" sqref="R1:R1048576"/>
    </sheetView>
  </sheetViews>
  <sheetFormatPr baseColWidth="10" defaultRowHeight="14.25" x14ac:dyDescent="0.2"/>
  <cols>
    <col min="1" max="1" width="11" style="79"/>
    <col min="2" max="2" width="22" style="79" customWidth="1"/>
    <col min="3" max="3" width="15" style="79" customWidth="1"/>
    <col min="4" max="4" width="32.375" style="79" customWidth="1"/>
    <col min="5" max="6" width="18.875" style="84" customWidth="1"/>
    <col min="7" max="8" width="18.375" style="84" customWidth="1"/>
    <col min="9" max="17" width="18.5" style="84" customWidth="1"/>
    <col min="18" max="18" width="11" style="58"/>
    <col min="20" max="20" width="11" style="58"/>
    <col min="22" max="22" width="11" style="58"/>
    <col min="24" max="24" width="11" style="58"/>
    <col min="26" max="26" width="11" style="58"/>
  </cols>
  <sheetData>
    <row r="1" spans="1:17" x14ac:dyDescent="0.2">
      <c r="A1" s="79" t="s">
        <v>167</v>
      </c>
      <c r="B1" s="79" t="s">
        <v>168</v>
      </c>
      <c r="C1" s="79" t="s">
        <v>169</v>
      </c>
      <c r="D1" s="79" t="s">
        <v>176</v>
      </c>
      <c r="E1" s="84" t="str">
        <f>'SR - Tit - DH'!C20</f>
        <v>ENE</v>
      </c>
      <c r="F1" s="84" t="str">
        <f>'SR - Tit - DH'!D20</f>
        <v>FEB</v>
      </c>
      <c r="G1" s="84" t="str">
        <f>'SR - Tit - DH'!E20</f>
        <v>MAR</v>
      </c>
      <c r="H1" s="84" t="str">
        <f>'SR - Tit - DH'!F20</f>
        <v>ABR</v>
      </c>
      <c r="I1" s="84" t="str">
        <f>'SR - Tit - DH'!G20</f>
        <v>MAY</v>
      </c>
      <c r="J1" s="84" t="str">
        <f>'SR - Tit - DH'!H20</f>
        <v>JUN</v>
      </c>
      <c r="K1" s="84" t="str">
        <f>'SR - Tit - DH'!I20</f>
        <v>JUL</v>
      </c>
      <c r="L1" s="84" t="str">
        <f>'SR - Tit - DH'!J20</f>
        <v>AGO</v>
      </c>
      <c r="M1" s="84" t="str">
        <f>'SR - Tit - DH'!K20</f>
        <v>SEP</v>
      </c>
      <c r="N1" s="84" t="str">
        <f>'SR - Tit - DH'!L20</f>
        <v>OCT</v>
      </c>
      <c r="O1" s="84" t="str">
        <f>'SR - Tit - DH'!M20</f>
        <v>NOV</v>
      </c>
      <c r="P1" s="84" t="str">
        <f>'SR - Tit - DH'!N20</f>
        <v>AGUI</v>
      </c>
      <c r="Q1" s="84" t="str">
        <f>'SR - Tit - DH'!O20</f>
        <v>DIC</v>
      </c>
    </row>
    <row r="2" spans="1:17" s="88" customFormat="1" x14ac:dyDescent="0.2">
      <c r="A2" s="89">
        <f>'[1]SR - Tit - DH'!$B$10</f>
        <v>2023</v>
      </c>
      <c r="B2" s="89" t="s">
        <v>177</v>
      </c>
      <c r="C2" s="89" t="s">
        <v>178</v>
      </c>
      <c r="D2" s="89" t="s">
        <v>23</v>
      </c>
      <c r="E2" s="73">
        <f>+'SR - Planilla Desagregado'!C12+'SR - Planilla Desagregado'!D12</f>
        <v>168327199.42000002</v>
      </c>
      <c r="F2" s="73">
        <f>+'SR - Planilla Desagregado'!E12+'SR - Planilla Desagregado'!F12</f>
        <v>167687538.11000001</v>
      </c>
      <c r="G2" s="73">
        <f>+'SR - Planilla Desagregado'!G12+'SR - Planilla Desagregado'!H12</f>
        <v>166902820.86000001</v>
      </c>
      <c r="H2" s="73">
        <f>+'SR - Planilla Desagregado'!I12+'SR - Planilla Desagregado'!J12</f>
        <v>166323762.77000001</v>
      </c>
      <c r="I2" s="73">
        <f>+'SR - Planilla Desagregado'!K12+'SR - Planilla Desagregado'!L12</f>
        <v>177002777.62</v>
      </c>
      <c r="J2" s="73">
        <f>+'SR - Planilla Desagregado'!M12+'SR - Planilla Desagregado'!N12</f>
        <v>166942316.22000003</v>
      </c>
      <c r="K2" s="73">
        <f>+'SR - Planilla Desagregado'!O12+'SR - Planilla Desagregado'!P12</f>
        <v>165843237.63000003</v>
      </c>
      <c r="L2" s="73">
        <f>+'SR - Planilla Desagregado'!Q12+'SR - Planilla Desagregado'!R12</f>
        <v>164895720.41</v>
      </c>
      <c r="M2" s="73">
        <f>+'SR - Planilla Desagregado'!S12+'SR - Planilla Desagregado'!T12</f>
        <v>163909936.32000002</v>
      </c>
      <c r="N2" s="73">
        <f>+'SR - Planilla Desagregado'!U12+'SR - Planilla Desagregado'!V12</f>
        <v>163152173.32999998</v>
      </c>
      <c r="O2" s="73">
        <f>+'SR - Planilla Desagregado'!W12+'SR - Planilla Desagregado'!X12</f>
        <v>162152037.42999998</v>
      </c>
      <c r="P2" s="73">
        <f>+'SR - Planilla Desagregado'!Y12</f>
        <v>162105459.36000001</v>
      </c>
      <c r="Q2" s="73">
        <f>+'SR - Planilla Desagregado'!Z12+'SR - Planilla Desagregado'!AA12</f>
        <v>161276409.25999999</v>
      </c>
    </row>
    <row r="3" spans="1:17" s="88" customFormat="1" x14ac:dyDescent="0.2">
      <c r="A3" s="89">
        <f>'[1]SR - Tit - DH'!$B$10</f>
        <v>2023</v>
      </c>
      <c r="B3" s="89" t="s">
        <v>177</v>
      </c>
      <c r="C3" s="89" t="s">
        <v>178</v>
      </c>
      <c r="D3" s="89" t="s">
        <v>24</v>
      </c>
      <c r="E3" s="73">
        <f>+'SR - Planilla Desagregado'!C13+'SR - Planilla Desagregado'!D13</f>
        <v>110824171.98999999</v>
      </c>
      <c r="F3" s="73">
        <f>+'SR - Planilla Desagregado'!E13+'SR - Planilla Desagregado'!F13</f>
        <v>110867850.61000001</v>
      </c>
      <c r="G3" s="73">
        <f>+'SR - Planilla Desagregado'!G13+'SR - Planilla Desagregado'!H13</f>
        <v>110427456.59</v>
      </c>
      <c r="H3" s="73">
        <f>+'SR - Planilla Desagregado'!I13+'SR - Planilla Desagregado'!J13</f>
        <v>110558170.33999999</v>
      </c>
      <c r="I3" s="73">
        <f>+'SR - Planilla Desagregado'!K13+'SR - Planilla Desagregado'!L13</f>
        <v>119451681.62</v>
      </c>
      <c r="J3" s="73">
        <f>+'SR - Planilla Desagregado'!M13+'SR - Planilla Desagregado'!N13</f>
        <v>111658144.62</v>
      </c>
      <c r="K3" s="73">
        <f>+'SR - Planilla Desagregado'!O13+'SR - Planilla Desagregado'!P13</f>
        <v>111288117.72</v>
      </c>
      <c r="L3" s="73">
        <f>+'SR - Planilla Desagregado'!Q13+'SR - Planilla Desagregado'!R13</f>
        <v>110993327.55999999</v>
      </c>
      <c r="M3" s="73">
        <f>+'SR - Planilla Desagregado'!S13+'SR - Planilla Desagregado'!T13</f>
        <v>110551967.2</v>
      </c>
      <c r="N3" s="73">
        <f>+'SR - Planilla Desagregado'!U13+'SR - Planilla Desagregado'!V13</f>
        <v>110001391.05</v>
      </c>
      <c r="O3" s="73">
        <f>+'SR - Planilla Desagregado'!W13+'SR - Planilla Desagregado'!X13</f>
        <v>109777177.69</v>
      </c>
      <c r="P3" s="73">
        <f>+'SR - Planilla Desagregado'!Y13</f>
        <v>109330034.31</v>
      </c>
      <c r="Q3" s="73">
        <f>+'SR - Planilla Desagregado'!Z13+'SR - Planilla Desagregado'!AA13</f>
        <v>109716070.28999999</v>
      </c>
    </row>
    <row r="4" spans="1:17" s="88" customFormat="1" x14ac:dyDescent="0.2">
      <c r="A4" s="89">
        <f>'[1]SR - Tit - DH'!$B$10</f>
        <v>2023</v>
      </c>
      <c r="B4" s="89" t="s">
        <v>177</v>
      </c>
      <c r="C4" s="89" t="s">
        <v>179</v>
      </c>
      <c r="D4" s="89" t="s">
        <v>23</v>
      </c>
      <c r="E4" s="73">
        <f>+'SR - Planilla Desagregado'!C15+'SR - Planilla Desagregado'!D15</f>
        <v>4066780.02</v>
      </c>
      <c r="F4" s="73">
        <f>+'SR - Planilla Desagregado'!E15+'SR - Planilla Desagregado'!F15</f>
        <v>3947445.18</v>
      </c>
      <c r="G4" s="73">
        <f>+'SR - Planilla Desagregado'!G15+'SR - Planilla Desagregado'!H15</f>
        <v>3897909.72</v>
      </c>
      <c r="H4" s="73">
        <f>+'SR - Planilla Desagregado'!I15+'SR - Planilla Desagregado'!J15</f>
        <v>3844388.61</v>
      </c>
      <c r="I4" s="73">
        <f>+'SR - Planilla Desagregado'!K15+'SR - Planilla Desagregado'!L15</f>
        <v>4056831.3400000003</v>
      </c>
      <c r="J4" s="73">
        <f>+'SR - Planilla Desagregado'!M15+'SR - Planilla Desagregado'!N15</f>
        <v>3786507.56</v>
      </c>
      <c r="K4" s="73">
        <f>+'SR - Planilla Desagregado'!O15+'SR - Planilla Desagregado'!P15</f>
        <v>3749039.9</v>
      </c>
      <c r="L4" s="73">
        <f>+'SR - Planilla Desagregado'!Q15+'SR - Planilla Desagregado'!R15</f>
        <v>3763219.86</v>
      </c>
      <c r="M4" s="73">
        <f>+'SR - Planilla Desagregado'!S15+'SR - Planilla Desagregado'!T15</f>
        <v>3843499.57</v>
      </c>
      <c r="N4" s="73">
        <f>+'SR - Planilla Desagregado'!U15+'SR - Planilla Desagregado'!V15</f>
        <v>3862250.13</v>
      </c>
      <c r="O4" s="73">
        <f>+'SR - Planilla Desagregado'!W15+'SR - Planilla Desagregado'!X15</f>
        <v>3829419.92</v>
      </c>
      <c r="P4" s="73">
        <f>+'SR - Planilla Desagregado'!Y15</f>
        <v>3829419.92</v>
      </c>
      <c r="Q4" s="73">
        <f>+'SR - Planilla Desagregado'!Z15+'SR - Planilla Desagregado'!AA15</f>
        <v>3761546.18</v>
      </c>
    </row>
    <row r="5" spans="1:17" s="88" customFormat="1" x14ac:dyDescent="0.2">
      <c r="A5" s="89">
        <f>'[1]SR - Tit - DH'!$B$10</f>
        <v>2023</v>
      </c>
      <c r="B5" s="89" t="s">
        <v>177</v>
      </c>
      <c r="C5" s="89" t="s">
        <v>179</v>
      </c>
      <c r="D5" s="89" t="s">
        <v>24</v>
      </c>
      <c r="E5" s="73">
        <f>+'SR - Planilla Desagregado'!C16+'SR - Planilla Desagregado'!D16</f>
        <v>2587823.1</v>
      </c>
      <c r="F5" s="73">
        <f>+'SR - Planilla Desagregado'!E16+'SR - Planilla Desagregado'!F16</f>
        <v>2528678.12</v>
      </c>
      <c r="G5" s="73">
        <f>+'SR - Planilla Desagregado'!G16+'SR - Planilla Desagregado'!H16</f>
        <v>2514076.37</v>
      </c>
      <c r="H5" s="73">
        <f>+'SR - Planilla Desagregado'!I16+'SR - Planilla Desagregado'!J16</f>
        <v>2497821.09</v>
      </c>
      <c r="I5" s="73">
        <f>+'SR - Planilla Desagregado'!K16+'SR - Planilla Desagregado'!L16</f>
        <v>2698338.2399999998</v>
      </c>
      <c r="J5" s="73">
        <f>+'SR - Planilla Desagregado'!M16+'SR - Planilla Desagregado'!N16</f>
        <v>2508224.83</v>
      </c>
      <c r="K5" s="73">
        <f>+'SR - Planilla Desagregado'!O16+'SR - Planilla Desagregado'!P16</f>
        <v>2481703.79</v>
      </c>
      <c r="L5" s="73">
        <f>+'SR - Planilla Desagregado'!Q16+'SR - Planilla Desagregado'!R16</f>
        <v>2533184.2799999998</v>
      </c>
      <c r="M5" s="73">
        <f>+'SR - Planilla Desagregado'!S16+'SR - Planilla Desagregado'!T16</f>
        <v>2596256.15</v>
      </c>
      <c r="N5" s="73">
        <f>+'SR - Planilla Desagregado'!U16+'SR - Planilla Desagregado'!V16</f>
        <v>2623858.15</v>
      </c>
      <c r="O5" s="73">
        <f>+'SR - Planilla Desagregado'!W16+'SR - Planilla Desagregado'!X16</f>
        <v>2566997.2599999998</v>
      </c>
      <c r="P5" s="73">
        <f>+'SR - Planilla Desagregado'!Y16</f>
        <v>2570400.5699999998</v>
      </c>
      <c r="Q5" s="73">
        <f>+'SR - Planilla Desagregado'!Z16+'SR - Planilla Desagregado'!AA16</f>
        <v>2514691.69</v>
      </c>
    </row>
    <row r="6" spans="1:17" s="88" customFormat="1" x14ac:dyDescent="0.2">
      <c r="A6" s="89">
        <f>'[1]SR - Tit - DH'!$B$10</f>
        <v>2023</v>
      </c>
      <c r="B6" s="89" t="s">
        <v>177</v>
      </c>
      <c r="C6" s="89" t="s">
        <v>180</v>
      </c>
      <c r="D6" s="89" t="s">
        <v>23</v>
      </c>
      <c r="E6" s="73">
        <f>+'SR - Planilla Desagregado'!C21</f>
        <v>10576786.119999999</v>
      </c>
      <c r="F6" s="73">
        <f>+'SR - Planilla Desagregado'!D21</f>
        <v>10543156.880000001</v>
      </c>
      <c r="G6" s="73">
        <f>+'SR - Planilla Desagregado'!E21</f>
        <v>10481324.699999999</v>
      </c>
      <c r="H6" s="73">
        <f>+'SR - Planilla Desagregado'!F21</f>
        <v>10417878.039999999</v>
      </c>
      <c r="I6" s="73">
        <f>+'SR - Planilla Desagregado'!G21</f>
        <v>11025033.140000001</v>
      </c>
      <c r="J6" s="73">
        <f>+'SR - Planilla Desagregado'!H21</f>
        <v>10496785.689999999</v>
      </c>
      <c r="K6" s="73">
        <f>+'SR - Planilla Desagregado'!I21</f>
        <v>10444644.43</v>
      </c>
      <c r="L6" s="73">
        <f>+'SR - Planilla Desagregado'!J21</f>
        <v>10460469.77</v>
      </c>
      <c r="M6" s="73">
        <f>+'SR - Planilla Desagregado'!K21</f>
        <v>10300009.08</v>
      </c>
      <c r="N6" s="73">
        <f>+'SR - Planilla Desagregado'!L21</f>
        <v>10036724.710000001</v>
      </c>
      <c r="O6" s="73">
        <f>+'SR - Planilla Desagregado'!M21</f>
        <v>9951746.0099999998</v>
      </c>
      <c r="P6" s="73">
        <f>+'SR - Planilla Desagregado'!N21</f>
        <v>9946594.2699999996</v>
      </c>
      <c r="Q6" s="73">
        <f>+'SR - Planilla Desagregado'!O21</f>
        <v>10083705.08</v>
      </c>
    </row>
    <row r="7" spans="1:17" s="88" customFormat="1" x14ac:dyDescent="0.2">
      <c r="A7" s="89">
        <f>'[1]SR - Tit - DH'!$B$10</f>
        <v>2023</v>
      </c>
      <c r="B7" s="89" t="s">
        <v>177</v>
      </c>
      <c r="C7" s="89" t="s">
        <v>180</v>
      </c>
      <c r="D7" s="89" t="s">
        <v>24</v>
      </c>
      <c r="E7" s="73">
        <f>+'SR - Planilla Desagregado'!C22</f>
        <v>3941444.48</v>
      </c>
      <c r="F7" s="73">
        <f>+'SR - Planilla Desagregado'!D22</f>
        <v>3939622.52</v>
      </c>
      <c r="G7" s="73">
        <f>+'SR - Planilla Desagregado'!E22</f>
        <v>3948145.75</v>
      </c>
      <c r="H7" s="73">
        <f>+'SR - Planilla Desagregado'!F22</f>
        <v>3968732.83</v>
      </c>
      <c r="I7" s="73">
        <f>+'SR - Planilla Desagregado'!G22</f>
        <v>4319035.93</v>
      </c>
      <c r="J7" s="73">
        <f>+'SR - Planilla Desagregado'!H22</f>
        <v>4091318.98</v>
      </c>
      <c r="K7" s="73">
        <f>+'SR - Planilla Desagregado'!I22</f>
        <v>4116101.27</v>
      </c>
      <c r="L7" s="73">
        <f>+'SR - Planilla Desagregado'!J22</f>
        <v>4134571.33</v>
      </c>
      <c r="M7" s="73">
        <f>+'SR - Planilla Desagregado'!K22</f>
        <v>4121148.65</v>
      </c>
      <c r="N7" s="73">
        <f>+'SR - Planilla Desagregado'!L22</f>
        <v>3995414.98</v>
      </c>
      <c r="O7" s="73">
        <f>+'SR - Planilla Desagregado'!M22</f>
        <v>3967514.4</v>
      </c>
      <c r="P7" s="73">
        <f>+'SR - Planilla Desagregado'!N22</f>
        <v>3968404.53</v>
      </c>
      <c r="Q7" s="73">
        <f>+'SR - Planilla Desagregado'!O22</f>
        <v>4036926.85</v>
      </c>
    </row>
    <row r="8" spans="1:17" s="88" customFormat="1" x14ac:dyDescent="0.2">
      <c r="A8" s="89">
        <f>'[1]SR - Tit - DH'!$B$10</f>
        <v>2023</v>
      </c>
      <c r="B8" s="89" t="s">
        <v>177</v>
      </c>
      <c r="C8" s="89" t="s">
        <v>34</v>
      </c>
      <c r="D8" s="89" t="s">
        <v>23</v>
      </c>
      <c r="E8" s="73">
        <f>+'SR - Planilla Desagregado'!C24</f>
        <v>969941.68</v>
      </c>
      <c r="F8" s="73">
        <f>+'SR - Planilla Desagregado'!D24</f>
        <v>3549559.989999983</v>
      </c>
      <c r="G8" s="73">
        <f>+'SR - Planilla Desagregado'!E24</f>
        <v>4527374.43</v>
      </c>
      <c r="H8" s="73">
        <f>+'SR - Planilla Desagregado'!F24</f>
        <v>4930424.79</v>
      </c>
      <c r="I8" s="73">
        <f>+'SR - Planilla Desagregado'!G24</f>
        <v>5547093.0300000003</v>
      </c>
      <c r="J8" s="73">
        <f>+'SR - Planilla Desagregado'!H24</f>
        <v>5379494.1600000001</v>
      </c>
      <c r="K8" s="73">
        <f>+'SR - Planilla Desagregado'!I24</f>
        <v>5627402.7999999998</v>
      </c>
      <c r="L8" s="73">
        <f>+'SR - Planilla Desagregado'!J24</f>
        <v>6004365.9400000004</v>
      </c>
      <c r="M8" s="73">
        <f>+'SR - Planilla Desagregado'!K24</f>
        <v>6174850.0099999998</v>
      </c>
      <c r="N8" s="73">
        <f>+'SR - Planilla Desagregado'!L24</f>
        <v>6311532.5599999996</v>
      </c>
      <c r="O8" s="73">
        <f>+'SR - Planilla Desagregado'!M24</f>
        <v>6217993.8899999997</v>
      </c>
      <c r="P8" s="73">
        <f>+'SR - Planilla Desagregado'!N24</f>
        <v>6210377.1600000001</v>
      </c>
      <c r="Q8" s="73">
        <f>+'SR - Planilla Desagregado'!O24</f>
        <v>6129057.25</v>
      </c>
    </row>
    <row r="9" spans="1:17" s="88" customFormat="1" x14ac:dyDescent="0.2">
      <c r="A9" s="89">
        <f>'[1]SR - Tit - DH'!$B$10</f>
        <v>2023</v>
      </c>
      <c r="B9" s="89" t="s">
        <v>177</v>
      </c>
      <c r="C9" s="89" t="s">
        <v>34</v>
      </c>
      <c r="D9" s="89" t="s">
        <v>24</v>
      </c>
      <c r="E9" s="73">
        <f>+'SR - Planilla Desagregado'!C25</f>
        <v>864794.33</v>
      </c>
      <c r="F9" s="73">
        <f>+'SR - Planilla Desagregado'!D25</f>
        <v>2523702.4999999981</v>
      </c>
      <c r="G9" s="73">
        <f>+'SR - Planilla Desagregado'!E25</f>
        <v>3157374.24</v>
      </c>
      <c r="H9" s="73">
        <f>+'SR - Planilla Desagregado'!F25</f>
        <v>3598962.18</v>
      </c>
      <c r="I9" s="73">
        <f>+'SR - Planilla Desagregado'!G25</f>
        <v>3984504.71</v>
      </c>
      <c r="J9" s="73">
        <f>+'SR - Planilla Desagregado'!H25</f>
        <v>3853694.75</v>
      </c>
      <c r="K9" s="73">
        <f>+'SR - Planilla Desagregado'!I25</f>
        <v>3992204.08</v>
      </c>
      <c r="L9" s="73">
        <f>+'SR - Planilla Desagregado'!J25</f>
        <v>4318213.7</v>
      </c>
      <c r="M9" s="73">
        <f>+'SR - Planilla Desagregado'!K25</f>
        <v>4472220.83</v>
      </c>
      <c r="N9" s="73">
        <f>+'SR - Planilla Desagregado'!L25</f>
        <v>4638643.96</v>
      </c>
      <c r="O9" s="73">
        <f>+'SR - Planilla Desagregado'!M25</f>
        <v>4563592.13</v>
      </c>
      <c r="P9" s="73">
        <f>+'SR - Planilla Desagregado'!N25</f>
        <v>4568038.8899999997</v>
      </c>
      <c r="Q9" s="73">
        <f>+'SR - Planilla Desagregado'!O25</f>
        <v>4599550.3099999996</v>
      </c>
    </row>
    <row r="10" spans="1:17" s="88" customFormat="1" x14ac:dyDescent="0.2">
      <c r="A10" s="89">
        <f>'[1]SR - Tit - DH'!$B$10</f>
        <v>2023</v>
      </c>
      <c r="B10" s="89" t="s">
        <v>177</v>
      </c>
      <c r="C10" s="89" t="s">
        <v>181</v>
      </c>
      <c r="D10" s="89" t="s">
        <v>23</v>
      </c>
      <c r="E10" s="73">
        <f>+'SR - Planilla Desagregado'!C33</f>
        <v>0</v>
      </c>
      <c r="F10" s="73">
        <f>+'SR - Planilla Desagregado'!D33</f>
        <v>0</v>
      </c>
      <c r="G10" s="73">
        <f>+'SR - Planilla Desagregado'!E33</f>
        <v>0</v>
      </c>
      <c r="H10" s="73">
        <f>+'SR - Planilla Desagregado'!F33</f>
        <v>0</v>
      </c>
      <c r="I10" s="73">
        <f>+'SR - Planilla Desagregado'!G33</f>
        <v>26591465.149999999</v>
      </c>
      <c r="J10" s="73">
        <f>+'SR - Planilla Desagregado'!H33</f>
        <v>0</v>
      </c>
      <c r="K10" s="73">
        <f>+'SR - Planilla Desagregado'!I33</f>
        <v>0</v>
      </c>
      <c r="L10" s="73">
        <f>+'SR - Planilla Desagregado'!J33</f>
        <v>0</v>
      </c>
      <c r="M10" s="73">
        <f>+'SR - Planilla Desagregado'!K33</f>
        <v>0</v>
      </c>
      <c r="N10" s="73">
        <f>+'SR - Planilla Desagregado'!L33</f>
        <v>0</v>
      </c>
      <c r="O10" s="73">
        <f>+'SR - Planilla Desagregado'!M33</f>
        <v>0</v>
      </c>
      <c r="P10" s="73">
        <f>+'SR - Planilla Desagregado'!N33</f>
        <v>0</v>
      </c>
      <c r="Q10" s="73">
        <f>+'SR - Planilla Desagregado'!O33</f>
        <v>13020.59</v>
      </c>
    </row>
    <row r="11" spans="1:17" s="88" customFormat="1" x14ac:dyDescent="0.2">
      <c r="A11" s="89">
        <f>'[1]SR - Tit - DH'!$B$10</f>
        <v>2023</v>
      </c>
      <c r="B11" s="89" t="s">
        <v>177</v>
      </c>
      <c r="C11" s="89" t="s">
        <v>181</v>
      </c>
      <c r="D11" s="89" t="s">
        <v>24</v>
      </c>
      <c r="E11" s="73">
        <f>+'SR - Planilla Desagregado'!C34</f>
        <v>0</v>
      </c>
      <c r="F11" s="73">
        <f>+'SR - Planilla Desagregado'!D34</f>
        <v>0</v>
      </c>
      <c r="G11" s="73">
        <f>+'SR - Planilla Desagregado'!E34</f>
        <v>0</v>
      </c>
      <c r="H11" s="73">
        <f>+'SR - Planilla Desagregado'!F34</f>
        <v>0</v>
      </c>
      <c r="I11" s="73">
        <f>+'SR - Planilla Desagregado'!G34</f>
        <v>7099932.2000000002</v>
      </c>
      <c r="J11" s="73">
        <f>+'SR - Planilla Desagregado'!H34</f>
        <v>0</v>
      </c>
      <c r="K11" s="73">
        <f>+'SR - Planilla Desagregado'!I34</f>
        <v>0</v>
      </c>
      <c r="L11" s="73">
        <f>+'SR - Planilla Desagregado'!J34</f>
        <v>0</v>
      </c>
      <c r="M11" s="73">
        <f>+'SR - Planilla Desagregado'!K34</f>
        <v>0</v>
      </c>
      <c r="N11" s="73">
        <f>+'SR - Planilla Desagregado'!L34</f>
        <v>0</v>
      </c>
      <c r="O11" s="73">
        <f>+'SR - Planilla Desagregado'!M34</f>
        <v>0</v>
      </c>
      <c r="P11" s="73">
        <f>+'SR - Planilla Desagregado'!N34</f>
        <v>0</v>
      </c>
      <c r="Q11" s="73">
        <f>+'SR - Planilla Desagregado'!O34</f>
        <v>11418.04</v>
      </c>
    </row>
    <row r="12" spans="1:17" s="88" customFormat="1" x14ac:dyDescent="0.2">
      <c r="A12" s="89">
        <f>'[1]SR - Tit - DH'!$B$10</f>
        <v>2023</v>
      </c>
      <c r="B12" s="89" t="s">
        <v>177</v>
      </c>
      <c r="C12" s="89" t="s">
        <v>182</v>
      </c>
      <c r="D12" s="89" t="s">
        <v>23</v>
      </c>
      <c r="E12" s="73">
        <f>+'SR - Planilla Desagregado'!C41</f>
        <v>0</v>
      </c>
      <c r="F12" s="73">
        <f>+'SR - Planilla Desagregado'!D41</f>
        <v>0</v>
      </c>
      <c r="G12" s="73">
        <f>+'SR - Planilla Desagregado'!E41</f>
        <v>0</v>
      </c>
      <c r="H12" s="73">
        <f>+'SR - Planilla Desagregado'!F41</f>
        <v>1674165.35</v>
      </c>
      <c r="I12" s="73">
        <f>+'SR - Planilla Desagregado'!G41</f>
        <v>0</v>
      </c>
      <c r="J12" s="73">
        <f>+'SR - Planilla Desagregado'!H41</f>
        <v>0</v>
      </c>
      <c r="K12" s="73">
        <f>+'SR - Planilla Desagregado'!I41</f>
        <v>0</v>
      </c>
      <c r="L12" s="73">
        <f>+'SR - Planilla Desagregado'!J41</f>
        <v>0</v>
      </c>
      <c r="M12" s="73">
        <f>+'SR - Planilla Desagregado'!K41</f>
        <v>0</v>
      </c>
      <c r="N12" s="73">
        <f>+'SR - Planilla Desagregado'!L41</f>
        <v>0</v>
      </c>
      <c r="O12" s="73">
        <f>+'SR - Planilla Desagregado'!M41</f>
        <v>0</v>
      </c>
      <c r="P12" s="73">
        <f>+'SR - Planilla Desagregado'!N41</f>
        <v>0</v>
      </c>
      <c r="Q12" s="73">
        <f>+'SR - Planilla Desagregado'!O41</f>
        <v>0</v>
      </c>
    </row>
    <row r="13" spans="1:17" s="88" customFormat="1" x14ac:dyDescent="0.2">
      <c r="A13" s="89">
        <f>'[1]SR - Tit - DH'!$B$10</f>
        <v>2023</v>
      </c>
      <c r="B13" s="89" t="s">
        <v>177</v>
      </c>
      <c r="C13" s="89" t="s">
        <v>182</v>
      </c>
      <c r="D13" s="89" t="s">
        <v>24</v>
      </c>
      <c r="E13" s="73">
        <f>+'SR - Planilla Desagregado'!C42</f>
        <v>0</v>
      </c>
      <c r="F13" s="73">
        <f>+'SR - Planilla Desagregado'!D42</f>
        <v>0</v>
      </c>
      <c r="G13" s="73">
        <f>+'SR - Planilla Desagregado'!E42</f>
        <v>0</v>
      </c>
      <c r="H13" s="73">
        <f>+'SR - Planilla Desagregado'!F42</f>
        <v>1945857.63</v>
      </c>
      <c r="I13" s="73">
        <f>+'SR - Planilla Desagregado'!G42</f>
        <v>0</v>
      </c>
      <c r="J13" s="73">
        <f>+'SR - Planilla Desagregado'!H42</f>
        <v>0</v>
      </c>
      <c r="K13" s="73">
        <f>+'SR - Planilla Desagregado'!I42</f>
        <v>0</v>
      </c>
      <c r="L13" s="73">
        <f>+'SR - Planilla Desagregado'!J42</f>
        <v>0</v>
      </c>
      <c r="M13" s="73">
        <f>+'SR - Planilla Desagregado'!K42</f>
        <v>0</v>
      </c>
      <c r="N13" s="73">
        <f>+'SR - Planilla Desagregado'!L42</f>
        <v>0</v>
      </c>
      <c r="O13" s="73">
        <f>+'SR - Planilla Desagregado'!M42</f>
        <v>0</v>
      </c>
      <c r="P13" s="73">
        <f>+'SR - Planilla Desagregado'!N42</f>
        <v>0</v>
      </c>
      <c r="Q13" s="73">
        <f>+'SR - Planilla Desagregado'!O42</f>
        <v>0</v>
      </c>
    </row>
    <row r="14" spans="1:17" s="88" customFormat="1" x14ac:dyDescent="0.2">
      <c r="A14" s="89">
        <f>'[1]SR - Tit - DH'!$B$10</f>
        <v>2023</v>
      </c>
      <c r="B14" s="89" t="s">
        <v>177</v>
      </c>
      <c r="C14" s="89" t="s">
        <v>183</v>
      </c>
      <c r="D14" s="89" t="s">
        <v>23</v>
      </c>
      <c r="E14" s="73">
        <f>+'SR - Planilla Desagregado'!C50</f>
        <v>24363.72</v>
      </c>
      <c r="F14" s="73">
        <f>+'SR - Planilla Desagregado'!D50</f>
        <v>0</v>
      </c>
      <c r="G14" s="73">
        <f>+'SR - Planilla Desagregado'!E50</f>
        <v>43786.8</v>
      </c>
      <c r="H14" s="73">
        <f>+'SR - Planilla Desagregado'!F50</f>
        <v>0</v>
      </c>
      <c r="I14" s="73">
        <f>+'SR - Planilla Desagregado'!G50</f>
        <v>7974.54</v>
      </c>
      <c r="J14" s="73">
        <f>+'SR - Planilla Desagregado'!H50</f>
        <v>0</v>
      </c>
      <c r="K14" s="73">
        <f>+'SR - Planilla Desagregado'!I50</f>
        <v>0</v>
      </c>
      <c r="L14" s="73">
        <f>+'SR - Planilla Desagregado'!J50</f>
        <v>7571.32</v>
      </c>
      <c r="M14" s="73">
        <f>+'SR - Planilla Desagregado'!K50</f>
        <v>0</v>
      </c>
      <c r="N14" s="73">
        <f>+'SR - Planilla Desagregado'!L50</f>
        <v>0</v>
      </c>
      <c r="O14" s="73">
        <f>+'SR - Planilla Desagregado'!M50</f>
        <v>0</v>
      </c>
      <c r="P14" s="73">
        <f>+'SR - Planilla Desagregado'!N50</f>
        <v>0</v>
      </c>
      <c r="Q14" s="73">
        <f>+'SR - Planilla Desagregado'!O50</f>
        <v>0</v>
      </c>
    </row>
    <row r="15" spans="1:17" s="88" customFormat="1" x14ac:dyDescent="0.2">
      <c r="A15" s="89">
        <f>'[1]SR - Tit - DH'!$B$10</f>
        <v>2023</v>
      </c>
      <c r="B15" s="89" t="s">
        <v>177</v>
      </c>
      <c r="C15" s="89" t="s">
        <v>183</v>
      </c>
      <c r="D15" s="89" t="s">
        <v>24</v>
      </c>
      <c r="E15" s="73">
        <f>+'SR - Planilla Desagregado'!C51</f>
        <v>0</v>
      </c>
      <c r="F15" s="73">
        <f>+'SR - Planilla Desagregado'!D51</f>
        <v>0</v>
      </c>
      <c r="G15" s="73">
        <f>+'SR - Planilla Desagregado'!E51</f>
        <v>0</v>
      </c>
      <c r="H15" s="73">
        <f>+'SR - Planilla Desagregado'!F51</f>
        <v>0</v>
      </c>
      <c r="I15" s="73">
        <f>+'SR - Planilla Desagregado'!G51</f>
        <v>0</v>
      </c>
      <c r="J15" s="73">
        <f>+'SR - Planilla Desagregado'!H51</f>
        <v>0</v>
      </c>
      <c r="K15" s="73">
        <f>+'SR - Planilla Desagregado'!I51</f>
        <v>0</v>
      </c>
      <c r="L15" s="73">
        <f>+'SR - Planilla Desagregado'!J51</f>
        <v>7258.48</v>
      </c>
      <c r="M15" s="73">
        <f>+'SR - Planilla Desagregado'!K51</f>
        <v>0</v>
      </c>
      <c r="N15" s="73">
        <f>+'SR - Planilla Desagregado'!L51</f>
        <v>0</v>
      </c>
      <c r="O15" s="73">
        <f>+'SR - Planilla Desagregado'!M51</f>
        <v>0</v>
      </c>
      <c r="P15" s="73">
        <f>+'SR - Planilla Desagregado'!N51</f>
        <v>0</v>
      </c>
      <c r="Q15" s="73">
        <f>+'SR - Planilla Desagregado'!O51</f>
        <v>3507.48</v>
      </c>
    </row>
    <row r="16" spans="1:17" s="88" customFormat="1" x14ac:dyDescent="0.2">
      <c r="A16" s="89">
        <f>'[1]SR - Tit - DH'!$B$10</f>
        <v>2023</v>
      </c>
      <c r="B16" s="89" t="s">
        <v>177</v>
      </c>
      <c r="C16" s="89" t="s">
        <v>184</v>
      </c>
      <c r="D16" s="89" t="s">
        <v>23</v>
      </c>
      <c r="E16" s="73">
        <f>+'SR - Planilla Desagregado'!C59</f>
        <v>0</v>
      </c>
      <c r="F16" s="73">
        <f>+'SR - Planilla Desagregado'!D59</f>
        <v>0</v>
      </c>
      <c r="G16" s="73">
        <f>+'SR - Planilla Desagregado'!E59</f>
        <v>0</v>
      </c>
      <c r="H16" s="73">
        <f>+'SR - Planilla Desagregado'!F59</f>
        <v>0</v>
      </c>
      <c r="I16" s="73">
        <f>+'SR - Planilla Desagregado'!G59</f>
        <v>0</v>
      </c>
      <c r="J16" s="73">
        <f>+'SR - Planilla Desagregado'!H59</f>
        <v>0</v>
      </c>
      <c r="K16" s="73">
        <f>+'SR - Planilla Desagregado'!I59</f>
        <v>0</v>
      </c>
      <c r="L16" s="73">
        <f>+'SR - Planilla Desagregado'!J59</f>
        <v>1191.8699999999999</v>
      </c>
      <c r="M16" s="73">
        <f>+'SR - Planilla Desagregado'!K59</f>
        <v>0</v>
      </c>
      <c r="N16" s="73">
        <f>+'SR - Planilla Desagregado'!L59</f>
        <v>0</v>
      </c>
      <c r="O16" s="73">
        <f>+'SR - Planilla Desagregado'!M59</f>
        <v>0</v>
      </c>
      <c r="P16" s="73">
        <f>+'SR - Planilla Desagregado'!N59</f>
        <v>0</v>
      </c>
      <c r="Q16" s="73">
        <f>+'SR - Planilla Desagregado'!O59</f>
        <v>470.52</v>
      </c>
    </row>
    <row r="17" spans="1:28" s="88" customFormat="1" x14ac:dyDescent="0.2">
      <c r="A17" s="89">
        <f>'[1]SR - Tit - DH'!$B$10</f>
        <v>2023</v>
      </c>
      <c r="B17" s="89" t="s">
        <v>177</v>
      </c>
      <c r="C17" s="89" t="s">
        <v>184</v>
      </c>
      <c r="D17" s="89" t="s">
        <v>24</v>
      </c>
      <c r="E17" s="73">
        <f>+'SR - Planilla Desagregado'!C60</f>
        <v>0</v>
      </c>
      <c r="F17" s="73">
        <f>+'SR - Planilla Desagregado'!D60</f>
        <v>0</v>
      </c>
      <c r="G17" s="73">
        <f>+'SR - Planilla Desagregado'!E60</f>
        <v>0</v>
      </c>
      <c r="H17" s="73">
        <f>+'SR - Planilla Desagregado'!F60</f>
        <v>0</v>
      </c>
      <c r="I17" s="73">
        <f>+'SR - Planilla Desagregado'!G60</f>
        <v>0</v>
      </c>
      <c r="J17" s="73">
        <f>+'SR - Planilla Desagregado'!H60</f>
        <v>0</v>
      </c>
      <c r="K17" s="73">
        <f>+'SR - Planilla Desagregado'!I60</f>
        <v>0</v>
      </c>
      <c r="L17" s="73">
        <f>+'SR - Planilla Desagregado'!J60</f>
        <v>1200.51</v>
      </c>
      <c r="M17" s="73">
        <f>+'SR - Planilla Desagregado'!K60</f>
        <v>0</v>
      </c>
      <c r="N17" s="73">
        <f>+'SR - Planilla Desagregado'!L60</f>
        <v>0</v>
      </c>
      <c r="O17" s="73">
        <f>+'SR - Planilla Desagregado'!M60</f>
        <v>0</v>
      </c>
      <c r="P17" s="73">
        <f>+'SR - Planilla Desagregado'!N60</f>
        <v>0</v>
      </c>
      <c r="Q17" s="73">
        <f>+'SR - Planilla Desagregado'!O60</f>
        <v>2132.9499999999998</v>
      </c>
    </row>
    <row r="18" spans="1:28" x14ac:dyDescent="0.2">
      <c r="A18" s="79">
        <f>'SR - Tit - DH'!$C$19</f>
        <v>2023</v>
      </c>
      <c r="B18" s="79" t="s">
        <v>5</v>
      </c>
      <c r="C18" s="79" t="str">
        <f>'SR - Tit - DH'!$A$21</f>
        <v>Titular</v>
      </c>
      <c r="D18" s="79" t="str">
        <f>'SR - Tit - DH'!B21</f>
        <v>Masculino</v>
      </c>
      <c r="E18" s="84">
        <f>'SR - Tit - DH'!C21</f>
        <v>95519928.540000007</v>
      </c>
      <c r="F18" s="84">
        <f>'SR - Tit - DH'!D21</f>
        <v>94985127.439999998</v>
      </c>
      <c r="G18" s="84">
        <f>'SR - Tit - DH'!E21</f>
        <v>94350098.939999998</v>
      </c>
      <c r="H18" s="84">
        <f>'SR - Tit - DH'!F21</f>
        <v>93946548.730000004</v>
      </c>
      <c r="I18" s="84">
        <f>'SR - Tit - DH'!G21</f>
        <v>99489916.980000004</v>
      </c>
      <c r="J18" s="84">
        <f>'SR - Tit - DH'!H21</f>
        <v>94077264.599999994</v>
      </c>
      <c r="K18" s="84">
        <f>'SR - Tit - DH'!I21</f>
        <v>93260996.569999993</v>
      </c>
      <c r="L18" s="84">
        <f>'SR - Tit - DH'!J21</f>
        <v>92601753.349999994</v>
      </c>
      <c r="M18" s="84">
        <f>'SR - Tit - DH'!K21</f>
        <v>92050874.219999999</v>
      </c>
      <c r="N18" s="84">
        <f>'SR - Tit - DH'!L21</f>
        <v>91604324.219999999</v>
      </c>
      <c r="O18" s="84">
        <f>'SR - Tit - DH'!M21</f>
        <v>90931128.310000002</v>
      </c>
      <c r="P18" s="84">
        <f>'SR - Tit - DH'!N21</f>
        <v>90914667.409999996</v>
      </c>
      <c r="Q18" s="84">
        <f>'SR - Tit - DH'!O21</f>
        <v>90276718.579999998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x14ac:dyDescent="0.2">
      <c r="A19" s="79">
        <f>'SR - Tit - DH'!$C$19</f>
        <v>2023</v>
      </c>
      <c r="B19" s="79" t="s">
        <v>5</v>
      </c>
      <c r="C19" s="79" t="str">
        <f>'SR - Tit - DH'!$A$21</f>
        <v>Titular</v>
      </c>
      <c r="D19" s="79" t="str">
        <f>'SR - Tit - DH'!B22</f>
        <v>Femenino</v>
      </c>
      <c r="E19" s="84">
        <f>'SR - Tit - DH'!C22</f>
        <v>76874050.900000006</v>
      </c>
      <c r="F19" s="84">
        <f>'SR - Tit - DH'!D22</f>
        <v>76649855.849999994</v>
      </c>
      <c r="G19" s="84">
        <f>'SR - Tit - DH'!E22</f>
        <v>76450631.640000001</v>
      </c>
      <c r="H19" s="84">
        <f>'SR - Tit - DH'!F22</f>
        <v>76221602.650000006</v>
      </c>
      <c r="I19" s="84">
        <f>'SR - Tit - DH'!G22</f>
        <v>81569691.980000004</v>
      </c>
      <c r="J19" s="84">
        <f>'SR - Tit - DH'!H22</f>
        <v>76651559.180000007</v>
      </c>
      <c r="K19" s="84">
        <f>'SR - Tit - DH'!I22</f>
        <v>76331280.959999993</v>
      </c>
      <c r="L19" s="84">
        <f>'SR - Tit - DH'!J22</f>
        <v>76057186.920000002</v>
      </c>
      <c r="M19" s="84">
        <f>'SR - Tit - DH'!K22</f>
        <v>75702561.670000002</v>
      </c>
      <c r="N19" s="84">
        <f>'SR - Tit - DH'!L22</f>
        <v>75410099.239999995</v>
      </c>
      <c r="O19" s="84">
        <f>'SR - Tit - DH'!M22</f>
        <v>75050329.040000007</v>
      </c>
      <c r="P19" s="84">
        <f>'SR - Tit - DH'!N22</f>
        <v>75020211.870000005</v>
      </c>
      <c r="Q19" s="84">
        <f>'SR - Tit - DH'!O22</f>
        <v>74761236.859999999</v>
      </c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x14ac:dyDescent="0.2">
      <c r="A20" s="79">
        <f>'SR - Tit - DH'!$C$19</f>
        <v>2023</v>
      </c>
      <c r="B20" s="79" t="s">
        <v>5</v>
      </c>
      <c r="C20" s="79" t="str">
        <f>'SR - Tit - DH'!$A$24</f>
        <v>Derechohabiente</v>
      </c>
      <c r="D20" s="79" t="str">
        <f>'SR - Tit - DH'!B24</f>
        <v>Masculino</v>
      </c>
      <c r="E20" s="84">
        <f>'SR - Tit - DH'!C24</f>
        <v>6470992.3700000001</v>
      </c>
      <c r="F20" s="84">
        <f>'SR - Tit - DH'!D24</f>
        <v>6285266.6799999997</v>
      </c>
      <c r="G20" s="84">
        <f>'SR - Tit - DH'!E24</f>
        <v>6442534.4299999997</v>
      </c>
      <c r="H20" s="84">
        <f>'SR - Tit - DH'!F24</f>
        <v>6441617.54</v>
      </c>
      <c r="I20" s="84">
        <f>'SR - Tit - DH'!G24</f>
        <v>6946619.1100000003</v>
      </c>
      <c r="J20" s="84">
        <f>'SR - Tit - DH'!H24</f>
        <v>6455652.4299999997</v>
      </c>
      <c r="K20" s="84">
        <f>'SR - Tit - DH'!I24</f>
        <v>6603316.9400000004</v>
      </c>
      <c r="L20" s="84">
        <f>'SR - Tit - DH'!J24</f>
        <v>6501496.1100000003</v>
      </c>
      <c r="M20" s="84">
        <f>'SR - Tit - DH'!K24</f>
        <v>6577305.0599999996</v>
      </c>
      <c r="N20" s="84">
        <f>'SR - Tit - DH'!L24</f>
        <v>6434567.9199999999</v>
      </c>
      <c r="O20" s="84">
        <f>'SR - Tit - DH'!M24</f>
        <v>6385662.4800000004</v>
      </c>
      <c r="P20" s="84">
        <f>'SR - Tit - DH'!N24</f>
        <v>6375649.9400000004</v>
      </c>
      <c r="Q20" s="84">
        <f>'SR - Tit - DH'!O24</f>
        <v>6390770.4500000002</v>
      </c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x14ac:dyDescent="0.2">
      <c r="A21" s="79">
        <f>'SR - Tit - DH'!$C$19</f>
        <v>2023</v>
      </c>
      <c r="B21" s="79" t="s">
        <v>5</v>
      </c>
      <c r="C21" s="79" t="str">
        <f>'SR - Tit - DH'!$A$24</f>
        <v>Derechohabiente</v>
      </c>
      <c r="D21" s="79" t="str">
        <f>'SR - Tit - DH'!B25</f>
        <v>Femenino</v>
      </c>
      <c r="E21" s="84">
        <f>'SR - Tit - DH'!C25</f>
        <v>106941002.72</v>
      </c>
      <c r="F21" s="84">
        <f>'SR - Tit - DH'!D25</f>
        <v>107111262.05</v>
      </c>
      <c r="G21" s="84">
        <f>'SR - Tit - DH'!E25</f>
        <v>106498998.53</v>
      </c>
      <c r="H21" s="84">
        <f>'SR - Tit - DH'!F25</f>
        <v>106614373.89</v>
      </c>
      <c r="I21" s="84">
        <f>'SR - Tit - DH'!G25</f>
        <v>115203400.75</v>
      </c>
      <c r="J21" s="84">
        <f>'SR - Tit - DH'!H25</f>
        <v>107710717.02</v>
      </c>
      <c r="K21" s="84">
        <f>'SR - Tit - DH'!I25</f>
        <v>107166504.56999999</v>
      </c>
      <c r="L21" s="84">
        <f>'SR - Tit - DH'!J25</f>
        <v>107025015.73</v>
      </c>
      <c r="M21" s="84">
        <f>'SR - Tit - DH'!K25</f>
        <v>106570918.29000001</v>
      </c>
      <c r="N21" s="84">
        <f>'SR - Tit - DH'!L25</f>
        <v>106190681.28</v>
      </c>
      <c r="O21" s="84">
        <f>'SR - Tit - DH'!M25</f>
        <v>105958512.47</v>
      </c>
      <c r="P21" s="84">
        <f>'SR - Tit - DH'!N25</f>
        <v>105524784.94</v>
      </c>
      <c r="Q21" s="84">
        <f>'SR - Tit - DH'!O25</f>
        <v>105839991.53</v>
      </c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x14ac:dyDescent="0.2">
      <c r="A22" s="79">
        <f>'SR - Tit - DH'!$C$19</f>
        <v>2023</v>
      </c>
      <c r="B22" s="79" t="s">
        <v>5</v>
      </c>
      <c r="C22" s="79" t="str">
        <f>'SR - Tipo de Renta'!$A$12</f>
        <v>IVM</v>
      </c>
      <c r="D22" s="79" t="str">
        <f>'SR - Tipo de Renta'!A13</f>
        <v>Titular</v>
      </c>
      <c r="E22" s="84">
        <f>'SR - Tipo de Renta'!B13</f>
        <v>164543095.72999999</v>
      </c>
      <c r="F22" s="84">
        <f>'SR - Tipo de Renta'!C13</f>
        <v>163816939.68000001</v>
      </c>
      <c r="G22" s="84">
        <f>'SR - Tipo de Renta'!D13</f>
        <v>163004162.06999999</v>
      </c>
      <c r="H22" s="84">
        <f>'SR - Tipo de Renta'!E13</f>
        <v>162396796.87</v>
      </c>
      <c r="I22" s="84">
        <f>'SR - Tipo de Renta'!F13</f>
        <v>172686178.62</v>
      </c>
      <c r="J22" s="84">
        <f>'SR - Tipo de Renta'!G13</f>
        <v>162915310.38999999</v>
      </c>
      <c r="K22" s="84">
        <f>'SR - Tipo de Renta'!H13</f>
        <v>161804733.78999999</v>
      </c>
      <c r="L22" s="84">
        <f>'SR - Tipo de Renta'!I13</f>
        <v>160907824.66999999</v>
      </c>
      <c r="M22" s="84">
        <f>'SR - Tipo de Renta'!J13</f>
        <v>160027297.34</v>
      </c>
      <c r="N22" s="84">
        <f>'SR - Tipo de Renta'!K13</f>
        <v>159318120.44999999</v>
      </c>
      <c r="O22" s="84">
        <f>'SR - Tipo de Renta'!L13</f>
        <v>158321668.24000001</v>
      </c>
      <c r="P22" s="84">
        <f>'SR - Tipo de Renta'!M13</f>
        <v>158275090.16999999</v>
      </c>
      <c r="Q22" s="84">
        <f>'SR - Tipo de Renta'!N13</f>
        <v>157411555.88</v>
      </c>
    </row>
    <row r="23" spans="1:28" x14ac:dyDescent="0.2">
      <c r="A23" s="79">
        <f>'SR - Tit - DH'!$C$19</f>
        <v>2023</v>
      </c>
      <c r="B23" s="79" t="s">
        <v>5</v>
      </c>
      <c r="C23" s="79" t="str">
        <f>'SR - Tipo de Renta'!$A$12</f>
        <v>IVM</v>
      </c>
      <c r="D23" s="79" t="str">
        <f>'SR - Tipo de Renta'!A14</f>
        <v>Derechohabiente</v>
      </c>
      <c r="E23" s="84">
        <f>'SR - Tipo de Renta'!B14</f>
        <v>99069356.319999993</v>
      </c>
      <c r="F23" s="84">
        <f>'SR - Tipo de Renta'!C14</f>
        <v>99082308.290000007</v>
      </c>
      <c r="G23" s="84">
        <f>'SR - Tipo de Renta'!D14</f>
        <v>98595494.390000001</v>
      </c>
      <c r="H23" s="84">
        <f>'SR - Tipo de Renta'!E14</f>
        <v>98786219.719999999</v>
      </c>
      <c r="I23" s="84">
        <f>'SR - Tipo de Renta'!F14</f>
        <v>106600931.36</v>
      </c>
      <c r="J23" s="84">
        <f>'SR - Tipo de Renta'!G14</f>
        <v>99738682.780000001</v>
      </c>
      <c r="K23" s="84">
        <f>'SR - Tipo de Renta'!H14</f>
        <v>99515719.459999993</v>
      </c>
      <c r="L23" s="84">
        <f>'SR - Tipo de Renta'!I14</f>
        <v>99262949.379999995</v>
      </c>
      <c r="M23" s="84">
        <f>'SR - Tipo de Renta'!J14</f>
        <v>98914574.670000002</v>
      </c>
      <c r="N23" s="84">
        <f>'SR - Tipo de Renta'!K14</f>
        <v>98500113.219999999</v>
      </c>
      <c r="O23" s="84">
        <f>'SR - Tipo de Renta'!L14</f>
        <v>98230595.25</v>
      </c>
      <c r="P23" s="84">
        <f>'SR - Tipo de Renta'!M14</f>
        <v>97807746.849999994</v>
      </c>
      <c r="Q23" s="84">
        <f>'SR - Tipo de Renta'!N14</f>
        <v>98137355.920000002</v>
      </c>
    </row>
    <row r="24" spans="1:28" x14ac:dyDescent="0.2">
      <c r="A24" s="79">
        <f>'SR - Tit - DH'!$C$19</f>
        <v>2023</v>
      </c>
      <c r="B24" s="79" t="s">
        <v>5</v>
      </c>
      <c r="C24" s="79" t="str">
        <f>'SR - Tipo de Renta'!$A$16</f>
        <v>RP</v>
      </c>
      <c r="D24" s="79" t="str">
        <f>'SR - Tipo de Renta'!A17</f>
        <v>Titular</v>
      </c>
      <c r="E24" s="84">
        <f>'SR - Tipo de Renta'!B17</f>
        <v>7850883.71</v>
      </c>
      <c r="F24" s="84">
        <f>'SR - Tipo de Renta'!C17</f>
        <v>7818043.6100000003</v>
      </c>
      <c r="G24" s="84">
        <f>'SR - Tipo de Renta'!D17</f>
        <v>7796568.5099999998</v>
      </c>
      <c r="H24" s="84">
        <f>'SR - Tipo de Renta'!E17</f>
        <v>7771354.5099999998</v>
      </c>
      <c r="I24" s="84">
        <f>'SR - Tipo de Renta'!F17</f>
        <v>8373430.3399999999</v>
      </c>
      <c r="J24" s="84">
        <f>'SR - Tipo de Renta'!G17</f>
        <v>7813513.3899999997</v>
      </c>
      <c r="K24" s="84">
        <f>'SR - Tipo de Renta'!H17</f>
        <v>7787543.7400000002</v>
      </c>
      <c r="L24" s="84">
        <f>'SR - Tipo de Renta'!I17</f>
        <v>7751115.5999999996</v>
      </c>
      <c r="M24" s="84">
        <f>'SR - Tipo de Renta'!J17</f>
        <v>7726138.5499999998</v>
      </c>
      <c r="N24" s="84">
        <f>'SR - Tipo de Renta'!K17</f>
        <v>7696303.0099999998</v>
      </c>
      <c r="O24" s="84">
        <f>'SR - Tipo de Renta'!L17</f>
        <v>7659789.1100000003</v>
      </c>
      <c r="P24" s="84">
        <f>'SR - Tipo de Renta'!M17</f>
        <v>7659789.1100000003</v>
      </c>
      <c r="Q24" s="84">
        <f>'SR - Tipo de Renta'!N17</f>
        <v>7626399.5599999996</v>
      </c>
    </row>
    <row r="25" spans="1:28" x14ac:dyDescent="0.2">
      <c r="A25" s="79">
        <f>'SR - Tit - DH'!$C$19</f>
        <v>2023</v>
      </c>
      <c r="B25" s="79" t="s">
        <v>5</v>
      </c>
      <c r="C25" s="79" t="str">
        <f>'SR - Tipo de Renta'!$A$16</f>
        <v>RP</v>
      </c>
      <c r="D25" s="79" t="str">
        <f>'SR - Tipo de Renta'!A18</f>
        <v>Derechohabiente</v>
      </c>
      <c r="E25" s="84">
        <f>'SR - Tipo de Renta'!B18</f>
        <v>14342638.77</v>
      </c>
      <c r="F25" s="84">
        <f>'SR - Tipo de Renta'!C18</f>
        <v>14314220.439999999</v>
      </c>
      <c r="G25" s="84">
        <f>'SR - Tipo de Renta'!D18</f>
        <v>14346038.57</v>
      </c>
      <c r="H25" s="84">
        <f>'SR - Tipo de Renta'!E18</f>
        <v>14269771.710000001</v>
      </c>
      <c r="I25" s="84">
        <f>'SR - Tipo de Renta'!F18</f>
        <v>15549088.5</v>
      </c>
      <c r="J25" s="84">
        <f>'SR - Tipo de Renta'!G18</f>
        <v>14427686.67</v>
      </c>
      <c r="K25" s="84">
        <f>'SR - Tipo de Renta'!H18</f>
        <v>14254102.050000001</v>
      </c>
      <c r="L25" s="84">
        <f>'SR - Tipo de Renta'!I18</f>
        <v>14263562.460000001</v>
      </c>
      <c r="M25" s="84">
        <f>'SR - Tipo de Renta'!J18</f>
        <v>14233648.68</v>
      </c>
      <c r="N25" s="84">
        <f>'SR - Tipo de Renta'!K18</f>
        <v>14125135.98</v>
      </c>
      <c r="O25" s="84">
        <f>'SR - Tipo de Renta'!L18</f>
        <v>14113579.699999999</v>
      </c>
      <c r="P25" s="84">
        <f>'SR - Tipo de Renta'!M18</f>
        <v>14092688.029999999</v>
      </c>
      <c r="Q25" s="84">
        <f>'SR - Tipo de Renta'!N18</f>
        <v>14093406.060000001</v>
      </c>
    </row>
    <row r="26" spans="1:28" x14ac:dyDescent="0.2">
      <c r="A26" s="79">
        <f>'SR - Tit - DH'!$C$19</f>
        <v>2023</v>
      </c>
      <c r="B26" s="79" t="s">
        <v>5</v>
      </c>
      <c r="C26" s="79" t="str">
        <f>'SR - Tipo de Renta'!$A$28</f>
        <v>IVM</v>
      </c>
      <c r="D26" s="79" t="str">
        <f>'SR - Tipo de Renta'!A29</f>
        <v>Femenino</v>
      </c>
      <c r="E26" s="84">
        <f>'SR - Tipo de Renta'!B29</f>
        <v>169469825.36000001</v>
      </c>
      <c r="F26" s="84">
        <f>'SR - Tipo de Renta'!C29</f>
        <v>169376821.12</v>
      </c>
      <c r="G26" s="84">
        <f>'SR - Tipo de Renta'!D29</f>
        <v>168596258.46000001</v>
      </c>
      <c r="H26" s="84">
        <f>'SR - Tipo de Renta'!E29</f>
        <v>168501255.78</v>
      </c>
      <c r="I26" s="84">
        <f>'SR - Tipo de Renta'!F29</f>
        <v>181156593.08000001</v>
      </c>
      <c r="J26" s="84">
        <f>'SR - Tipo de Renta'!G29</f>
        <v>169875083.97999999</v>
      </c>
      <c r="K26" s="84">
        <f>'SR - Tipo de Renta'!H29</f>
        <v>169181209.97</v>
      </c>
      <c r="L26" s="84">
        <f>'SR - Tipo de Renta'!I29</f>
        <v>168763586.58000001</v>
      </c>
      <c r="M26" s="84">
        <f>'SR - Tipo de Renta'!J29</f>
        <v>167987991.31999999</v>
      </c>
      <c r="N26" s="84">
        <f>'SR - Tipo de Renta'!K29</f>
        <v>167423804.58000001</v>
      </c>
      <c r="O26" s="84">
        <f>'SR - Tipo de Renta'!L29</f>
        <v>166843421.84999999</v>
      </c>
      <c r="P26" s="84">
        <f>'SR - Tipo de Renta'!M29</f>
        <v>166400695.80000001</v>
      </c>
      <c r="Q26" s="84">
        <f>'SR - Tipo de Renta'!N29</f>
        <v>166455982.37</v>
      </c>
    </row>
    <row r="27" spans="1:28" x14ac:dyDescent="0.2">
      <c r="A27" s="79">
        <f>'SR - Tit - DH'!$C$19</f>
        <v>2023</v>
      </c>
      <c r="B27" s="79" t="s">
        <v>5</v>
      </c>
      <c r="C27" s="79" t="str">
        <f>'SR - Tipo de Renta'!$A$28</f>
        <v>IVM</v>
      </c>
      <c r="D27" s="79" t="str">
        <f>'SR - Tipo de Renta'!A30</f>
        <v>Masculino</v>
      </c>
      <c r="E27" s="84">
        <f>'SR - Tipo de Renta'!B30</f>
        <v>94142626.689999998</v>
      </c>
      <c r="F27" s="84">
        <f>'SR - Tipo de Renta'!C30</f>
        <v>93522426.849999994</v>
      </c>
      <c r="G27" s="84">
        <f>'SR - Tipo de Renta'!D30</f>
        <v>93003398</v>
      </c>
      <c r="H27" s="84">
        <f>'SR - Tipo de Renta'!E30</f>
        <v>92681760.810000002</v>
      </c>
      <c r="I27" s="84">
        <f>'SR - Tipo de Renta'!F30</f>
        <v>98130516.900000006</v>
      </c>
      <c r="J27" s="84">
        <f>'SR - Tipo de Renta'!G30</f>
        <v>92778909.189999998</v>
      </c>
      <c r="K27" s="84">
        <f>'SR - Tipo de Renta'!H30</f>
        <v>92139243.280000001</v>
      </c>
      <c r="L27" s="84">
        <f>'SR - Tipo de Renta'!I30</f>
        <v>91407187.469999999</v>
      </c>
      <c r="M27" s="84">
        <f>'SR - Tipo de Renta'!J30</f>
        <v>90953880.689999998</v>
      </c>
      <c r="N27" s="84">
        <f>'SR - Tipo de Renta'!K30</f>
        <v>90394429.090000004</v>
      </c>
      <c r="O27" s="84">
        <f>'SR - Tipo de Renta'!L30</f>
        <v>89708841.640000001</v>
      </c>
      <c r="P27" s="84">
        <f>'SR - Tipo de Renta'!M30</f>
        <v>89682141.219999999</v>
      </c>
      <c r="Q27" s="84">
        <f>'SR - Tipo de Renta'!N30</f>
        <v>89092929.430000007</v>
      </c>
    </row>
    <row r="28" spans="1:28" x14ac:dyDescent="0.2">
      <c r="A28" s="79">
        <f>'SR - Tit - DH'!$C$19</f>
        <v>2023</v>
      </c>
      <c r="B28" s="79" t="s">
        <v>5</v>
      </c>
      <c r="C28" s="79" t="str">
        <f>'SR - Tipo de Renta'!$A$32</f>
        <v>RP</v>
      </c>
      <c r="D28" s="79" t="str">
        <f>'SR - Tipo de Renta'!A33</f>
        <v>Femenino</v>
      </c>
      <c r="E28" s="84">
        <f>'SR - Tipo de Renta'!B33</f>
        <v>14345228.26</v>
      </c>
      <c r="F28" s="84">
        <f>'SR - Tipo de Renta'!C33</f>
        <v>14384296.779999999</v>
      </c>
      <c r="G28" s="84">
        <f>'SR - Tipo de Renta'!D33</f>
        <v>14353371.710000001</v>
      </c>
      <c r="H28" s="84">
        <f>'SR - Tipo de Renta'!E33</f>
        <v>14334720.76</v>
      </c>
      <c r="I28" s="84">
        <f>'SR - Tipo de Renta'!F33</f>
        <v>15616499.65</v>
      </c>
      <c r="J28" s="84">
        <f>'SR - Tipo de Renta'!G33</f>
        <v>14487192.220000001</v>
      </c>
      <c r="K28" s="84">
        <f>'SR - Tipo de Renta'!H33</f>
        <v>14316575.560000001</v>
      </c>
      <c r="L28" s="84">
        <f>'SR - Tipo de Renta'!I33</f>
        <v>14318616.07</v>
      </c>
      <c r="M28" s="84">
        <f>'SR - Tipo de Renta'!J33</f>
        <v>14285488.640000001</v>
      </c>
      <c r="N28" s="84">
        <f>'SR - Tipo de Renta'!K33</f>
        <v>14176975.939999999</v>
      </c>
      <c r="O28" s="84">
        <f>'SR - Tipo de Renta'!L33</f>
        <v>14165419.66</v>
      </c>
      <c r="P28" s="84">
        <f>'SR - Tipo de Renta'!M33</f>
        <v>14144301.01</v>
      </c>
      <c r="Q28" s="84">
        <f>'SR - Tipo de Renta'!N33</f>
        <v>14145246.02</v>
      </c>
    </row>
    <row r="29" spans="1:28" x14ac:dyDescent="0.2">
      <c r="A29" s="79">
        <f>'SR - Tit - DH'!$C$19</f>
        <v>2023</v>
      </c>
      <c r="B29" s="79" t="s">
        <v>5</v>
      </c>
      <c r="C29" s="79" t="str">
        <f>'SR - Tipo de Renta'!$A$32</f>
        <v>RP</v>
      </c>
      <c r="D29" s="79" t="str">
        <f>'SR - Tipo de Renta'!A34</f>
        <v>Masculino</v>
      </c>
      <c r="E29" s="84">
        <f>'SR - Tipo de Renta'!B34</f>
        <v>7848294.2199999997</v>
      </c>
      <c r="F29" s="84">
        <f>'SR - Tipo de Renta'!C34</f>
        <v>7747967.2699999996</v>
      </c>
      <c r="G29" s="84">
        <f>'SR - Tipo de Renta'!D34</f>
        <v>7789235.3700000001</v>
      </c>
      <c r="H29" s="84">
        <f>'SR - Tipo de Renta'!E34</f>
        <v>7706405.46</v>
      </c>
      <c r="I29" s="84">
        <f>'SR - Tipo de Renta'!F34</f>
        <v>8306019.1900000004</v>
      </c>
      <c r="J29" s="84">
        <f>'SR - Tipo de Renta'!G34</f>
        <v>7754007.8399999999</v>
      </c>
      <c r="K29" s="84">
        <f>'SR - Tipo de Renta'!H34</f>
        <v>7725070.2300000004</v>
      </c>
      <c r="L29" s="84">
        <f>'SR - Tipo de Renta'!I34</f>
        <v>7696061.9900000002</v>
      </c>
      <c r="M29" s="84">
        <f>'SR - Tipo de Renta'!J34</f>
        <v>7674298.5899999999</v>
      </c>
      <c r="N29" s="84">
        <f>'SR - Tipo de Renta'!K34</f>
        <v>7644463.0499999998</v>
      </c>
      <c r="O29" s="84">
        <f>'SR - Tipo de Renta'!L34</f>
        <v>7607949.1500000004</v>
      </c>
      <c r="P29" s="84">
        <f>'SR - Tipo de Renta'!M34</f>
        <v>7608176.1299999999</v>
      </c>
      <c r="Q29" s="84">
        <f>'SR - Tipo de Renta'!N34</f>
        <v>7574559.5999999996</v>
      </c>
    </row>
    <row r="30" spans="1:28" x14ac:dyDescent="0.2">
      <c r="A30" s="79">
        <f>'SR - Tit - DH'!$C$19</f>
        <v>2023</v>
      </c>
      <c r="B30" s="79" t="s">
        <v>170</v>
      </c>
      <c r="C30" s="79" t="str">
        <f>'SR - Clase de Renta'!$A$12</f>
        <v>IVM</v>
      </c>
      <c r="D30" s="60" t="str">
        <f>'SR - Clase de Renta'!A13</f>
        <v>HERMANOS</v>
      </c>
      <c r="E30" s="84">
        <f>'SR - Clase de Renta'!B13</f>
        <v>2946.47</v>
      </c>
      <c r="F30" s="84">
        <f>'SR - Clase de Renta'!C13</f>
        <v>2946.47</v>
      </c>
      <c r="G30" s="84">
        <f>'SR - Clase de Renta'!D13</f>
        <v>2946.47</v>
      </c>
      <c r="H30" s="84">
        <f>'SR - Clase de Renta'!E13</f>
        <v>2946.47</v>
      </c>
      <c r="I30" s="84">
        <f>'SR - Clase de Renta'!F13</f>
        <v>3251.72</v>
      </c>
      <c r="J30" s="84">
        <f>'SR - Clase de Renta'!G13</f>
        <v>3007.52</v>
      </c>
      <c r="K30" s="84">
        <f>'SR - Clase de Renta'!H13</f>
        <v>3007.52</v>
      </c>
      <c r="L30" s="84">
        <f>'SR - Clase de Renta'!I13</f>
        <v>3007.52</v>
      </c>
      <c r="M30" s="84">
        <f>'SR - Clase de Renta'!J13</f>
        <v>3007.52</v>
      </c>
      <c r="N30" s="84">
        <f>'SR - Clase de Renta'!K13</f>
        <v>3007.52</v>
      </c>
      <c r="O30" s="84">
        <f>'SR - Clase de Renta'!L13</f>
        <v>3007.52</v>
      </c>
      <c r="P30" s="84">
        <f>'SR - Clase de Renta'!M13</f>
        <v>3007.52</v>
      </c>
      <c r="Q30" s="84">
        <f>'SR - Clase de Renta'!N13</f>
        <v>3007.52</v>
      </c>
    </row>
    <row r="31" spans="1:28" x14ac:dyDescent="0.2">
      <c r="A31" s="79">
        <f>'SR - Tit - DH'!$C$19</f>
        <v>2023</v>
      </c>
      <c r="B31" s="79" t="s">
        <v>170</v>
      </c>
      <c r="C31" s="79" t="str">
        <f>'SR - Clase de Renta'!$A$12</f>
        <v>IVM</v>
      </c>
      <c r="D31" s="60" t="str">
        <f>'SR - Clase de Renta'!A14</f>
        <v>INVALIDEZ</v>
      </c>
      <c r="E31" s="84">
        <f>'SR - Clase de Renta'!B14</f>
        <v>4335246.18</v>
      </c>
      <c r="F31" s="84">
        <f>'SR - Clase de Renta'!C14</f>
        <v>4324264.0999999996</v>
      </c>
      <c r="G31" s="84">
        <f>'SR - Clase de Renta'!D14</f>
        <v>4301847.63</v>
      </c>
      <c r="H31" s="84">
        <f>'SR - Clase de Renta'!E14</f>
        <v>4320905.5</v>
      </c>
      <c r="I31" s="84">
        <f>'SR - Clase de Renta'!F14</f>
        <v>4610245.9000000004</v>
      </c>
      <c r="J31" s="84">
        <f>'SR - Clase de Renta'!G14</f>
        <v>4286941.18</v>
      </c>
      <c r="K31" s="84">
        <f>'SR - Clase de Renta'!H14</f>
        <v>4274704.26</v>
      </c>
      <c r="L31" s="84">
        <f>'SR - Clase de Renta'!I14</f>
        <v>4324573.3899999997</v>
      </c>
      <c r="M31" s="84">
        <f>'SR - Clase de Renta'!J14</f>
        <v>4255855.93</v>
      </c>
      <c r="N31" s="84">
        <f>'SR - Clase de Renta'!K14</f>
        <v>4225930.9400000004</v>
      </c>
      <c r="O31" s="84">
        <f>'SR - Clase de Renta'!L14</f>
        <v>4211056.6399999997</v>
      </c>
      <c r="P31" s="84">
        <f>'SR - Clase de Renta'!M14</f>
        <v>4211056.6399999997</v>
      </c>
      <c r="Q31" s="84">
        <f>'SR - Clase de Renta'!N14</f>
        <v>4192619.9</v>
      </c>
    </row>
    <row r="32" spans="1:28" x14ac:dyDescent="0.2">
      <c r="A32" s="79">
        <f>'SR - Tit - DH'!$C$19</f>
        <v>2023</v>
      </c>
      <c r="B32" s="79" t="s">
        <v>170</v>
      </c>
      <c r="C32" s="79" t="str">
        <f>'SR - Clase de Renta'!$A$12</f>
        <v>IVM</v>
      </c>
      <c r="D32" s="60" t="str">
        <f>'SR - Clase de Renta'!A15</f>
        <v>MADRE</v>
      </c>
      <c r="E32" s="84">
        <f>'SR - Clase de Renta'!B15</f>
        <v>0</v>
      </c>
      <c r="F32" s="84">
        <f>'SR - Clase de Renta'!C15</f>
        <v>0</v>
      </c>
      <c r="G32" s="84">
        <f>'SR - Clase de Renta'!D15</f>
        <v>0</v>
      </c>
      <c r="H32" s="84">
        <f>'SR - Clase de Renta'!E15</f>
        <v>0</v>
      </c>
      <c r="I32" s="84">
        <f>'SR - Clase de Renta'!F15</f>
        <v>0</v>
      </c>
      <c r="J32" s="84">
        <f>'SR - Clase de Renta'!G15</f>
        <v>0</v>
      </c>
      <c r="K32" s="84">
        <f>'SR - Clase de Renta'!H15</f>
        <v>0</v>
      </c>
      <c r="L32" s="84">
        <f>'SR - Clase de Renta'!I15</f>
        <v>0</v>
      </c>
      <c r="M32" s="84">
        <f>'SR - Clase de Renta'!J15</f>
        <v>0</v>
      </c>
      <c r="N32" s="84">
        <f>'SR - Clase de Renta'!K15</f>
        <v>0</v>
      </c>
      <c r="O32" s="84">
        <f>'SR - Clase de Renta'!L15</f>
        <v>0</v>
      </c>
      <c r="P32" s="84">
        <f>'SR - Clase de Renta'!M15</f>
        <v>0</v>
      </c>
      <c r="Q32" s="84">
        <f>'SR - Clase de Renta'!N15</f>
        <v>0</v>
      </c>
    </row>
    <row r="33" spans="1:17" x14ac:dyDescent="0.2">
      <c r="A33" s="79">
        <f>'SR - Tit - DH'!$C$19</f>
        <v>2023</v>
      </c>
      <c r="B33" s="79" t="s">
        <v>170</v>
      </c>
      <c r="C33" s="79" t="str">
        <f>'SR - Clase de Renta'!$A$12</f>
        <v>IVM</v>
      </c>
      <c r="D33" s="60" t="str">
        <f>'SR - Clase de Renta'!A16</f>
        <v>ORFANDAD</v>
      </c>
      <c r="E33" s="84">
        <f>'SR - Clase de Renta'!B16</f>
        <v>332660.36</v>
      </c>
      <c r="F33" s="84">
        <f>'SR - Clase de Renta'!C16</f>
        <v>254211.04</v>
      </c>
      <c r="G33" s="84">
        <f>'SR - Clase de Renta'!D16</f>
        <v>337809.32</v>
      </c>
      <c r="H33" s="84">
        <f>'SR - Clase de Renta'!E16</f>
        <v>422909.83</v>
      </c>
      <c r="I33" s="84">
        <f>'SR - Clase de Renta'!F16</f>
        <v>328191.52</v>
      </c>
      <c r="J33" s="84">
        <f>'SR - Clase de Renta'!G16</f>
        <v>287605.75</v>
      </c>
      <c r="K33" s="84">
        <f>'SR - Clase de Renta'!H16</f>
        <v>339568.76</v>
      </c>
      <c r="L33" s="84">
        <f>'SR - Clase de Renta'!I16</f>
        <v>339452.27</v>
      </c>
      <c r="M33" s="84">
        <f>'SR - Clase de Renta'!J16</f>
        <v>316269.36</v>
      </c>
      <c r="N33" s="84">
        <f>'SR - Clase de Renta'!K16</f>
        <v>282147.51</v>
      </c>
      <c r="O33" s="84">
        <f>'SR - Clase de Renta'!L16</f>
        <v>318440.46999999997</v>
      </c>
      <c r="P33" s="84">
        <f>'SR - Clase de Renta'!M16</f>
        <v>281192.53999999998</v>
      </c>
      <c r="Q33" s="84">
        <f>'SR - Clase de Renta'!N16</f>
        <v>280708.05</v>
      </c>
    </row>
    <row r="34" spans="1:17" x14ac:dyDescent="0.2">
      <c r="A34" s="79">
        <f>'SR - Tit - DH'!$C$19</f>
        <v>2023</v>
      </c>
      <c r="B34" s="79" t="s">
        <v>170</v>
      </c>
      <c r="C34" s="79" t="str">
        <f>'SR - Clase de Renta'!$A$12</f>
        <v>IVM</v>
      </c>
      <c r="D34" s="60" t="str">
        <f>'SR - Clase de Renta'!A17</f>
        <v>ORFANDAD DOBLE</v>
      </c>
      <c r="E34" s="84">
        <f>'SR - Clase de Renta'!B17</f>
        <v>1185984.92</v>
      </c>
      <c r="F34" s="84">
        <f>'SR - Clase de Renta'!C17</f>
        <v>1067350.18</v>
      </c>
      <c r="G34" s="84">
        <f>'SR - Clase de Renta'!D17</f>
        <v>1189263.72</v>
      </c>
      <c r="H34" s="84">
        <f>'SR - Clase de Renta'!E17</f>
        <v>1273446.18</v>
      </c>
      <c r="I34" s="84">
        <f>'SR - Clase de Renta'!F17</f>
        <v>1494961.31</v>
      </c>
      <c r="J34" s="84">
        <f>'SR - Clase de Renta'!G17</f>
        <v>1123887.83</v>
      </c>
      <c r="K34" s="84">
        <f>'SR - Clase de Renta'!H17</f>
        <v>1142173.1000000001</v>
      </c>
      <c r="L34" s="84">
        <f>'SR - Clase de Renta'!I17</f>
        <v>1117841.8</v>
      </c>
      <c r="M34" s="84">
        <f>'SR - Clase de Renta'!J17</f>
        <v>1112712.8999999999</v>
      </c>
      <c r="N34" s="84">
        <f>'SR - Clase de Renta'!K17</f>
        <v>1085273.3999999999</v>
      </c>
      <c r="O34" s="84">
        <f>'SR - Clase de Renta'!L17</f>
        <v>1081473.3700000001</v>
      </c>
      <c r="P34" s="84">
        <f>'SR - Clase de Renta'!M17</f>
        <v>1081473.3700000001</v>
      </c>
      <c r="Q34" s="84">
        <f>'SR - Clase de Renta'!N17</f>
        <v>1162690.3</v>
      </c>
    </row>
    <row r="35" spans="1:17" x14ac:dyDescent="0.2">
      <c r="A35" s="79">
        <f>'SR - Tit - DH'!$C$19</f>
        <v>2023</v>
      </c>
      <c r="B35" s="79" t="s">
        <v>170</v>
      </c>
      <c r="C35" s="79" t="str">
        <f>'SR - Clase de Renta'!$A$12</f>
        <v>IVM</v>
      </c>
      <c r="D35" s="60" t="str">
        <f>'SR - Clase de Renta'!A18</f>
        <v>PADRE</v>
      </c>
      <c r="E35" s="84">
        <f>'SR - Clase de Renta'!B18</f>
        <v>9541.58</v>
      </c>
      <c r="F35" s="84">
        <f>'SR - Clase de Renta'!C18</f>
        <v>9541.58</v>
      </c>
      <c r="G35" s="84">
        <f>'SR - Clase de Renta'!D18</f>
        <v>9541.58</v>
      </c>
      <c r="H35" s="84">
        <f>'SR - Clase de Renta'!E18</f>
        <v>9541.58</v>
      </c>
      <c r="I35" s="84">
        <f>'SR - Clase de Renta'!F18</f>
        <v>10762.58</v>
      </c>
      <c r="J35" s="84">
        <f>'SR - Clase de Renta'!G18</f>
        <v>9785.7800000000007</v>
      </c>
      <c r="K35" s="84">
        <f>'SR - Clase de Renta'!H18</f>
        <v>9785.7800000000007</v>
      </c>
      <c r="L35" s="84">
        <f>'SR - Clase de Renta'!I18</f>
        <v>9785.7800000000007</v>
      </c>
      <c r="M35" s="84">
        <f>'SR - Clase de Renta'!J18</f>
        <v>9785.7800000000007</v>
      </c>
      <c r="N35" s="84">
        <f>'SR - Clase de Renta'!K18</f>
        <v>7152.87</v>
      </c>
      <c r="O35" s="84">
        <f>'SR - Clase de Renta'!L18</f>
        <v>7152.87</v>
      </c>
      <c r="P35" s="84">
        <f>'SR - Clase de Renta'!M18</f>
        <v>7152.87</v>
      </c>
      <c r="Q35" s="84">
        <f>'SR - Clase de Renta'!N18</f>
        <v>7152.87</v>
      </c>
    </row>
    <row r="36" spans="1:17" x14ac:dyDescent="0.2">
      <c r="A36" s="79">
        <f>'SR - Tit - DH'!$C$19</f>
        <v>2023</v>
      </c>
      <c r="B36" s="79" t="s">
        <v>170</v>
      </c>
      <c r="C36" s="79" t="str">
        <f>'SR - Clase de Renta'!$A$12</f>
        <v>IVM</v>
      </c>
      <c r="D36" s="60" t="str">
        <f>'SR - Clase de Renta'!A19</f>
        <v>VEJEZ</v>
      </c>
      <c r="E36" s="84">
        <f>'SR - Clase de Renta'!B19</f>
        <v>160207849.55000001</v>
      </c>
      <c r="F36" s="84">
        <f>'SR - Clase de Renta'!C19</f>
        <v>159492675.58000001</v>
      </c>
      <c r="G36" s="84">
        <f>'SR - Clase de Renta'!D19</f>
        <v>158702314.44</v>
      </c>
      <c r="H36" s="84">
        <f>'SR - Clase de Renta'!E19</f>
        <v>158075891.37</v>
      </c>
      <c r="I36" s="84">
        <f>'SR - Clase de Renta'!F19</f>
        <v>168075932.72</v>
      </c>
      <c r="J36" s="84">
        <f>'SR - Clase de Renta'!G19</f>
        <v>158628369.21000001</v>
      </c>
      <c r="K36" s="84">
        <f>'SR - Clase de Renta'!H19</f>
        <v>157530029.53</v>
      </c>
      <c r="L36" s="84">
        <f>'SR - Clase de Renta'!I19</f>
        <v>156583251.28</v>
      </c>
      <c r="M36" s="84">
        <f>'SR - Clase de Renta'!J19</f>
        <v>155771441.41</v>
      </c>
      <c r="N36" s="84">
        <f>'SR - Clase de Renta'!K19</f>
        <v>155092189.50999999</v>
      </c>
      <c r="O36" s="84">
        <f>'SR - Clase de Renta'!L19</f>
        <v>154110611.59999999</v>
      </c>
      <c r="P36" s="84">
        <f>'SR - Clase de Renta'!M19</f>
        <v>154064033.53</v>
      </c>
      <c r="Q36" s="84">
        <f>'SR - Clase de Renta'!N19</f>
        <v>153218935.97999999</v>
      </c>
    </row>
    <row r="37" spans="1:17" x14ac:dyDescent="0.2">
      <c r="A37" s="79">
        <f>'SR - Tit - DH'!$C$19</f>
        <v>2023</v>
      </c>
      <c r="B37" s="79" t="s">
        <v>170</v>
      </c>
      <c r="C37" s="79" t="str">
        <f>'SR - Clase de Renta'!$A$12</f>
        <v>IVM</v>
      </c>
      <c r="D37" s="60" t="str">
        <f>'SR - Clase de Renta'!A20</f>
        <v>VIUDEDAD</v>
      </c>
      <c r="E37" s="84">
        <f>'SR - Clase de Renta'!B20</f>
        <v>97538222.989999995</v>
      </c>
      <c r="F37" s="84">
        <f>'SR - Clase de Renta'!C20</f>
        <v>97748259.019999996</v>
      </c>
      <c r="G37" s="84">
        <f>'SR - Clase de Renta'!D20</f>
        <v>97055933.299999997</v>
      </c>
      <c r="H37" s="84">
        <f>'SR - Clase de Renta'!E20</f>
        <v>97077375.659999996</v>
      </c>
      <c r="I37" s="84">
        <f>'SR - Clase de Renta'!F20</f>
        <v>104763764.23</v>
      </c>
      <c r="J37" s="84">
        <f>'SR - Clase de Renta'!G20</f>
        <v>98314395.900000006</v>
      </c>
      <c r="K37" s="84">
        <f>'SR - Clase de Renta'!H20</f>
        <v>98021184.299999997</v>
      </c>
      <c r="L37" s="84">
        <f>'SR - Clase de Renta'!I20</f>
        <v>97792862.010000005</v>
      </c>
      <c r="M37" s="84">
        <f>'SR - Clase de Renta'!J20</f>
        <v>97472799.109999999</v>
      </c>
      <c r="N37" s="84">
        <f>'SR - Clase de Renta'!K20</f>
        <v>97122531.920000002</v>
      </c>
      <c r="O37" s="84">
        <f>'SR - Clase de Renta'!L20</f>
        <v>96820521.019999996</v>
      </c>
      <c r="P37" s="84">
        <f>'SR - Clase de Renta'!M20</f>
        <v>96434920.549999997</v>
      </c>
      <c r="Q37" s="84">
        <f>'SR - Clase de Renta'!N20</f>
        <v>96683797.180000007</v>
      </c>
    </row>
    <row r="38" spans="1:17" x14ac:dyDescent="0.2">
      <c r="A38" s="79">
        <f>'SR - Tit - DH'!$C$19</f>
        <v>2023</v>
      </c>
      <c r="B38" s="79" t="s">
        <v>170</v>
      </c>
      <c r="C38" s="79" t="str">
        <f>'SR - Clase de Renta'!$A$22</f>
        <v>RP</v>
      </c>
      <c r="D38" s="60" t="str">
        <f>'SR - Clase de Renta'!A23</f>
        <v>INC.PARCIAL PERMANEN</v>
      </c>
      <c r="E38" s="84">
        <f>'SR - Clase de Renta'!B23</f>
        <v>7386202.7800000003</v>
      </c>
      <c r="F38" s="84">
        <f>'SR - Clase de Renta'!C23</f>
        <v>7357011.5800000001</v>
      </c>
      <c r="G38" s="84">
        <f>'SR - Clase de Renta'!D23</f>
        <v>7335536.4800000004</v>
      </c>
      <c r="H38" s="84">
        <f>'SR - Clase de Renta'!E23</f>
        <v>7313971.3799999999</v>
      </c>
      <c r="I38" s="84">
        <f>'SR - Clase de Renta'!F23</f>
        <v>7878786.8600000003</v>
      </c>
      <c r="J38" s="84">
        <f>'SR - Clase de Renta'!G23</f>
        <v>7356098.0899999999</v>
      </c>
      <c r="K38" s="84">
        <f>'SR - Clase de Renta'!H23</f>
        <v>7333838.3899999997</v>
      </c>
      <c r="L38" s="84">
        <f>'SR - Clase de Renta'!I23</f>
        <v>7301124.4400000004</v>
      </c>
      <c r="M38" s="84">
        <f>'SR - Clase de Renta'!J23</f>
        <v>7276147.3899999997</v>
      </c>
      <c r="N38" s="84">
        <f>'SR - Clase de Renta'!K23</f>
        <v>7250021.7999999998</v>
      </c>
      <c r="O38" s="84">
        <f>'SR - Clase de Renta'!L23</f>
        <v>7217217.8499999996</v>
      </c>
      <c r="P38" s="84">
        <f>'SR - Clase de Renta'!M23</f>
        <v>7217217.8499999996</v>
      </c>
      <c r="Q38" s="84">
        <f>'SR - Clase de Renta'!N23</f>
        <v>7187538.25</v>
      </c>
    </row>
    <row r="39" spans="1:17" x14ac:dyDescent="0.2">
      <c r="A39" s="79">
        <f>'SR - Tit - DH'!$C$19</f>
        <v>2023</v>
      </c>
      <c r="B39" s="79" t="s">
        <v>170</v>
      </c>
      <c r="C39" s="79" t="str">
        <f>'SR - Clase de Renta'!$A$22</f>
        <v>RP</v>
      </c>
      <c r="D39" s="60" t="str">
        <f>'SR - Clase de Renta'!A24</f>
        <v>INC.TOTAL PERMANENTE</v>
      </c>
      <c r="E39" s="84">
        <f>'SR - Clase de Renta'!B24</f>
        <v>464680.93</v>
      </c>
      <c r="F39" s="84">
        <f>'SR - Clase de Renta'!C24</f>
        <v>461032.03</v>
      </c>
      <c r="G39" s="84">
        <f>'SR - Clase de Renta'!D24</f>
        <v>461032.03</v>
      </c>
      <c r="H39" s="84">
        <f>'SR - Clase de Renta'!E24</f>
        <v>457383.13</v>
      </c>
      <c r="I39" s="84">
        <f>'SR - Clase de Renta'!F24</f>
        <v>494643.48</v>
      </c>
      <c r="J39" s="84">
        <f>'SR - Clase de Renta'!G24</f>
        <v>457415.3</v>
      </c>
      <c r="K39" s="84">
        <f>'SR - Clase de Renta'!H24</f>
        <v>453705.35</v>
      </c>
      <c r="L39" s="84">
        <f>'SR - Clase de Renta'!I24</f>
        <v>449991.16</v>
      </c>
      <c r="M39" s="84">
        <f>'SR - Clase de Renta'!J24</f>
        <v>449991.16</v>
      </c>
      <c r="N39" s="84">
        <f>'SR - Clase de Renta'!K24</f>
        <v>446281.21</v>
      </c>
      <c r="O39" s="84">
        <f>'SR - Clase de Renta'!L24</f>
        <v>442571.26</v>
      </c>
      <c r="P39" s="84">
        <f>'SR - Clase de Renta'!M24</f>
        <v>442571.26</v>
      </c>
      <c r="Q39" s="84">
        <f>'SR - Clase de Renta'!N24</f>
        <v>438861.31</v>
      </c>
    </row>
    <row r="40" spans="1:17" x14ac:dyDescent="0.2">
      <c r="A40" s="79">
        <f>'SR - Tit - DH'!$C$19</f>
        <v>2023</v>
      </c>
      <c r="B40" s="79" t="s">
        <v>170</v>
      </c>
      <c r="C40" s="79" t="str">
        <f>'SR - Clase de Renta'!$A$22</f>
        <v>RP</v>
      </c>
      <c r="D40" s="60" t="str">
        <f>'SR - Clase de Renta'!A25</f>
        <v>MADRE</v>
      </c>
      <c r="E40" s="84">
        <f>'SR - Clase de Renta'!B25</f>
        <v>2571.86</v>
      </c>
      <c r="F40" s="84">
        <f>'SR - Clase de Renta'!C25</f>
        <v>2571.86</v>
      </c>
      <c r="G40" s="84">
        <f>'SR - Clase de Renta'!D25</f>
        <v>2571.86</v>
      </c>
      <c r="H40" s="84">
        <f>'SR - Clase de Renta'!E25</f>
        <v>2571.86</v>
      </c>
      <c r="I40" s="84">
        <f>'SR - Clase de Renta'!F25</f>
        <v>2877.11</v>
      </c>
      <c r="J40" s="84">
        <f>'SR - Clase de Renta'!G25</f>
        <v>0</v>
      </c>
      <c r="K40" s="84">
        <f>'SR - Clase de Renta'!H25</f>
        <v>0</v>
      </c>
      <c r="L40" s="84">
        <f>'SR - Clase de Renta'!I25</f>
        <v>0</v>
      </c>
      <c r="M40" s="84">
        <f>'SR - Clase de Renta'!J25</f>
        <v>0</v>
      </c>
      <c r="N40" s="84">
        <f>'SR - Clase de Renta'!K25</f>
        <v>0</v>
      </c>
      <c r="O40" s="84">
        <f>'SR - Clase de Renta'!L25</f>
        <v>0</v>
      </c>
      <c r="P40" s="84">
        <f>'SR - Clase de Renta'!M25</f>
        <v>0</v>
      </c>
      <c r="Q40" s="84">
        <f>'SR - Clase de Renta'!N25</f>
        <v>0</v>
      </c>
    </row>
    <row r="41" spans="1:17" x14ac:dyDescent="0.2">
      <c r="A41" s="79">
        <f>'SR - Tit - DH'!$C$19</f>
        <v>2023</v>
      </c>
      <c r="B41" s="79" t="s">
        <v>170</v>
      </c>
      <c r="C41" s="79" t="str">
        <f>'SR - Clase de Renta'!$A$22</f>
        <v>RP</v>
      </c>
      <c r="D41" s="60" t="str">
        <f>'SR - Clase de Renta'!A26</f>
        <v>ORFANDAD</v>
      </c>
      <c r="E41" s="84">
        <f>'SR - Clase de Renta'!B26</f>
        <v>103152</v>
      </c>
      <c r="F41" s="84">
        <f>'SR - Clase de Renta'!C26</f>
        <v>108274.82</v>
      </c>
      <c r="G41" s="84">
        <f>'SR - Clase de Renta'!D26</f>
        <v>78815.33</v>
      </c>
      <c r="H41" s="84">
        <f>'SR - Clase de Renta'!E26</f>
        <v>38461.870000000003</v>
      </c>
      <c r="I41" s="84">
        <f>'SR - Clase de Renta'!F26</f>
        <v>79079.23</v>
      </c>
      <c r="J41" s="84">
        <f>'SR - Clase de Renta'!G26</f>
        <v>42609.98</v>
      </c>
      <c r="K41" s="84">
        <f>'SR - Clase de Renta'!H26</f>
        <v>42609.98</v>
      </c>
      <c r="L41" s="84">
        <f>'SR - Clase de Renta'!I26</f>
        <v>42609.98</v>
      </c>
      <c r="M41" s="84">
        <f>'SR - Clase de Renta'!J26</f>
        <v>42609.98</v>
      </c>
      <c r="N41" s="84">
        <f>'SR - Clase de Renta'!K26</f>
        <v>42609.98</v>
      </c>
      <c r="O41" s="84">
        <f>'SR - Clase de Renta'!L26</f>
        <v>42609.98</v>
      </c>
      <c r="P41" s="84">
        <f>'SR - Clase de Renta'!M26</f>
        <v>42609.98</v>
      </c>
      <c r="Q41" s="84">
        <f>'SR - Clase de Renta'!N26</f>
        <v>42609.98</v>
      </c>
    </row>
    <row r="42" spans="1:17" x14ac:dyDescent="0.2">
      <c r="A42" s="79">
        <f>'SR - Tit - DH'!$C$19</f>
        <v>2023</v>
      </c>
      <c r="B42" s="79" t="s">
        <v>170</v>
      </c>
      <c r="C42" s="79" t="str">
        <f>'SR - Clase de Renta'!$A$22</f>
        <v>RP</v>
      </c>
      <c r="D42" s="60" t="str">
        <f>'SR - Clase de Renta'!A27</f>
        <v>ORFANDAD DOBLE</v>
      </c>
      <c r="E42" s="84">
        <f>'SR - Clase de Renta'!B27</f>
        <v>238869.49</v>
      </c>
      <c r="F42" s="84">
        <f>'SR - Clase de Renta'!C27</f>
        <v>238869.49</v>
      </c>
      <c r="G42" s="84">
        <f>'SR - Clase de Renta'!D27</f>
        <v>260283.09</v>
      </c>
      <c r="H42" s="84">
        <f>'SR - Clase de Renta'!E27</f>
        <v>241413.68</v>
      </c>
      <c r="I42" s="84">
        <f>'SR - Clase de Renta'!F27</f>
        <v>295055.01</v>
      </c>
      <c r="J42" s="84">
        <f>'SR - Clase de Renta'!G27</f>
        <v>245698.45</v>
      </c>
      <c r="K42" s="84">
        <f>'SR - Clase de Renta'!H27</f>
        <v>245698.45</v>
      </c>
      <c r="L42" s="84">
        <f>'SR - Clase de Renta'!I27</f>
        <v>245698.45</v>
      </c>
      <c r="M42" s="84">
        <f>'SR - Clase de Renta'!J27</f>
        <v>245698.45</v>
      </c>
      <c r="N42" s="84">
        <f>'SR - Clase de Renta'!K27</f>
        <v>245698.45</v>
      </c>
      <c r="O42" s="84">
        <f>'SR - Clase de Renta'!L27</f>
        <v>245698.45</v>
      </c>
      <c r="P42" s="84">
        <f>'SR - Clase de Renta'!M27</f>
        <v>245698.45</v>
      </c>
      <c r="Q42" s="84">
        <f>'SR - Clase de Renta'!N27</f>
        <v>264742.82</v>
      </c>
    </row>
    <row r="43" spans="1:17" x14ac:dyDescent="0.2">
      <c r="A43" s="79">
        <f>'SR - Tit - DH'!$C$19</f>
        <v>2023</v>
      </c>
      <c r="B43" s="79" t="s">
        <v>170</v>
      </c>
      <c r="C43" s="79" t="str">
        <f>'SR - Clase de Renta'!$A$22</f>
        <v>RP</v>
      </c>
      <c r="D43" s="60" t="str">
        <f>'SR - Clase de Renta'!A28</f>
        <v>PADRE</v>
      </c>
      <c r="E43" s="84">
        <f>'SR - Clase de Renta'!B28</f>
        <v>2571.91</v>
      </c>
      <c r="F43" s="84">
        <f>'SR - Clase de Renta'!C28</f>
        <v>2571.91</v>
      </c>
      <c r="G43" s="84">
        <f>'SR - Clase de Renta'!D28</f>
        <v>2571.91</v>
      </c>
      <c r="H43" s="84">
        <f>'SR - Clase de Renta'!E28</f>
        <v>2571.91</v>
      </c>
      <c r="I43" s="84">
        <f>'SR - Clase de Renta'!F28</f>
        <v>2877.16</v>
      </c>
      <c r="J43" s="84">
        <f>'SR - Clase de Renta'!G28</f>
        <v>2632.96</v>
      </c>
      <c r="K43" s="84">
        <f>'SR - Clase de Renta'!H28</f>
        <v>2632.96</v>
      </c>
      <c r="L43" s="84">
        <f>'SR - Clase de Renta'!I28</f>
        <v>2632.96</v>
      </c>
      <c r="M43" s="84">
        <f>'SR - Clase de Renta'!J28</f>
        <v>2632.96</v>
      </c>
      <c r="N43" s="84">
        <f>'SR - Clase de Renta'!K28</f>
        <v>2632.96</v>
      </c>
      <c r="O43" s="84">
        <f>'SR - Clase de Renta'!L28</f>
        <v>2632.96</v>
      </c>
      <c r="P43" s="84">
        <f>'SR - Clase de Renta'!M28</f>
        <v>2632.96</v>
      </c>
      <c r="Q43" s="84">
        <f>'SR - Clase de Renta'!N28</f>
        <v>2632.96</v>
      </c>
    </row>
    <row r="44" spans="1:17" x14ac:dyDescent="0.2">
      <c r="A44" s="79">
        <f>'SR - Tit - DH'!$C$19</f>
        <v>2023</v>
      </c>
      <c r="B44" s="79" t="s">
        <v>170</v>
      </c>
      <c r="C44" s="79" t="str">
        <f>'SR - Clase de Renta'!$A$22</f>
        <v>RP</v>
      </c>
      <c r="D44" s="60" t="str">
        <f>'SR - Clase de Renta'!A29</f>
        <v>VIUDEDAD</v>
      </c>
      <c r="E44" s="84">
        <f>'SR - Clase de Renta'!B29</f>
        <v>13995473.51</v>
      </c>
      <c r="F44" s="84">
        <f>'SR - Clase de Renta'!C29</f>
        <v>13961932.359999999</v>
      </c>
      <c r="G44" s="84">
        <f>'SR - Clase de Renta'!D29</f>
        <v>14001796.380000001</v>
      </c>
      <c r="H44" s="84">
        <f>'SR - Clase de Renta'!E29</f>
        <v>13984752.390000001</v>
      </c>
      <c r="I44" s="84">
        <f>'SR - Clase de Renta'!F29</f>
        <v>15169199.99</v>
      </c>
      <c r="J44" s="84">
        <f>'SR - Clase de Renta'!G29</f>
        <v>14136745.279999999</v>
      </c>
      <c r="K44" s="84">
        <f>'SR - Clase de Renta'!H29</f>
        <v>13963160.66</v>
      </c>
      <c r="L44" s="84">
        <f>'SR - Clase de Renta'!I29</f>
        <v>13972621.07</v>
      </c>
      <c r="M44" s="84">
        <f>'SR - Clase de Renta'!J29</f>
        <v>13942707.289999999</v>
      </c>
      <c r="N44" s="84">
        <f>'SR - Clase de Renta'!K29</f>
        <v>13834194.59</v>
      </c>
      <c r="O44" s="84">
        <f>'SR - Clase de Renta'!L29</f>
        <v>13822638.310000001</v>
      </c>
      <c r="P44" s="84">
        <f>'SR - Clase de Renta'!M29</f>
        <v>13801746.640000001</v>
      </c>
      <c r="Q44" s="84">
        <f>'SR - Clase de Renta'!N29</f>
        <v>13783420.300000001</v>
      </c>
    </row>
    <row r="45" spans="1:17" x14ac:dyDescent="0.2">
      <c r="A45" s="79">
        <f>'SR - Tit - DH'!$C$19</f>
        <v>2023</v>
      </c>
      <c r="B45" s="79" t="str">
        <f>'SR - Sector'!$A$11</f>
        <v>Sector</v>
      </c>
      <c r="C45" s="79" t="str">
        <f>'SR - Sector'!$A$11</f>
        <v>Sector</v>
      </c>
      <c r="D45" s="79" t="str">
        <f>'SR - Sector'!A12</f>
        <v>SS.UNIVERSITARIOS</v>
      </c>
      <c r="E45" s="84">
        <f>'SR - Sector'!B12</f>
        <v>7832369.0800000001</v>
      </c>
      <c r="F45" s="84">
        <f>'SR - Sector'!C12</f>
        <v>7790675.0999999996</v>
      </c>
      <c r="G45" s="84">
        <f>'SR - Sector'!D12</f>
        <v>7776832.6299999999</v>
      </c>
      <c r="H45" s="84">
        <f>'SR - Sector'!E12</f>
        <v>7742891.2699999996</v>
      </c>
      <c r="I45" s="84">
        <f>'SR - Sector'!F12</f>
        <v>8072754.9900000002</v>
      </c>
      <c r="J45" s="84">
        <f>'SR - Sector'!G12</f>
        <v>7773610.5300000003</v>
      </c>
      <c r="K45" s="84">
        <f>'SR - Sector'!H12</f>
        <v>7750474.9199999999</v>
      </c>
      <c r="L45" s="84">
        <f>'SR - Sector'!I12</f>
        <v>7675540.6900000004</v>
      </c>
      <c r="M45" s="84">
        <f>'SR - Sector'!J12</f>
        <v>7638927.04</v>
      </c>
      <c r="N45" s="84">
        <f>'SR - Sector'!K12</f>
        <v>7595665.8300000001</v>
      </c>
      <c r="O45" s="84">
        <f>'SR - Sector'!L12</f>
        <v>7568348.0300000003</v>
      </c>
      <c r="P45" s="84">
        <f>'SR - Sector'!M12</f>
        <v>7556850.6500000004</v>
      </c>
      <c r="Q45" s="84">
        <f>'SR - Sector'!N12</f>
        <v>7555199.3799999999</v>
      </c>
    </row>
    <row r="46" spans="1:17" x14ac:dyDescent="0.2">
      <c r="A46" s="79">
        <f>'SR - Tit - DH'!$C$19</f>
        <v>2023</v>
      </c>
      <c r="B46" s="79" t="str">
        <f>'SR - Sector'!$A$11</f>
        <v>Sector</v>
      </c>
      <c r="C46" s="79" t="str">
        <f>'SR - Sector'!$A$11</f>
        <v>Sector</v>
      </c>
      <c r="D46" s="79" t="str">
        <f>'SR - Sector'!A13</f>
        <v>SAGUAPAC</v>
      </c>
      <c r="E46" s="84">
        <f>'SR - Sector'!B13</f>
        <v>28186.93</v>
      </c>
      <c r="F46" s="84">
        <f>'SR - Sector'!C13</f>
        <v>28186.93</v>
      </c>
      <c r="G46" s="84">
        <f>'SR - Sector'!D13</f>
        <v>28186.93</v>
      </c>
      <c r="H46" s="84">
        <f>'SR - Sector'!E13</f>
        <v>28186.93</v>
      </c>
      <c r="I46" s="84">
        <f>'SR - Sector'!F13</f>
        <v>29283.58</v>
      </c>
      <c r="J46" s="84">
        <f>'SR - Sector'!G13</f>
        <v>28406.26</v>
      </c>
      <c r="K46" s="84">
        <f>'SR - Sector'!H13</f>
        <v>28406.26</v>
      </c>
      <c r="L46" s="84">
        <f>'SR - Sector'!I13</f>
        <v>28406.26</v>
      </c>
      <c r="M46" s="84">
        <f>'SR - Sector'!J13</f>
        <v>28406.26</v>
      </c>
      <c r="N46" s="84">
        <f>'SR - Sector'!K13</f>
        <v>28406.26</v>
      </c>
      <c r="O46" s="84">
        <f>'SR - Sector'!L13</f>
        <v>28406.26</v>
      </c>
      <c r="P46" s="84">
        <f>'SR - Sector'!M13</f>
        <v>28406.26</v>
      </c>
      <c r="Q46" s="84">
        <f>'SR - Sector'!N13</f>
        <v>28406.26</v>
      </c>
    </row>
    <row r="47" spans="1:17" x14ac:dyDescent="0.2">
      <c r="A47" s="79">
        <f>'SR - Tit - DH'!$C$19</f>
        <v>2023</v>
      </c>
      <c r="B47" s="79" t="str">
        <f>'SR - Sector'!$A$11</f>
        <v>Sector</v>
      </c>
      <c r="C47" s="79" t="str">
        <f>'SR - Sector'!$A$11</f>
        <v>Sector</v>
      </c>
      <c r="D47" s="79" t="str">
        <f>'SR - Sector'!A14</f>
        <v>FERROVIARIOS 91</v>
      </c>
      <c r="E47" s="84">
        <f>'SR - Sector'!B14</f>
        <v>1386730.96</v>
      </c>
      <c r="F47" s="84">
        <f>'SR - Sector'!C14</f>
        <v>1394783.78</v>
      </c>
      <c r="G47" s="84">
        <f>'SR - Sector'!D14</f>
        <v>1368766.41</v>
      </c>
      <c r="H47" s="84">
        <f>'SR - Sector'!E14</f>
        <v>1365545.46</v>
      </c>
      <c r="I47" s="84">
        <f>'SR - Sector'!F14</f>
        <v>1492777.63</v>
      </c>
      <c r="J47" s="84">
        <f>'SR - Sector'!G14</f>
        <v>1357343.36</v>
      </c>
      <c r="K47" s="84">
        <f>'SR - Sector'!H14</f>
        <v>1342535.1</v>
      </c>
      <c r="L47" s="84">
        <f>'SR - Sector'!I14</f>
        <v>1361941.71</v>
      </c>
      <c r="M47" s="84">
        <f>'SR - Sector'!J14</f>
        <v>1333909.3600000001</v>
      </c>
      <c r="N47" s="84">
        <f>'SR - Sector'!K14</f>
        <v>1342187.27</v>
      </c>
      <c r="O47" s="84">
        <f>'SR - Sector'!L14</f>
        <v>1317965.3799999999</v>
      </c>
      <c r="P47" s="84">
        <f>'SR - Sector'!M14</f>
        <v>1318999.19</v>
      </c>
      <c r="Q47" s="84">
        <f>'SR - Sector'!N14</f>
        <v>1308640.1599999999</v>
      </c>
    </row>
    <row r="48" spans="1:17" x14ac:dyDescent="0.2">
      <c r="A48" s="79">
        <f>'SR - Tit - DH'!$C$19</f>
        <v>2023</v>
      </c>
      <c r="B48" s="79" t="str">
        <f>'SR - Sector'!$A$11</f>
        <v>Sector</v>
      </c>
      <c r="C48" s="79" t="str">
        <f>'SR - Sector'!$A$11</f>
        <v>Sector</v>
      </c>
      <c r="D48" s="79" t="str">
        <f>'SR - Sector'!A15</f>
        <v>ASOCIACION COTEL</v>
      </c>
      <c r="E48" s="84">
        <f>'SR - Sector'!B15</f>
        <v>586975.06999999995</v>
      </c>
      <c r="F48" s="84">
        <f>'SR - Sector'!C15</f>
        <v>586975.06999999995</v>
      </c>
      <c r="G48" s="84">
        <f>'SR - Sector'!D15</f>
        <v>584606.67000000004</v>
      </c>
      <c r="H48" s="84">
        <f>'SR - Sector'!E15</f>
        <v>584606.67000000004</v>
      </c>
      <c r="I48" s="84">
        <f>'SR - Sector'!F15</f>
        <v>600172.62</v>
      </c>
      <c r="J48" s="84">
        <f>'SR - Sector'!G15</f>
        <v>570827.36</v>
      </c>
      <c r="K48" s="84">
        <f>'SR - Sector'!H15</f>
        <v>566852.23</v>
      </c>
      <c r="L48" s="84">
        <f>'SR - Sector'!I15</f>
        <v>573212.43000000005</v>
      </c>
      <c r="M48" s="84">
        <f>'SR - Sector'!J15</f>
        <v>566290.80000000005</v>
      </c>
      <c r="N48" s="84">
        <f>'SR - Sector'!K15</f>
        <v>558637.81000000006</v>
      </c>
      <c r="O48" s="84">
        <f>'SR - Sector'!L15</f>
        <v>554368</v>
      </c>
      <c r="P48" s="84">
        <f>'SR - Sector'!M15</f>
        <v>554765.51</v>
      </c>
      <c r="Q48" s="84">
        <f>'SR - Sector'!N15</f>
        <v>569832.92000000004</v>
      </c>
    </row>
    <row r="49" spans="1:17" x14ac:dyDescent="0.2">
      <c r="A49" s="79">
        <f>'SR - Tit - DH'!$C$19</f>
        <v>2023</v>
      </c>
      <c r="B49" s="79" t="str">
        <f>'SR - Sector'!$A$11</f>
        <v>Sector</v>
      </c>
      <c r="C49" s="79" t="str">
        <f>'SR - Sector'!$A$11</f>
        <v>Sector</v>
      </c>
      <c r="D49" s="79" t="str">
        <f>'SR - Sector'!A16</f>
        <v>BANCO DEL ESTADO</v>
      </c>
      <c r="E49" s="84">
        <f>'SR - Sector'!B16</f>
        <v>1028024.98</v>
      </c>
      <c r="F49" s="84">
        <f>'SR - Sector'!C16</f>
        <v>1015044.41</v>
      </c>
      <c r="G49" s="84">
        <f>'SR - Sector'!D16</f>
        <v>1015044.41</v>
      </c>
      <c r="H49" s="84">
        <f>'SR - Sector'!E16</f>
        <v>1007700.27</v>
      </c>
      <c r="I49" s="84">
        <f>'SR - Sector'!F16</f>
        <v>1114944.1000000001</v>
      </c>
      <c r="J49" s="84">
        <f>'SR - Sector'!G16</f>
        <v>1038387.41</v>
      </c>
      <c r="K49" s="84">
        <f>'SR - Sector'!H16</f>
        <v>1010900.27</v>
      </c>
      <c r="L49" s="84">
        <f>'SR - Sector'!I16</f>
        <v>1027531.49</v>
      </c>
      <c r="M49" s="84">
        <f>'SR - Sector'!J16</f>
        <v>1009719.92</v>
      </c>
      <c r="N49" s="84">
        <f>'SR - Sector'!K16</f>
        <v>1006493.87</v>
      </c>
      <c r="O49" s="84">
        <f>'SR - Sector'!L16</f>
        <v>1006493.87</v>
      </c>
      <c r="P49" s="84">
        <f>'SR - Sector'!M16</f>
        <v>1007197</v>
      </c>
      <c r="Q49" s="84">
        <f>'SR - Sector'!N16</f>
        <v>1002398.32</v>
      </c>
    </row>
    <row r="50" spans="1:17" x14ac:dyDescent="0.2">
      <c r="A50" s="79">
        <f>'SR - Tit - DH'!$C$19</f>
        <v>2023</v>
      </c>
      <c r="B50" s="79" t="str">
        <f>'SR - Sector'!$A$11</f>
        <v>Sector</v>
      </c>
      <c r="C50" s="79" t="str">
        <f>'SR - Sector'!$A$11</f>
        <v>Sector</v>
      </c>
      <c r="D50" s="79" t="str">
        <f>'SR - Sector'!A17</f>
        <v>BANCO AGRICOLA</v>
      </c>
      <c r="E50" s="84">
        <f>'SR - Sector'!B17</f>
        <v>435587.65</v>
      </c>
      <c r="F50" s="84">
        <f>'SR - Sector'!C17</f>
        <v>435587.65</v>
      </c>
      <c r="G50" s="84">
        <f>'SR - Sector'!D17</f>
        <v>432428.98</v>
      </c>
      <c r="H50" s="84">
        <f>'SR - Sector'!E17</f>
        <v>432428.98</v>
      </c>
      <c r="I50" s="84">
        <f>'SR - Sector'!F17</f>
        <v>464500.49</v>
      </c>
      <c r="J50" s="84">
        <f>'SR - Sector'!G17</f>
        <v>435907.69</v>
      </c>
      <c r="K50" s="84">
        <f>'SR - Sector'!H17</f>
        <v>444108.71</v>
      </c>
      <c r="L50" s="84">
        <f>'SR - Sector'!I17</f>
        <v>437594.6</v>
      </c>
      <c r="M50" s="84">
        <f>'SR - Sector'!J17</f>
        <v>426638.95</v>
      </c>
      <c r="N50" s="84">
        <f>'SR - Sector'!K17</f>
        <v>431857.59</v>
      </c>
      <c r="O50" s="84">
        <f>'SR - Sector'!L17</f>
        <v>425399.6</v>
      </c>
      <c r="P50" s="84">
        <f>'SR - Sector'!M17</f>
        <v>427970.05</v>
      </c>
      <c r="Q50" s="84">
        <f>'SR - Sector'!N17</f>
        <v>425399.6</v>
      </c>
    </row>
    <row r="51" spans="1:17" x14ac:dyDescent="0.2">
      <c r="A51" s="79">
        <f>'SR - Tit - DH'!$C$19</f>
        <v>2023</v>
      </c>
      <c r="B51" s="79" t="str">
        <f>'SR - Sector'!$A$11</f>
        <v>Sector</v>
      </c>
      <c r="C51" s="79" t="str">
        <f>'SR - Sector'!$A$11</f>
        <v>Sector</v>
      </c>
      <c r="D51" s="79" t="str">
        <f>'SR - Sector'!A18</f>
        <v>BANCA ESTATAL</v>
      </c>
      <c r="E51" s="84">
        <f>'SR - Sector'!B18</f>
        <v>1537731.14</v>
      </c>
      <c r="F51" s="84">
        <f>'SR - Sector'!C18</f>
        <v>1532294.57</v>
      </c>
      <c r="G51" s="84">
        <f>'SR - Sector'!D18</f>
        <v>1521542.67</v>
      </c>
      <c r="H51" s="84">
        <f>'SR - Sector'!E18</f>
        <v>1535177.53</v>
      </c>
      <c r="I51" s="84">
        <f>'SR - Sector'!F18</f>
        <v>1589070.32</v>
      </c>
      <c r="J51" s="84">
        <f>'SR - Sector'!G18</f>
        <v>1508727.2</v>
      </c>
      <c r="K51" s="84">
        <f>'SR - Sector'!H18</f>
        <v>1508560.66</v>
      </c>
      <c r="L51" s="84">
        <f>'SR - Sector'!I18</f>
        <v>1508170.06</v>
      </c>
      <c r="M51" s="84">
        <f>'SR - Sector'!J18</f>
        <v>1491204.46</v>
      </c>
      <c r="N51" s="84">
        <f>'SR - Sector'!K18</f>
        <v>1514663.06</v>
      </c>
      <c r="O51" s="84">
        <f>'SR - Sector'!L18</f>
        <v>1492548.86</v>
      </c>
      <c r="P51" s="84">
        <f>'SR - Sector'!M18</f>
        <v>1494969.43</v>
      </c>
      <c r="Q51" s="84">
        <f>'SR - Sector'!N18</f>
        <v>1491817.25</v>
      </c>
    </row>
    <row r="52" spans="1:17" x14ac:dyDescent="0.2">
      <c r="A52" s="79">
        <f>'SR - Tit - DH'!$C$19</f>
        <v>2023</v>
      </c>
      <c r="B52" s="79" t="str">
        <f>'SR - Sector'!$A$11</f>
        <v>Sector</v>
      </c>
      <c r="C52" s="79" t="str">
        <f>'SR - Sector'!$A$11</f>
        <v>Sector</v>
      </c>
      <c r="D52" s="79" t="str">
        <f>'SR - Sector'!A19</f>
        <v>BANCA PRIVADA</v>
      </c>
      <c r="E52" s="84">
        <f>'SR - Sector'!B19</f>
        <v>4169139.81</v>
      </c>
      <c r="F52" s="84">
        <f>'SR - Sector'!C19</f>
        <v>4132364.9</v>
      </c>
      <c r="G52" s="84">
        <f>'SR - Sector'!D19</f>
        <v>4156066.41</v>
      </c>
      <c r="H52" s="84">
        <f>'SR - Sector'!E19</f>
        <v>4107619.01</v>
      </c>
      <c r="I52" s="84">
        <f>'SR - Sector'!F19</f>
        <v>4285663</v>
      </c>
      <c r="J52" s="84">
        <f>'SR - Sector'!G19</f>
        <v>4136222.33</v>
      </c>
      <c r="K52" s="84">
        <f>'SR - Sector'!H19</f>
        <v>4131434.91</v>
      </c>
      <c r="L52" s="84">
        <f>'SR - Sector'!I19</f>
        <v>4097270.96</v>
      </c>
      <c r="M52" s="84">
        <f>'SR - Sector'!J19</f>
        <v>4081561.98</v>
      </c>
      <c r="N52" s="84">
        <f>'SR - Sector'!K19</f>
        <v>4142809.46</v>
      </c>
      <c r="O52" s="84">
        <f>'SR - Sector'!L19</f>
        <v>4071271.46</v>
      </c>
      <c r="P52" s="84">
        <f>'SR - Sector'!M19</f>
        <v>4075232.13</v>
      </c>
      <c r="Q52" s="84">
        <f>'SR - Sector'!N19</f>
        <v>4061547.4</v>
      </c>
    </row>
    <row r="53" spans="1:17" x14ac:dyDescent="0.2">
      <c r="A53" s="79">
        <f>'SR - Tit - DH'!$C$19</f>
        <v>2023</v>
      </c>
      <c r="B53" s="79" t="str">
        <f>'SR - Sector'!$A$11</f>
        <v>Sector</v>
      </c>
      <c r="C53" s="79" t="str">
        <f>'SR - Sector'!$A$11</f>
        <v>Sector</v>
      </c>
      <c r="D53" s="79" t="str">
        <f>'SR - Sector'!A20</f>
        <v>SALUD</v>
      </c>
      <c r="E53" s="84">
        <f>'SR - Sector'!B20</f>
        <v>2183328.5699999998</v>
      </c>
      <c r="F53" s="84">
        <f>'SR - Sector'!C20</f>
        <v>2184954.33</v>
      </c>
      <c r="G53" s="84">
        <f>'SR - Sector'!D20</f>
        <v>2194129.02</v>
      </c>
      <c r="H53" s="84">
        <f>'SR - Sector'!E20</f>
        <v>2149599.6</v>
      </c>
      <c r="I53" s="84">
        <f>'SR - Sector'!F20</f>
        <v>2316367.54</v>
      </c>
      <c r="J53" s="84">
        <f>'SR - Sector'!G20</f>
        <v>2157231.12</v>
      </c>
      <c r="K53" s="84">
        <f>'SR - Sector'!H20</f>
        <v>2189798.8199999998</v>
      </c>
      <c r="L53" s="84">
        <f>'SR - Sector'!I20</f>
        <v>2127360.9</v>
      </c>
      <c r="M53" s="84">
        <f>'SR - Sector'!J20</f>
        <v>2125683.15</v>
      </c>
      <c r="N53" s="84">
        <f>'SR - Sector'!K20</f>
        <v>2111730.09</v>
      </c>
      <c r="O53" s="84">
        <f>'SR - Sector'!L20</f>
        <v>2128376.0099999998</v>
      </c>
      <c r="P53" s="84">
        <f>'SR - Sector'!M20</f>
        <v>2113553.15</v>
      </c>
      <c r="Q53" s="84">
        <f>'SR - Sector'!N20</f>
        <v>2095528.1</v>
      </c>
    </row>
    <row r="54" spans="1:17" x14ac:dyDescent="0.2">
      <c r="A54" s="79">
        <f>'SR - Tit - DH'!$C$19</f>
        <v>2023</v>
      </c>
      <c r="B54" s="79" t="str">
        <f>'SR - Sector'!$A$11</f>
        <v>Sector</v>
      </c>
      <c r="C54" s="79" t="str">
        <f>'SR - Sector'!$A$11</f>
        <v>Sector</v>
      </c>
      <c r="D54" s="79" t="str">
        <f>'SR - Sector'!A21</f>
        <v>CONSTRUCCION</v>
      </c>
      <c r="E54" s="84">
        <f>'SR - Sector'!B21</f>
        <v>1043029.24</v>
      </c>
      <c r="F54" s="84">
        <f>'SR - Sector'!C21</f>
        <v>1008497.25</v>
      </c>
      <c r="G54" s="84">
        <f>'SR - Sector'!D21</f>
        <v>1002034.41</v>
      </c>
      <c r="H54" s="84">
        <f>'SR - Sector'!E21</f>
        <v>987700.5</v>
      </c>
      <c r="I54" s="84">
        <f>'SR - Sector'!F21</f>
        <v>1064969.0900000001</v>
      </c>
      <c r="J54" s="84">
        <f>'SR - Sector'!G21</f>
        <v>992230.93</v>
      </c>
      <c r="K54" s="84">
        <f>'SR - Sector'!H21</f>
        <v>985845.74</v>
      </c>
      <c r="L54" s="84">
        <f>'SR - Sector'!I21</f>
        <v>1002282.26</v>
      </c>
      <c r="M54" s="84">
        <f>'SR - Sector'!J21</f>
        <v>981521.78</v>
      </c>
      <c r="N54" s="84">
        <f>'SR - Sector'!K21</f>
        <v>987457.7</v>
      </c>
      <c r="O54" s="84">
        <f>'SR - Sector'!L21</f>
        <v>980037.8</v>
      </c>
      <c r="P54" s="84">
        <f>'SR - Sector'!M21</f>
        <v>980540.54</v>
      </c>
      <c r="Q54" s="84">
        <f>'SR - Sector'!N21</f>
        <v>973608.26</v>
      </c>
    </row>
    <row r="55" spans="1:17" x14ac:dyDescent="0.2">
      <c r="A55" s="79">
        <f>'SR - Tit - DH'!$C$19</f>
        <v>2023</v>
      </c>
      <c r="B55" s="79" t="str">
        <f>'SR - Sector'!$A$11</f>
        <v>Sector</v>
      </c>
      <c r="C55" s="79" t="str">
        <f>'SR - Sector'!$A$11</f>
        <v>Sector</v>
      </c>
      <c r="D55" s="79" t="str">
        <f>'SR - Sector'!A22</f>
        <v>BANCO MINERO</v>
      </c>
      <c r="E55" s="84">
        <f>'SR - Sector'!B22</f>
        <v>708714.74</v>
      </c>
      <c r="F55" s="84">
        <f>'SR - Sector'!C22</f>
        <v>698357.4</v>
      </c>
      <c r="G55" s="84">
        <f>'SR - Sector'!D22</f>
        <v>700546.76</v>
      </c>
      <c r="H55" s="84">
        <f>'SR - Sector'!E22</f>
        <v>697627.63</v>
      </c>
      <c r="I55" s="84">
        <f>'SR - Sector'!F22</f>
        <v>753058.83</v>
      </c>
      <c r="J55" s="84">
        <f>'SR - Sector'!G22</f>
        <v>698908.42</v>
      </c>
      <c r="K55" s="84">
        <f>'SR - Sector'!H22</f>
        <v>746510.17</v>
      </c>
      <c r="L55" s="84">
        <f>'SR - Sector'!I22</f>
        <v>702048.21</v>
      </c>
      <c r="M55" s="84">
        <f>'SR - Sector'!J22</f>
        <v>698306.18</v>
      </c>
      <c r="N55" s="84">
        <f>'SR - Sector'!K22</f>
        <v>695168.37</v>
      </c>
      <c r="O55" s="84">
        <f>'SR - Sector'!L22</f>
        <v>701443.99</v>
      </c>
      <c r="P55" s="84">
        <f>'SR - Sector'!M22</f>
        <v>698588.89</v>
      </c>
      <c r="Q55" s="84">
        <f>'SR - Sector'!N22</f>
        <v>753643.88</v>
      </c>
    </row>
    <row r="56" spans="1:17" x14ac:dyDescent="0.2">
      <c r="A56" s="79">
        <f>'SR - Tit - DH'!$C$19</f>
        <v>2023</v>
      </c>
      <c r="B56" s="79" t="str">
        <f>'SR - Sector'!$A$11</f>
        <v>Sector</v>
      </c>
      <c r="C56" s="79" t="str">
        <f>'SR - Sector'!$A$11</f>
        <v>Sector</v>
      </c>
      <c r="D56" s="79" t="str">
        <f>'SR - Sector'!A23</f>
        <v>FDO.C.SS.FAB</v>
      </c>
      <c r="E56" s="84">
        <f>'SR - Sector'!B23</f>
        <v>23828.92</v>
      </c>
      <c r="F56" s="84">
        <f>'SR - Sector'!C23</f>
        <v>23828.92</v>
      </c>
      <c r="G56" s="84">
        <f>'SR - Sector'!D23</f>
        <v>23828.92</v>
      </c>
      <c r="H56" s="84">
        <f>'SR - Sector'!E23</f>
        <v>23828.92</v>
      </c>
      <c r="I56" s="84">
        <f>'SR - Sector'!F23</f>
        <v>25965.67</v>
      </c>
      <c r="J56" s="84">
        <f>'SR - Sector'!G23</f>
        <v>24256.27</v>
      </c>
      <c r="K56" s="84">
        <f>'SR - Sector'!H23</f>
        <v>24256.27</v>
      </c>
      <c r="L56" s="84">
        <f>'SR - Sector'!I23</f>
        <v>24256.27</v>
      </c>
      <c r="M56" s="84">
        <f>'SR - Sector'!J23</f>
        <v>24256.27</v>
      </c>
      <c r="N56" s="84">
        <f>'SR - Sector'!K23</f>
        <v>24256.27</v>
      </c>
      <c r="O56" s="84">
        <f>'SR - Sector'!L23</f>
        <v>24256.27</v>
      </c>
      <c r="P56" s="84">
        <f>'SR - Sector'!M23</f>
        <v>24256.27</v>
      </c>
      <c r="Q56" s="84">
        <f>'SR - Sector'!N23</f>
        <v>24256.27</v>
      </c>
    </row>
    <row r="57" spans="1:17" x14ac:dyDescent="0.2">
      <c r="A57" s="79">
        <f>'SR - Tit - DH'!$C$19</f>
        <v>2023</v>
      </c>
      <c r="B57" s="79" t="str">
        <f>'SR - Sector'!$A$11</f>
        <v>Sector</v>
      </c>
      <c r="C57" s="79" t="str">
        <f>'SR - Sector'!$A$11</f>
        <v>Sector</v>
      </c>
      <c r="D57" s="79" t="str">
        <f>'SR - Sector'!A24</f>
        <v>FERROVIARIO Y R.A.</v>
      </c>
      <c r="E57" s="84">
        <f>'SR - Sector'!B24</f>
        <v>10684845.380000001</v>
      </c>
      <c r="F57" s="84">
        <f>'SR - Sector'!C24</f>
        <v>10966649.99</v>
      </c>
      <c r="G57" s="84">
        <f>'SR - Sector'!D24</f>
        <v>10644712.699999999</v>
      </c>
      <c r="H57" s="84">
        <f>'SR - Sector'!E24</f>
        <v>10699894.35</v>
      </c>
      <c r="I57" s="84">
        <f>'SR - Sector'!F24</f>
        <v>11402951.25</v>
      </c>
      <c r="J57" s="84">
        <f>'SR - Sector'!G24</f>
        <v>10661662.460000001</v>
      </c>
      <c r="K57" s="84">
        <f>'SR - Sector'!H24</f>
        <v>10700798.199999999</v>
      </c>
      <c r="L57" s="84">
        <f>'SR - Sector'!I24</f>
        <v>10553965.630000001</v>
      </c>
      <c r="M57" s="84">
        <f>'SR - Sector'!J24</f>
        <v>10523397.48</v>
      </c>
      <c r="N57" s="84">
        <f>'SR - Sector'!K24</f>
        <v>10464017.279999999</v>
      </c>
      <c r="O57" s="84">
        <f>'SR - Sector'!L24</f>
        <v>10390480.24</v>
      </c>
      <c r="P57" s="84">
        <f>'SR - Sector'!M24</f>
        <v>10382316.51</v>
      </c>
      <c r="Q57" s="84">
        <f>'SR - Sector'!N24</f>
        <v>10343049.689999999</v>
      </c>
    </row>
    <row r="58" spans="1:17" x14ac:dyDescent="0.2">
      <c r="A58" s="79">
        <f>'SR - Tit - DH'!$C$19</f>
        <v>2023</v>
      </c>
      <c r="B58" s="79" t="str">
        <f>'SR - Sector'!$A$11</f>
        <v>Sector</v>
      </c>
      <c r="C58" s="79" t="str">
        <f>'SR - Sector'!$A$11</f>
        <v>Sector</v>
      </c>
      <c r="D58" s="79" t="str">
        <f>'SR - Sector'!A25</f>
        <v>ADUANAS</v>
      </c>
      <c r="E58" s="84">
        <f>'SR - Sector'!B25</f>
        <v>1685330.04</v>
      </c>
      <c r="F58" s="84">
        <f>'SR - Sector'!C25</f>
        <v>1681681.14</v>
      </c>
      <c r="G58" s="84">
        <f>'SR - Sector'!D25</f>
        <v>1726958.37</v>
      </c>
      <c r="H58" s="84">
        <f>'SR - Sector'!E25</f>
        <v>1671186.69</v>
      </c>
      <c r="I58" s="84">
        <f>'SR - Sector'!F25</f>
        <v>1811019.33</v>
      </c>
      <c r="J58" s="84">
        <f>'SR - Sector'!G25</f>
        <v>1705538.67</v>
      </c>
      <c r="K58" s="84">
        <f>'SR - Sector'!H25</f>
        <v>1688473.14</v>
      </c>
      <c r="L58" s="84">
        <f>'SR - Sector'!I25</f>
        <v>1668383.36</v>
      </c>
      <c r="M58" s="84">
        <f>'SR - Sector'!J25</f>
        <v>1648982.93</v>
      </c>
      <c r="N58" s="84">
        <f>'SR - Sector'!K25</f>
        <v>1654918.85</v>
      </c>
      <c r="O58" s="84">
        <f>'SR - Sector'!L25</f>
        <v>1648240.94</v>
      </c>
      <c r="P58" s="84">
        <f>'SR - Sector'!M25</f>
        <v>1650269.19</v>
      </c>
      <c r="Q58" s="84">
        <f>'SR - Sector'!N25</f>
        <v>1637346.67</v>
      </c>
    </row>
    <row r="59" spans="1:17" x14ac:dyDescent="0.2">
      <c r="A59" s="79">
        <f>'SR - Tit - DH'!$C$19</f>
        <v>2023</v>
      </c>
      <c r="B59" s="79" t="str">
        <f>'SR - Sector'!$A$11</f>
        <v>Sector</v>
      </c>
      <c r="C59" s="79" t="str">
        <f>'SR - Sector'!$A$11</f>
        <v>Sector</v>
      </c>
      <c r="D59" s="79" t="str">
        <f>'SR - Sector'!A26</f>
        <v>COMIBOL</v>
      </c>
      <c r="E59" s="84">
        <f>'SR - Sector'!B26</f>
        <v>25768880.420000002</v>
      </c>
      <c r="F59" s="84">
        <f>'SR - Sector'!C26</f>
        <v>25673244.789999999</v>
      </c>
      <c r="G59" s="84">
        <f>'SR - Sector'!D26</f>
        <v>25688069.809999999</v>
      </c>
      <c r="H59" s="84">
        <f>'SR - Sector'!E26</f>
        <v>25721833.440000001</v>
      </c>
      <c r="I59" s="84">
        <f>'SR - Sector'!F26</f>
        <v>27406408.280000001</v>
      </c>
      <c r="J59" s="84">
        <f>'SR - Sector'!G26</f>
        <v>25753866.350000001</v>
      </c>
      <c r="K59" s="84">
        <f>'SR - Sector'!H26</f>
        <v>25273867.059999999</v>
      </c>
      <c r="L59" s="84">
        <f>'SR - Sector'!I26</f>
        <v>25260028.420000002</v>
      </c>
      <c r="M59" s="84">
        <f>'SR - Sector'!J26</f>
        <v>25022684.620000001</v>
      </c>
      <c r="N59" s="84">
        <f>'SR - Sector'!K26</f>
        <v>24969090.789999999</v>
      </c>
      <c r="O59" s="84">
        <f>'SR - Sector'!L26</f>
        <v>24800457.739999998</v>
      </c>
      <c r="P59" s="84">
        <f>'SR - Sector'!M26</f>
        <v>24712573.190000001</v>
      </c>
      <c r="Q59" s="84">
        <f>'SR - Sector'!N26</f>
        <v>24553126.690000001</v>
      </c>
    </row>
    <row r="60" spans="1:17" x14ac:dyDescent="0.2">
      <c r="A60" s="79">
        <f>'SR - Tit - DH'!$C$19</f>
        <v>2023</v>
      </c>
      <c r="B60" s="79" t="str">
        <f>'SR - Sector'!$A$11</f>
        <v>Sector</v>
      </c>
      <c r="C60" s="79" t="str">
        <f>'SR - Sector'!$A$11</f>
        <v>Sector</v>
      </c>
      <c r="D60" s="79" t="str">
        <f>'SR - Sector'!A27</f>
        <v>MINERIA PRIVADA</v>
      </c>
      <c r="E60" s="84">
        <f>'SR - Sector'!B27</f>
        <v>11310752.890000001</v>
      </c>
      <c r="F60" s="84">
        <f>'SR - Sector'!C27</f>
        <v>11253706.57</v>
      </c>
      <c r="G60" s="84">
        <f>'SR - Sector'!D27</f>
        <v>11206878.74</v>
      </c>
      <c r="H60" s="84">
        <f>'SR - Sector'!E27</f>
        <v>11139885.83</v>
      </c>
      <c r="I60" s="84">
        <f>'SR - Sector'!F27</f>
        <v>11958981.92</v>
      </c>
      <c r="J60" s="84">
        <f>'SR - Sector'!G27</f>
        <v>11169840.439999999</v>
      </c>
      <c r="K60" s="84">
        <f>'SR - Sector'!H27</f>
        <v>11150849.029999999</v>
      </c>
      <c r="L60" s="84">
        <f>'SR - Sector'!I27</f>
        <v>11107034.359999999</v>
      </c>
      <c r="M60" s="84">
        <f>'SR - Sector'!J27</f>
        <v>11039632.710000001</v>
      </c>
      <c r="N60" s="84">
        <f>'SR - Sector'!K27</f>
        <v>11005118.789999999</v>
      </c>
      <c r="O60" s="84">
        <f>'SR - Sector'!L27</f>
        <v>10944649.050000001</v>
      </c>
      <c r="P60" s="84">
        <f>'SR - Sector'!M27</f>
        <v>10942766.939999999</v>
      </c>
      <c r="Q60" s="84">
        <f>'SR - Sector'!N27</f>
        <v>10950992.32</v>
      </c>
    </row>
    <row r="61" spans="1:17" x14ac:dyDescent="0.2">
      <c r="A61" s="79">
        <f>'SR - Tit - DH'!$C$19</f>
        <v>2023</v>
      </c>
      <c r="B61" s="79" t="str">
        <f>'SR - Sector'!$A$11</f>
        <v>Sector</v>
      </c>
      <c r="C61" s="79" t="str">
        <f>'SR - Sector'!$A$11</f>
        <v>Sector</v>
      </c>
      <c r="D61" s="79" t="str">
        <f>'SR - Sector'!A28</f>
        <v>ADM. PUBLICA</v>
      </c>
      <c r="E61" s="84">
        <f>'SR - Sector'!B28</f>
        <v>16114146.470000001</v>
      </c>
      <c r="F61" s="84">
        <f>'SR - Sector'!C28</f>
        <v>16046636.779999999</v>
      </c>
      <c r="G61" s="84">
        <f>'SR - Sector'!D28</f>
        <v>16045131.279999999</v>
      </c>
      <c r="H61" s="84">
        <f>'SR - Sector'!E28</f>
        <v>16025203.880000001</v>
      </c>
      <c r="I61" s="84">
        <f>'SR - Sector'!F28</f>
        <v>17036292.010000002</v>
      </c>
      <c r="J61" s="84">
        <f>'SR - Sector'!G28</f>
        <v>16002038.939999999</v>
      </c>
      <c r="K61" s="84">
        <f>'SR - Sector'!H28</f>
        <v>15940247.75</v>
      </c>
      <c r="L61" s="84">
        <f>'SR - Sector'!I28</f>
        <v>15836794.77</v>
      </c>
      <c r="M61" s="84">
        <f>'SR - Sector'!J28</f>
        <v>15804837.35</v>
      </c>
      <c r="N61" s="84">
        <f>'SR - Sector'!K28</f>
        <v>15757024.16</v>
      </c>
      <c r="O61" s="84">
        <f>'SR - Sector'!L28</f>
        <v>15703225.1</v>
      </c>
      <c r="P61" s="84">
        <f>'SR - Sector'!M28</f>
        <v>15633278.6</v>
      </c>
      <c r="Q61" s="84">
        <f>'SR - Sector'!N28</f>
        <v>15588550.970000001</v>
      </c>
    </row>
    <row r="62" spans="1:17" x14ac:dyDescent="0.2">
      <c r="A62" s="79">
        <f>'SR - Tit - DH'!$C$19</f>
        <v>2023</v>
      </c>
      <c r="B62" s="79" t="str">
        <f>'SR - Sector'!$A$11</f>
        <v>Sector</v>
      </c>
      <c r="C62" s="79" t="str">
        <f>'SR - Sector'!$A$11</f>
        <v>Sector</v>
      </c>
      <c r="D62" s="79" t="str">
        <f>'SR - Sector'!A29</f>
        <v>COOPERATIVAS</v>
      </c>
      <c r="E62" s="84">
        <f>'SR - Sector'!B29</f>
        <v>14920923.52</v>
      </c>
      <c r="F62" s="84">
        <f>'SR - Sector'!C29</f>
        <v>14877814.26</v>
      </c>
      <c r="G62" s="84">
        <f>'SR - Sector'!D29</f>
        <v>14858366.49</v>
      </c>
      <c r="H62" s="84">
        <f>'SR - Sector'!E29</f>
        <v>14852649.59</v>
      </c>
      <c r="I62" s="84">
        <f>'SR - Sector'!F29</f>
        <v>16163518.300000001</v>
      </c>
      <c r="J62" s="84">
        <f>'SR - Sector'!G29</f>
        <v>15207742.859999999</v>
      </c>
      <c r="K62" s="84">
        <f>'SR - Sector'!H29</f>
        <v>14898064.32</v>
      </c>
      <c r="L62" s="84">
        <f>'SR - Sector'!I29</f>
        <v>14858071.060000001</v>
      </c>
      <c r="M62" s="84">
        <f>'SR - Sector'!J29</f>
        <v>14887349.300000001</v>
      </c>
      <c r="N62" s="84">
        <f>'SR - Sector'!K29</f>
        <v>14786402.5</v>
      </c>
      <c r="O62" s="84">
        <f>'SR - Sector'!L29</f>
        <v>14775819.52</v>
      </c>
      <c r="P62" s="84">
        <f>'SR - Sector'!M29</f>
        <v>14752774.15</v>
      </c>
      <c r="Q62" s="84">
        <f>'SR - Sector'!N29</f>
        <v>14734594</v>
      </c>
    </row>
    <row r="63" spans="1:17" x14ac:dyDescent="0.2">
      <c r="A63" s="79">
        <f>'SR - Tit - DH'!$C$19</f>
        <v>2023</v>
      </c>
      <c r="B63" s="79" t="str">
        <f>'SR - Sector'!$A$11</f>
        <v>Sector</v>
      </c>
      <c r="C63" s="79" t="str">
        <f>'SR - Sector'!$A$11</f>
        <v>Sector</v>
      </c>
      <c r="D63" s="79" t="str">
        <f>'SR - Sector'!A30</f>
        <v>VARIOS</v>
      </c>
      <c r="E63" s="84">
        <f>'SR - Sector'!B30</f>
        <v>3646855.02</v>
      </c>
      <c r="F63" s="84">
        <f>'SR - Sector'!C30</f>
        <v>3597794.49</v>
      </c>
      <c r="G63" s="84">
        <f>'SR - Sector'!D30</f>
        <v>3572040.2</v>
      </c>
      <c r="H63" s="84">
        <f>'SR - Sector'!E30</f>
        <v>3582311.36</v>
      </c>
      <c r="I63" s="84">
        <f>'SR - Sector'!F30</f>
        <v>3860612.76</v>
      </c>
      <c r="J63" s="84">
        <f>'SR - Sector'!G30</f>
        <v>3597871.92</v>
      </c>
      <c r="K63" s="84">
        <f>'SR - Sector'!H30</f>
        <v>3596093.06</v>
      </c>
      <c r="L63" s="84">
        <f>'SR - Sector'!I30</f>
        <v>3671582.97</v>
      </c>
      <c r="M63" s="84">
        <f>'SR - Sector'!J30</f>
        <v>3566012.22</v>
      </c>
      <c r="N63" s="84">
        <f>'SR - Sector'!K30</f>
        <v>3535199.81</v>
      </c>
      <c r="O63" s="84">
        <f>'SR - Sector'!L30</f>
        <v>3519414.29</v>
      </c>
      <c r="P63" s="84">
        <f>'SR - Sector'!M30</f>
        <v>3515925.47</v>
      </c>
      <c r="Q63" s="84">
        <f>'SR - Sector'!N30</f>
        <v>3480111.66</v>
      </c>
    </row>
    <row r="64" spans="1:17" x14ac:dyDescent="0.2">
      <c r="A64" s="79">
        <f>'SR - Tit - DH'!$C$19</f>
        <v>2023</v>
      </c>
      <c r="B64" s="79" t="str">
        <f>'SR - Sector'!$A$11</f>
        <v>Sector</v>
      </c>
      <c r="C64" s="79" t="str">
        <f>'SR - Sector'!$A$11</f>
        <v>Sector</v>
      </c>
      <c r="D64" s="79" t="str">
        <f>'SR - Sector'!A31</f>
        <v>COMERCIO</v>
      </c>
      <c r="E64" s="84">
        <f>'SR - Sector'!B31</f>
        <v>11881929.130000001</v>
      </c>
      <c r="F64" s="84">
        <f>'SR - Sector'!C31</f>
        <v>11831602.82</v>
      </c>
      <c r="G64" s="84">
        <f>'SR - Sector'!D31</f>
        <v>11837157.449999999</v>
      </c>
      <c r="H64" s="84">
        <f>'SR - Sector'!E31</f>
        <v>11805996.939999999</v>
      </c>
      <c r="I64" s="84">
        <f>'SR - Sector'!F31</f>
        <v>12548765.82</v>
      </c>
      <c r="J64" s="84">
        <f>'SR - Sector'!G31</f>
        <v>11845850.130000001</v>
      </c>
      <c r="K64" s="84">
        <f>'SR - Sector'!H31</f>
        <v>11795571.74</v>
      </c>
      <c r="L64" s="84">
        <f>'SR - Sector'!I31</f>
        <v>11737111.279999999</v>
      </c>
      <c r="M64" s="84">
        <f>'SR - Sector'!J31</f>
        <v>11666390.949999999</v>
      </c>
      <c r="N64" s="84">
        <f>'SR - Sector'!K31</f>
        <v>11662603.4</v>
      </c>
      <c r="O64" s="84">
        <f>'SR - Sector'!L31</f>
        <v>11577464.34</v>
      </c>
      <c r="P64" s="84">
        <f>'SR - Sector'!M31</f>
        <v>11581087.6</v>
      </c>
      <c r="Q64" s="84">
        <f>'SR - Sector'!N31</f>
        <v>11580893.67</v>
      </c>
    </row>
    <row r="65" spans="1:17" x14ac:dyDescent="0.2">
      <c r="A65" s="79">
        <f>'SR - Tit - DH'!$C$19</f>
        <v>2023</v>
      </c>
      <c r="B65" s="79" t="str">
        <f>'SR - Sector'!$A$11</f>
        <v>Sector</v>
      </c>
      <c r="C65" s="79" t="str">
        <f>'SR - Sector'!$A$11</f>
        <v>Sector</v>
      </c>
      <c r="D65" s="79" t="str">
        <f>'SR - Sector'!A32</f>
        <v>POLICIA BOLIVIANA</v>
      </c>
      <c r="E65" s="84">
        <f>'SR - Sector'!B32</f>
        <v>8467468.8499999996</v>
      </c>
      <c r="F65" s="84">
        <f>'SR - Sector'!C32</f>
        <v>8478181.8599999994</v>
      </c>
      <c r="G65" s="84">
        <f>'SR - Sector'!D32</f>
        <v>8377649.3700000001</v>
      </c>
      <c r="H65" s="84">
        <f>'SR - Sector'!E32</f>
        <v>8366508.0999999996</v>
      </c>
      <c r="I65" s="84">
        <f>'SR - Sector'!F32</f>
        <v>9070040.0399999991</v>
      </c>
      <c r="J65" s="84">
        <f>'SR - Sector'!G32</f>
        <v>8435827.3000000007</v>
      </c>
      <c r="K65" s="84">
        <f>'SR - Sector'!H32</f>
        <v>8413617.1199999992</v>
      </c>
      <c r="L65" s="84">
        <f>'SR - Sector'!I32</f>
        <v>8446141.6699999999</v>
      </c>
      <c r="M65" s="84">
        <f>'SR - Sector'!J32</f>
        <v>8387772.4699999997</v>
      </c>
      <c r="N65" s="84">
        <f>'SR - Sector'!K32</f>
        <v>8300322.1200000001</v>
      </c>
      <c r="O65" s="84">
        <f>'SR - Sector'!L32</f>
        <v>8264714.5800000001</v>
      </c>
      <c r="P65" s="84">
        <f>'SR - Sector'!M32</f>
        <v>8217819.71</v>
      </c>
      <c r="Q65" s="84">
        <f>'SR - Sector'!N32</f>
        <v>8237476.7400000002</v>
      </c>
    </row>
    <row r="66" spans="1:17" x14ac:dyDescent="0.2">
      <c r="A66" s="79">
        <f>'SR - Tit - DH'!$C$19</f>
        <v>2023</v>
      </c>
      <c r="B66" s="79" t="str">
        <f>'SR - Sector'!$A$11</f>
        <v>Sector</v>
      </c>
      <c r="C66" s="79" t="str">
        <f>'SR - Sector'!$A$11</f>
        <v>Sector</v>
      </c>
      <c r="D66" s="79" t="str">
        <f>'SR - Sector'!A33</f>
        <v>JUDICIAL [ADMINIST.]</v>
      </c>
      <c r="E66" s="84">
        <f>'SR - Sector'!B33</f>
        <v>73436.13</v>
      </c>
      <c r="F66" s="84">
        <f>'SR - Sector'!C33</f>
        <v>73436.13</v>
      </c>
      <c r="G66" s="84">
        <f>'SR - Sector'!D33</f>
        <v>73436.13</v>
      </c>
      <c r="H66" s="84">
        <f>'SR - Sector'!E33</f>
        <v>73436.13</v>
      </c>
      <c r="I66" s="84">
        <f>'SR - Sector'!F33</f>
        <v>79654.13</v>
      </c>
      <c r="J66" s="84">
        <f>'SR - Sector'!G33</f>
        <v>74679.73</v>
      </c>
      <c r="K66" s="84">
        <f>'SR - Sector'!H33</f>
        <v>71205.36</v>
      </c>
      <c r="L66" s="84">
        <f>'SR - Sector'!I33</f>
        <v>71205.36</v>
      </c>
      <c r="M66" s="84">
        <f>'SR - Sector'!J33</f>
        <v>71205.36</v>
      </c>
      <c r="N66" s="84">
        <f>'SR - Sector'!K33</f>
        <v>71205.36</v>
      </c>
      <c r="O66" s="84">
        <f>'SR - Sector'!L33</f>
        <v>71205.36</v>
      </c>
      <c r="P66" s="84">
        <f>'SR - Sector'!M33</f>
        <v>71205.36</v>
      </c>
      <c r="Q66" s="84">
        <f>'SR - Sector'!N33</f>
        <v>71205.36</v>
      </c>
    </row>
    <row r="67" spans="1:17" x14ac:dyDescent="0.2">
      <c r="A67" s="79">
        <f>'SR - Tit - DH'!$C$19</f>
        <v>2023</v>
      </c>
      <c r="B67" s="79" t="str">
        <f>'SR - Sector'!$A$11</f>
        <v>Sector</v>
      </c>
      <c r="C67" s="79" t="str">
        <f>'SR - Sector'!$A$11</f>
        <v>Sector</v>
      </c>
      <c r="D67" s="79" t="str">
        <f>'SR - Sector'!A34</f>
        <v>FABRIL</v>
      </c>
      <c r="E67" s="84">
        <f>'SR - Sector'!B34</f>
        <v>19908588.329999998</v>
      </c>
      <c r="F67" s="84">
        <f>'SR - Sector'!C34</f>
        <v>19985205.050000001</v>
      </c>
      <c r="G67" s="84">
        <f>'SR - Sector'!D34</f>
        <v>19694308.050000001</v>
      </c>
      <c r="H67" s="84">
        <f>'SR - Sector'!E34</f>
        <v>19606762.84</v>
      </c>
      <c r="I67" s="84">
        <f>'SR - Sector'!F34</f>
        <v>21083153.52</v>
      </c>
      <c r="J67" s="84">
        <f>'SR - Sector'!G34</f>
        <v>19781617.949999999</v>
      </c>
      <c r="K67" s="84">
        <f>'SR - Sector'!H34</f>
        <v>19664099.030000001</v>
      </c>
      <c r="L67" s="84">
        <f>'SR - Sector'!I34</f>
        <v>19566409.469999999</v>
      </c>
      <c r="M67" s="84">
        <f>'SR - Sector'!J34</f>
        <v>19524769.66</v>
      </c>
      <c r="N67" s="84">
        <f>'SR - Sector'!K34</f>
        <v>19466641.82</v>
      </c>
      <c r="O67" s="84">
        <f>'SR - Sector'!L34</f>
        <v>19301715.039999999</v>
      </c>
      <c r="P67" s="84">
        <f>'SR - Sector'!M34</f>
        <v>19310124.93</v>
      </c>
      <c r="Q67" s="84">
        <f>'SR - Sector'!N34</f>
        <v>19331646.84</v>
      </c>
    </row>
    <row r="68" spans="1:17" x14ac:dyDescent="0.2">
      <c r="A68" s="79">
        <f>'SR - Tit - DH'!$C$19</f>
        <v>2023</v>
      </c>
      <c r="B68" s="79" t="str">
        <f>'SR - Sector'!$A$11</f>
        <v>Sector</v>
      </c>
      <c r="C68" s="79" t="str">
        <f>'SR - Sector'!$A$11</f>
        <v>Sector</v>
      </c>
      <c r="D68" s="79" t="str">
        <f>'SR - Sector'!A35</f>
        <v>CAMINOS</v>
      </c>
      <c r="E68" s="84">
        <f>'SR - Sector'!B35</f>
        <v>5366177.03</v>
      </c>
      <c r="F68" s="84">
        <f>'SR - Sector'!C35</f>
        <v>5326926.9400000004</v>
      </c>
      <c r="G68" s="84">
        <f>'SR - Sector'!D35</f>
        <v>5271860.55</v>
      </c>
      <c r="H68" s="84">
        <f>'SR - Sector'!E35</f>
        <v>5251619.32</v>
      </c>
      <c r="I68" s="84">
        <f>'SR - Sector'!F35</f>
        <v>5706144.0599999996</v>
      </c>
      <c r="J68" s="84">
        <f>'SR - Sector'!G35</f>
        <v>5378563.5099999998</v>
      </c>
      <c r="K68" s="84">
        <f>'SR - Sector'!H35</f>
        <v>5302011.3499999996</v>
      </c>
      <c r="L68" s="84">
        <f>'SR - Sector'!I35</f>
        <v>5279773.22</v>
      </c>
      <c r="M68" s="84">
        <f>'SR - Sector'!J35</f>
        <v>5275844.3</v>
      </c>
      <c r="N68" s="84">
        <f>'SR - Sector'!K35</f>
        <v>5241135.3899999997</v>
      </c>
      <c r="O68" s="84">
        <f>'SR - Sector'!L35</f>
        <v>5203322.5</v>
      </c>
      <c r="P68" s="84">
        <f>'SR - Sector'!M35</f>
        <v>5208055.05</v>
      </c>
      <c r="Q68" s="84">
        <f>'SR - Sector'!N35</f>
        <v>5191492.75</v>
      </c>
    </row>
    <row r="69" spans="1:17" x14ac:dyDescent="0.2">
      <c r="A69" s="79">
        <f>'SR - Tit - DH'!$C$19</f>
        <v>2023</v>
      </c>
      <c r="B69" s="79" t="str">
        <f>'SR - Sector'!$A$11</f>
        <v>Sector</v>
      </c>
      <c r="C69" s="79" t="str">
        <f>'SR - Sector'!$A$11</f>
        <v>Sector</v>
      </c>
      <c r="D69" s="79" t="str">
        <f>'SR - Sector'!A36</f>
        <v>MAGISTERIO</v>
      </c>
      <c r="E69" s="84">
        <f>'SR - Sector'!B36</f>
        <v>74920834.170000002</v>
      </c>
      <c r="F69" s="84">
        <f>'SR - Sector'!C36</f>
        <v>74680012.939999998</v>
      </c>
      <c r="G69" s="84">
        <f>'SR - Sector'!D36</f>
        <v>74417149.430000007</v>
      </c>
      <c r="H69" s="84">
        <f>'SR - Sector'!E36</f>
        <v>74166564.980000004</v>
      </c>
      <c r="I69" s="84">
        <f>'SR - Sector'!F36</f>
        <v>79956886.400000006</v>
      </c>
      <c r="J69" s="84">
        <f>'SR - Sector'!G36</f>
        <v>74685552.010000005</v>
      </c>
      <c r="K69" s="84">
        <f>'SR - Sector'!H36</f>
        <v>74669210.790000007</v>
      </c>
      <c r="L69" s="84">
        <f>'SR - Sector'!I36</f>
        <v>74336049.590000004</v>
      </c>
      <c r="M69" s="84">
        <f>'SR - Sector'!J36</f>
        <v>74114230</v>
      </c>
      <c r="N69" s="84">
        <f>'SR - Sector'!K36</f>
        <v>73596840.560000002</v>
      </c>
      <c r="O69" s="84">
        <f>'SR - Sector'!L36</f>
        <v>73367078.939999998</v>
      </c>
      <c r="P69" s="84">
        <f>'SR - Sector'!M36</f>
        <v>73235907.659999996</v>
      </c>
      <c r="Q69" s="84">
        <f>'SR - Sector'!N36</f>
        <v>73032229.840000004</v>
      </c>
    </row>
    <row r="70" spans="1:17" x14ac:dyDescent="0.2">
      <c r="A70" s="79">
        <f>'SR - Tit - DH'!$C$19</f>
        <v>2023</v>
      </c>
      <c r="B70" s="79" t="str">
        <f>'SR - Sector'!$A$11</f>
        <v>Sector</v>
      </c>
      <c r="C70" s="79" t="str">
        <f>'SR - Sector'!$A$11</f>
        <v>Sector</v>
      </c>
      <c r="D70" s="79" t="str">
        <f>'SR - Sector'!A37</f>
        <v>COMUNICACIONES</v>
      </c>
      <c r="E70" s="84">
        <f>'SR - Sector'!B37</f>
        <v>4137504.9</v>
      </c>
      <c r="F70" s="84">
        <f>'SR - Sector'!C37</f>
        <v>4067122.3</v>
      </c>
      <c r="G70" s="84">
        <f>'SR - Sector'!D37</f>
        <v>4091594.13</v>
      </c>
      <c r="H70" s="84">
        <f>'SR - Sector'!E37</f>
        <v>4149255.53</v>
      </c>
      <c r="I70" s="84">
        <f>'SR - Sector'!F37</f>
        <v>4605596.4800000004</v>
      </c>
      <c r="J70" s="84">
        <f>'SR - Sector'!G37</f>
        <v>4046003.03</v>
      </c>
      <c r="K70" s="84">
        <f>'SR - Sector'!H37</f>
        <v>4045411.99</v>
      </c>
      <c r="L70" s="84">
        <f>'SR - Sector'!I37</f>
        <v>4020476.49</v>
      </c>
      <c r="M70" s="84">
        <f>'SR - Sector'!J37</f>
        <v>3976226.06</v>
      </c>
      <c r="N70" s="84">
        <f>'SR - Sector'!K37</f>
        <v>3974438.23</v>
      </c>
      <c r="O70" s="84">
        <f>'SR - Sector'!L37</f>
        <v>3939036.75</v>
      </c>
      <c r="P70" s="84">
        <f>'SR - Sector'!M37</f>
        <v>3935448.92</v>
      </c>
      <c r="Q70" s="84">
        <f>'SR - Sector'!N37</f>
        <v>3907168.55</v>
      </c>
    </row>
    <row r="71" spans="1:17" x14ac:dyDescent="0.2">
      <c r="A71" s="79">
        <f>'SR - Tit - DH'!$C$19</f>
        <v>2023</v>
      </c>
      <c r="B71" s="79" t="str">
        <f>'SR - Sector'!$A$11</f>
        <v>Sector</v>
      </c>
      <c r="C71" s="79" t="str">
        <f>'SR - Sector'!$A$11</f>
        <v>Sector</v>
      </c>
      <c r="D71" s="79" t="str">
        <f>'SR - Sector'!A38</f>
        <v>METALURGIA</v>
      </c>
      <c r="E71" s="84">
        <f>'SR - Sector'!B38</f>
        <v>1994442.38</v>
      </c>
      <c r="F71" s="84">
        <f>'SR - Sector'!C38</f>
        <v>1992250.73</v>
      </c>
      <c r="G71" s="84">
        <f>'SR - Sector'!D38</f>
        <v>2027499.57</v>
      </c>
      <c r="H71" s="84">
        <f>'SR - Sector'!E38</f>
        <v>1993587.79</v>
      </c>
      <c r="I71" s="84">
        <f>'SR - Sector'!F38</f>
        <v>2137767.71</v>
      </c>
      <c r="J71" s="84">
        <f>'SR - Sector'!G38</f>
        <v>2011726.55</v>
      </c>
      <c r="K71" s="84">
        <f>'SR - Sector'!H38</f>
        <v>2007955.06</v>
      </c>
      <c r="L71" s="84">
        <f>'SR - Sector'!I38</f>
        <v>1987450.38</v>
      </c>
      <c r="M71" s="84">
        <f>'SR - Sector'!J38</f>
        <v>1979194.41</v>
      </c>
      <c r="N71" s="84">
        <f>'SR - Sector'!K38</f>
        <v>1974654.31</v>
      </c>
      <c r="O71" s="84">
        <f>'SR - Sector'!L38</f>
        <v>1960426.31</v>
      </c>
      <c r="P71" s="84">
        <f>'SR - Sector'!M38</f>
        <v>1961569.95</v>
      </c>
      <c r="Q71" s="84">
        <f>'SR - Sector'!N38</f>
        <v>1949437.63</v>
      </c>
    </row>
    <row r="72" spans="1:17" x14ac:dyDescent="0.2">
      <c r="A72" s="79">
        <f>'SR - Tit - DH'!$C$19</f>
        <v>2023</v>
      </c>
      <c r="B72" s="79" t="str">
        <f>'SR - Sector'!$A$11</f>
        <v>Sector</v>
      </c>
      <c r="C72" s="79" t="str">
        <f>'SR - Sector'!$A$11</f>
        <v>Sector</v>
      </c>
      <c r="D72" s="79" t="str">
        <f>'SR - Sector'!A39</f>
        <v>Y.P.F.B.</v>
      </c>
      <c r="E72" s="84">
        <f>'SR - Sector'!B39</f>
        <v>11751684.51</v>
      </c>
      <c r="F72" s="84">
        <f>'SR - Sector'!C39</f>
        <v>11698747.5</v>
      </c>
      <c r="G72" s="84">
        <f>'SR - Sector'!D39</f>
        <v>11675832.57</v>
      </c>
      <c r="H72" s="84">
        <f>'SR - Sector'!E39</f>
        <v>11783359.57</v>
      </c>
      <c r="I72" s="84">
        <f>'SR - Sector'!F39</f>
        <v>12274503.949999999</v>
      </c>
      <c r="J72" s="84">
        <f>'SR - Sector'!G39</f>
        <v>11691701.439999999</v>
      </c>
      <c r="K72" s="84">
        <f>'SR - Sector'!H39</f>
        <v>11693648.99</v>
      </c>
      <c r="L72" s="84">
        <f>'SR - Sector'!I39</f>
        <v>11630887.98</v>
      </c>
      <c r="M72" s="84">
        <f>'SR - Sector'!J39</f>
        <v>11557627.34</v>
      </c>
      <c r="N72" s="84">
        <f>'SR - Sector'!K39</f>
        <v>11530962.82</v>
      </c>
      <c r="O72" s="84">
        <f>'SR - Sector'!L39</f>
        <v>11547359.08</v>
      </c>
      <c r="P72" s="84">
        <f>'SR - Sector'!M39</f>
        <v>11478305.68</v>
      </c>
      <c r="Q72" s="84">
        <f>'SR - Sector'!N39</f>
        <v>11419575.92</v>
      </c>
    </row>
    <row r="73" spans="1:17" x14ac:dyDescent="0.2">
      <c r="A73" s="79">
        <f>'SR - Tit - DH'!$C$19</f>
        <v>2023</v>
      </c>
      <c r="B73" s="79" t="str">
        <f>'SR - Sector'!$A$11</f>
        <v>Sector</v>
      </c>
      <c r="C73" s="79" t="str">
        <f>'SR - Sector'!$A$11</f>
        <v>Sector</v>
      </c>
      <c r="D73" s="79" t="str">
        <f>'SR - Sector'!A40</f>
        <v>CAJA SALUD PETROLERA</v>
      </c>
      <c r="E73" s="84">
        <f>'SR - Sector'!B40</f>
        <v>8891760.8599999994</v>
      </c>
      <c r="F73" s="84">
        <f>'SR - Sector'!C40</f>
        <v>8878087.75</v>
      </c>
      <c r="G73" s="84">
        <f>'SR - Sector'!D40</f>
        <v>8841922.0999999996</v>
      </c>
      <c r="H73" s="84">
        <f>'SR - Sector'!E40</f>
        <v>8826711.4600000009</v>
      </c>
      <c r="I73" s="84">
        <f>'SR - Sector'!F40</f>
        <v>9375397.8300000001</v>
      </c>
      <c r="J73" s="84">
        <f>'SR - Sector'!G40</f>
        <v>8866924.6600000001</v>
      </c>
      <c r="K73" s="84">
        <f>'SR - Sector'!H40</f>
        <v>8859404.4399999995</v>
      </c>
      <c r="L73" s="84">
        <f>'SR - Sector'!I40</f>
        <v>8831991.6199999992</v>
      </c>
      <c r="M73" s="84">
        <f>'SR - Sector'!J40</f>
        <v>8783893.9100000001</v>
      </c>
      <c r="N73" s="84">
        <f>'SR - Sector'!K40</f>
        <v>8747381.2300000004</v>
      </c>
      <c r="O73" s="84">
        <f>'SR - Sector'!L40</f>
        <v>8694321.6799999997</v>
      </c>
      <c r="P73" s="84">
        <f>'SR - Sector'!M40</f>
        <v>8687536.5500000007</v>
      </c>
      <c r="Q73" s="84">
        <f>'SR - Sector'!N40</f>
        <v>8693101.1199999992</v>
      </c>
    </row>
    <row r="74" spans="1:17" x14ac:dyDescent="0.2">
      <c r="A74" s="79">
        <f>'SR - Tit - DH'!$C$19</f>
        <v>2023</v>
      </c>
      <c r="B74" s="79" t="str">
        <f>'SR - Sector'!$A$11</f>
        <v>Sector</v>
      </c>
      <c r="C74" s="79" t="str">
        <f>'SR - Sector'!$A$11</f>
        <v>Sector</v>
      </c>
      <c r="D74" s="79" t="str">
        <f>'SR - Sector'!A41</f>
        <v>SINEC STA.CRUZ</v>
      </c>
      <c r="E74" s="84">
        <f>'SR - Sector'!B41</f>
        <v>935386.64</v>
      </c>
      <c r="F74" s="84">
        <f>'SR - Sector'!C41</f>
        <v>984310.17</v>
      </c>
      <c r="G74" s="84">
        <f>'SR - Sector'!D41</f>
        <v>931551.16</v>
      </c>
      <c r="H74" s="84">
        <f>'SR - Sector'!E41</f>
        <v>927486.7</v>
      </c>
      <c r="I74" s="84">
        <f>'SR - Sector'!F41</f>
        <v>970775.57</v>
      </c>
      <c r="J74" s="84">
        <f>'SR - Sector'!G41</f>
        <v>923001.19</v>
      </c>
      <c r="K74" s="84">
        <f>'SR - Sector'!H41</f>
        <v>923001.19</v>
      </c>
      <c r="L74" s="84">
        <f>'SR - Sector'!I41</f>
        <v>950960.13</v>
      </c>
      <c r="M74" s="84">
        <f>'SR - Sector'!J41</f>
        <v>945348.07</v>
      </c>
      <c r="N74" s="84">
        <f>'SR - Sector'!K41</f>
        <v>924505.38</v>
      </c>
      <c r="O74" s="84">
        <f>'SR - Sector'!L41</f>
        <v>978895.02</v>
      </c>
      <c r="P74" s="84">
        <f>'SR - Sector'!M41</f>
        <v>934241.52</v>
      </c>
      <c r="Q74" s="84">
        <f>'SR - Sector'!N41</f>
        <v>931855.16</v>
      </c>
    </row>
    <row r="75" spans="1:17" x14ac:dyDescent="0.2">
      <c r="A75" s="79">
        <f>'SR - Tit - DH'!$C$19</f>
        <v>2023</v>
      </c>
      <c r="B75" s="79" t="str">
        <f>'SR - Sector'!$A$11</f>
        <v>Sector</v>
      </c>
      <c r="C75" s="79" t="str">
        <f>'SR - Sector'!$A$11</f>
        <v>Sector</v>
      </c>
      <c r="D75" s="79" t="str">
        <f>'SR - Sector'!A42</f>
        <v>MUNICIPALES</v>
      </c>
      <c r="E75" s="84">
        <f>'SR - Sector'!B42</f>
        <v>9692535.9399999995</v>
      </c>
      <c r="F75" s="84">
        <f>'SR - Sector'!C42</f>
        <v>9593093</v>
      </c>
      <c r="G75" s="84">
        <f>'SR - Sector'!D42</f>
        <v>9564596.6600000001</v>
      </c>
      <c r="H75" s="84">
        <f>'SR - Sector'!E42</f>
        <v>9531249.6600000001</v>
      </c>
      <c r="I75" s="84">
        <f>'SR - Sector'!F42</f>
        <v>10312123.51</v>
      </c>
      <c r="J75" s="84">
        <f>'SR - Sector'!G42</f>
        <v>9768729.6199999992</v>
      </c>
      <c r="K75" s="84">
        <f>'SR - Sector'!H42</f>
        <v>9597511.7300000004</v>
      </c>
      <c r="L75" s="84">
        <f>'SR - Sector'!I42</f>
        <v>9529993.5099999998</v>
      </c>
      <c r="M75" s="84">
        <f>'SR - Sector'!J42</f>
        <v>9495423.6400000006</v>
      </c>
      <c r="N75" s="84">
        <f>'SR - Sector'!K42</f>
        <v>9481965</v>
      </c>
      <c r="O75" s="84">
        <f>'SR - Sector'!L42</f>
        <v>9420749.6600000001</v>
      </c>
      <c r="P75" s="84">
        <f>'SR - Sector'!M42</f>
        <v>9425562.5199999996</v>
      </c>
      <c r="Q75" s="84">
        <f>'SR - Sector'!N42</f>
        <v>9456193.4900000002</v>
      </c>
    </row>
    <row r="76" spans="1:17" x14ac:dyDescent="0.2">
      <c r="A76" s="79">
        <f>'SR - Tit - DH'!$C$19</f>
        <v>2023</v>
      </c>
      <c r="B76" s="79" t="str">
        <f>'SR - Sector'!$A$11</f>
        <v>Sector</v>
      </c>
      <c r="C76" s="79" t="str">
        <f>'SR - Sector'!$A$11</f>
        <v>Sector</v>
      </c>
      <c r="D76" s="79" t="str">
        <f>'SR - Sector'!A43</f>
        <v>MEDICO Y R.A.</v>
      </c>
      <c r="E76" s="84">
        <f>'SR - Sector'!B43</f>
        <v>3878072.07</v>
      </c>
      <c r="F76" s="84">
        <f>'SR - Sector'!C43</f>
        <v>3881476.85</v>
      </c>
      <c r="G76" s="84">
        <f>'SR - Sector'!D43</f>
        <v>3824878.42</v>
      </c>
      <c r="H76" s="84">
        <f>'SR - Sector'!E43</f>
        <v>3853267.52</v>
      </c>
      <c r="I76" s="84">
        <f>'SR - Sector'!F43</f>
        <v>4032763.57</v>
      </c>
      <c r="J76" s="84">
        <f>'SR - Sector'!G43</f>
        <v>3869624.07</v>
      </c>
      <c r="K76" s="84">
        <f>'SR - Sector'!H43</f>
        <v>3866733.71</v>
      </c>
      <c r="L76" s="84">
        <f>'SR - Sector'!I43</f>
        <v>3881922.02</v>
      </c>
      <c r="M76" s="84">
        <f>'SR - Sector'!J43</f>
        <v>3827221.96</v>
      </c>
      <c r="N76" s="84">
        <f>'SR - Sector'!K43</f>
        <v>3798574.74</v>
      </c>
      <c r="O76" s="84">
        <f>'SR - Sector'!L43</f>
        <v>3769530.82</v>
      </c>
      <c r="P76" s="84">
        <f>'SR - Sector'!M43</f>
        <v>3770903.15</v>
      </c>
      <c r="Q76" s="84">
        <f>'SR - Sector'!N43</f>
        <v>3756119.97</v>
      </c>
    </row>
    <row r="77" spans="1:17" x14ac:dyDescent="0.2">
      <c r="A77" s="79">
        <f>'SR - Tit - DH'!$C$19</f>
        <v>2023</v>
      </c>
      <c r="B77" s="79" t="str">
        <f>'SR - Sector'!$A$11</f>
        <v>Sector</v>
      </c>
      <c r="C77" s="79" t="str">
        <f>'SR - Sector'!$A$11</f>
        <v>Sector</v>
      </c>
      <c r="D77" s="79" t="str">
        <f>'SR - Sector'!A44</f>
        <v>CORPORAC.DESARROLLO</v>
      </c>
      <c r="E77" s="84">
        <f>'SR - Sector'!B44</f>
        <v>5607367.9100000001</v>
      </c>
      <c r="F77" s="84">
        <f>'SR - Sector'!C44</f>
        <v>5521928.0700000003</v>
      </c>
      <c r="G77" s="84">
        <f>'SR - Sector'!D44</f>
        <v>5471089.7999999998</v>
      </c>
      <c r="H77" s="84">
        <f>'SR - Sector'!E44</f>
        <v>5469710.3399999999</v>
      </c>
      <c r="I77" s="84">
        <f>'SR - Sector'!F44</f>
        <v>5811978.96</v>
      </c>
      <c r="J77" s="84">
        <f>'SR - Sector'!G44</f>
        <v>5594709.6500000004</v>
      </c>
      <c r="K77" s="84">
        <f>'SR - Sector'!H44</f>
        <v>5449426.79</v>
      </c>
      <c r="L77" s="84">
        <f>'SR - Sector'!I44</f>
        <v>5466006.1100000003</v>
      </c>
      <c r="M77" s="84">
        <f>'SR - Sector'!J44</f>
        <v>5414626.0899999999</v>
      </c>
      <c r="N77" s="84">
        <f>'SR - Sector'!K44</f>
        <v>5409031.75</v>
      </c>
      <c r="O77" s="84">
        <f>'SR - Sector'!L44</f>
        <v>5386750.5899999999</v>
      </c>
      <c r="P77" s="84">
        <f>'SR - Sector'!M44</f>
        <v>5378610.21</v>
      </c>
      <c r="Q77" s="84">
        <f>'SR - Sector'!N44</f>
        <v>5357927.42</v>
      </c>
    </row>
    <row r="78" spans="1:17" x14ac:dyDescent="0.2">
      <c r="A78" s="79">
        <f>'SR - Tit - DH'!$C$19</f>
        <v>2023</v>
      </c>
      <c r="B78" s="79" t="str">
        <f>'SR - Sector'!$A$11</f>
        <v>Sector</v>
      </c>
      <c r="C78" s="79" t="str">
        <f>'SR - Sector'!$A$11</f>
        <v>Sector</v>
      </c>
      <c r="D78" s="79" t="str">
        <f>'SR - Sector'!A45</f>
        <v>AERONAUTICA</v>
      </c>
      <c r="E78" s="84">
        <f>'SR - Sector'!B45</f>
        <v>1206319.72</v>
      </c>
      <c r="F78" s="84">
        <f>'SR - Sector'!C45</f>
        <v>1207765.03</v>
      </c>
      <c r="G78" s="84">
        <f>'SR - Sector'!D45</f>
        <v>1187323.8600000001</v>
      </c>
      <c r="H78" s="84">
        <f>'SR - Sector'!E45</f>
        <v>1183910.54</v>
      </c>
      <c r="I78" s="84">
        <f>'SR - Sector'!F45</f>
        <v>1267890.19</v>
      </c>
      <c r="J78" s="84">
        <f>'SR - Sector'!G45</f>
        <v>1197965.19</v>
      </c>
      <c r="K78" s="84">
        <f>'SR - Sector'!H45</f>
        <v>1190577.44</v>
      </c>
      <c r="L78" s="84">
        <f>'SR - Sector'!I45</f>
        <v>1189508.19</v>
      </c>
      <c r="M78" s="84">
        <f>'SR - Sector'!J45</f>
        <v>1205968.23</v>
      </c>
      <c r="N78" s="84">
        <f>'SR - Sector'!K45</f>
        <v>1184162.1399999999</v>
      </c>
      <c r="O78" s="84">
        <f>'SR - Sector'!L45</f>
        <v>1177026.78</v>
      </c>
      <c r="P78" s="84">
        <f>'SR - Sector'!M45</f>
        <v>1177522.17</v>
      </c>
      <c r="Q78" s="84">
        <f>'SR - Sector'!N45</f>
        <v>1173184.2</v>
      </c>
    </row>
    <row r="79" spans="1:17" x14ac:dyDescent="0.2">
      <c r="A79" s="79">
        <f>'SR - Tit - DH'!$C$19</f>
        <v>2023</v>
      </c>
      <c r="B79" s="79" t="str">
        <f>'SR - Sector'!$A$11</f>
        <v>Sector</v>
      </c>
      <c r="C79" s="79" t="str">
        <f>'SR - Sector'!$A$11</f>
        <v>Sector</v>
      </c>
      <c r="D79" s="79" t="str">
        <f>'SR - Sector'!A46</f>
        <v>CAJA NAL. DE SALUD</v>
      </c>
      <c r="E79" s="84">
        <f>'SR - Sector'!B46</f>
        <v>6162524.3200000003</v>
      </c>
      <c r="F79" s="84">
        <f>'SR - Sector'!C46</f>
        <v>6118943.2599999998</v>
      </c>
      <c r="G79" s="84">
        <f>'SR - Sector'!D46</f>
        <v>6131462.8200000003</v>
      </c>
      <c r="H79" s="84">
        <f>'SR - Sector'!E46</f>
        <v>6117590.46</v>
      </c>
      <c r="I79" s="84">
        <f>'SR - Sector'!F46</f>
        <v>6494921.8399999999</v>
      </c>
      <c r="J79" s="84">
        <f>'SR - Sector'!G46</f>
        <v>6105200.7599999998</v>
      </c>
      <c r="K79" s="84">
        <f>'SR - Sector'!H46</f>
        <v>6116744.1399999997</v>
      </c>
      <c r="L79" s="84">
        <f>'SR - Sector'!I46</f>
        <v>6050899.75</v>
      </c>
      <c r="M79" s="84">
        <f>'SR - Sector'!J46</f>
        <v>6068906.4800000004</v>
      </c>
      <c r="N79" s="84">
        <f>'SR - Sector'!K46</f>
        <v>6021557.9000000004</v>
      </c>
      <c r="O79" s="84">
        <f>'SR - Sector'!L46</f>
        <v>5967154.7800000003</v>
      </c>
      <c r="P79" s="84">
        <f>'SR - Sector'!M46</f>
        <v>5968832.8700000001</v>
      </c>
      <c r="Q79" s="84">
        <f>'SR - Sector'!N46</f>
        <v>5950680.79</v>
      </c>
    </row>
    <row r="80" spans="1:17" x14ac:dyDescent="0.2">
      <c r="A80" s="79">
        <f>'SR - Tit - DH'!$C$19</f>
        <v>2023</v>
      </c>
      <c r="B80" s="79" t="str">
        <f>'SR - Sector'!$A$11</f>
        <v>Sector</v>
      </c>
      <c r="C80" s="79" t="str">
        <f>'SR - Sector'!$A$11</f>
        <v>Sector</v>
      </c>
      <c r="D80" s="79" t="str">
        <f>'SR - Sector'!A47</f>
        <v>PROFESIONAL MINERIA</v>
      </c>
      <c r="E80" s="84">
        <f>'SR - Sector'!B47</f>
        <v>1072017.71</v>
      </c>
      <c r="F80" s="84">
        <f>'SR - Sector'!C47</f>
        <v>1031183.28</v>
      </c>
      <c r="G80" s="84">
        <f>'SR - Sector'!D47</f>
        <v>1013135.71</v>
      </c>
      <c r="H80" s="84">
        <f>'SR - Sector'!E47</f>
        <v>1006641.62</v>
      </c>
      <c r="I80" s="84">
        <f>'SR - Sector'!F47</f>
        <v>1072814.42</v>
      </c>
      <c r="J80" s="84">
        <f>'SR - Sector'!G47</f>
        <v>1013550.07</v>
      </c>
      <c r="K80" s="84">
        <f>'SR - Sector'!H47</f>
        <v>1004962.23</v>
      </c>
      <c r="L80" s="84">
        <f>'SR - Sector'!I47</f>
        <v>995968.95</v>
      </c>
      <c r="M80" s="84">
        <f>'SR - Sector'!J47</f>
        <v>989086.2</v>
      </c>
      <c r="N80" s="84">
        <f>'SR - Sector'!K47</f>
        <v>979191.28</v>
      </c>
      <c r="O80" s="84">
        <f>'SR - Sector'!L47</f>
        <v>975016.33</v>
      </c>
      <c r="P80" s="84">
        <f>'SR - Sector'!M47</f>
        <v>975129.82</v>
      </c>
      <c r="Q80" s="84">
        <f>'SR - Sector'!N47</f>
        <v>971072.53</v>
      </c>
    </row>
    <row r="81" spans="1:17" x14ac:dyDescent="0.2">
      <c r="A81" s="79">
        <f>'SR - Tit - DH'!$C$19</f>
        <v>2023</v>
      </c>
      <c r="B81" s="79" t="str">
        <f>'SR - Sector'!$A$11</f>
        <v>Sector</v>
      </c>
      <c r="C81" s="79" t="str">
        <f>'SR - Sector'!$A$11</f>
        <v>Sector</v>
      </c>
      <c r="D81" s="79" t="str">
        <f>'SR - Sector'!A48</f>
        <v>PODER JUDICIAL</v>
      </c>
      <c r="E81" s="84">
        <f>'SR - Sector'!B48</f>
        <v>2412681.84</v>
      </c>
      <c r="F81" s="84">
        <f>'SR - Sector'!C48</f>
        <v>2396732.7599999998</v>
      </c>
      <c r="G81" s="84">
        <f>'SR - Sector'!D48</f>
        <v>2407108.84</v>
      </c>
      <c r="H81" s="84">
        <f>'SR - Sector'!E48</f>
        <v>2402266.7599999998</v>
      </c>
      <c r="I81" s="84">
        <f>'SR - Sector'!F48</f>
        <v>2448001.9300000002</v>
      </c>
      <c r="J81" s="84">
        <f>'SR - Sector'!G48</f>
        <v>2435197.27</v>
      </c>
      <c r="K81" s="84">
        <f>'SR - Sector'!H48</f>
        <v>2392856.15</v>
      </c>
      <c r="L81" s="84">
        <f>'SR - Sector'!I48</f>
        <v>2392856.15</v>
      </c>
      <c r="M81" s="84">
        <f>'SR - Sector'!J48</f>
        <v>2411476.6800000002</v>
      </c>
      <c r="N81" s="84">
        <f>'SR - Sector'!K48</f>
        <v>2377634.63</v>
      </c>
      <c r="O81" s="84">
        <f>'SR - Sector'!L48</f>
        <v>2372972.0699999998</v>
      </c>
      <c r="P81" s="84">
        <f>'SR - Sector'!M48</f>
        <v>2374025.34</v>
      </c>
      <c r="Q81" s="84">
        <f>'SR - Sector'!N48</f>
        <v>2426120.46</v>
      </c>
    </row>
    <row r="82" spans="1:17" x14ac:dyDescent="0.2">
      <c r="A82" s="79">
        <f>'SR - Tit - DH'!$C$19</f>
        <v>2023</v>
      </c>
      <c r="B82" s="79" t="str">
        <f>'SR - Sector'!$A$11</f>
        <v>Sector</v>
      </c>
      <c r="C82" s="79" t="str">
        <f>'SR - Sector'!$A$11</f>
        <v>Sector</v>
      </c>
      <c r="D82" s="79" t="str">
        <f>'SR - Sector'!A49</f>
        <v>LUZ FUERZA TELEFONOS</v>
      </c>
      <c r="E82" s="84">
        <f>'SR - Sector'!B49</f>
        <v>2349861.2599999998</v>
      </c>
      <c r="F82" s="84">
        <f>'SR - Sector'!C49</f>
        <v>2355427.25</v>
      </c>
      <c r="G82" s="84">
        <f>'SR - Sector'!D49</f>
        <v>2356535.11</v>
      </c>
      <c r="H82" s="84">
        <f>'SR - Sector'!E49</f>
        <v>2352338.64</v>
      </c>
      <c r="I82" s="84">
        <f>'SR - Sector'!F49</f>
        <v>2511137.1800000002</v>
      </c>
      <c r="J82" s="84">
        <f>'SR - Sector'!G49</f>
        <v>2348148.58</v>
      </c>
      <c r="K82" s="84">
        <f>'SR - Sector'!H49</f>
        <v>2320073.17</v>
      </c>
      <c r="L82" s="84">
        <f>'SR - Sector'!I49</f>
        <v>2298363.83</v>
      </c>
      <c r="M82" s="84">
        <f>'SR - Sector'!J49</f>
        <v>2307124.67</v>
      </c>
      <c r="N82" s="84">
        <f>'SR - Sector'!K49</f>
        <v>2285758.84</v>
      </c>
      <c r="O82" s="84">
        <f>'SR - Sector'!L49</f>
        <v>2269689.2599999998</v>
      </c>
      <c r="P82" s="84">
        <f>'SR - Sector'!M49</f>
        <v>2272192.0299999998</v>
      </c>
      <c r="Q82" s="84">
        <f>'SR - Sector'!N49</f>
        <v>2253285.1800000002</v>
      </c>
    </row>
    <row r="83" spans="1:17" s="88" customFormat="1" x14ac:dyDescent="0.2">
      <c r="A83" s="79">
        <f>'SR - Tit - DH'!$C$19</f>
        <v>2023</v>
      </c>
      <c r="B83" s="79" t="s">
        <v>185</v>
      </c>
      <c r="C83" s="79" t="s">
        <v>102</v>
      </c>
      <c r="D83" s="79" t="str">
        <f>+'SR - Regional'!B12</f>
        <v>Guayaramerin</v>
      </c>
      <c r="E83" s="84">
        <f>+'SR - Regional'!C12</f>
        <v>280211.86</v>
      </c>
      <c r="F83" s="84">
        <f>+'SR - Regional'!D12</f>
        <v>276504.18</v>
      </c>
      <c r="G83" s="84">
        <f>+'SR - Regional'!E12</f>
        <v>276504.18</v>
      </c>
      <c r="H83" s="84">
        <f>+'SR - Regional'!F12</f>
        <v>273329.78000000003</v>
      </c>
      <c r="I83" s="84">
        <f>+'SR - Regional'!G12</f>
        <v>287918.28000000003</v>
      </c>
      <c r="J83" s="84">
        <f>+'SR - Regional'!H12</f>
        <v>271111.32</v>
      </c>
      <c r="K83" s="84">
        <f>+'SR - Regional'!I12</f>
        <v>271111.32</v>
      </c>
      <c r="L83" s="84">
        <f>+'SR - Regional'!J12</f>
        <v>267361.84000000003</v>
      </c>
      <c r="M83" s="84">
        <f>+'SR - Regional'!K12</f>
        <v>263610.13</v>
      </c>
      <c r="N83" s="84">
        <f>+'SR - Regional'!L12</f>
        <v>256589.69</v>
      </c>
      <c r="O83" s="84">
        <f>+'SR - Regional'!M12</f>
        <v>256589.69</v>
      </c>
      <c r="P83" s="84">
        <f>+'SR - Regional'!N12</f>
        <v>256589.69</v>
      </c>
      <c r="Q83" s="84">
        <f>+'SR - Regional'!O12</f>
        <v>256589.69</v>
      </c>
    </row>
    <row r="84" spans="1:17" s="88" customFormat="1" x14ac:dyDescent="0.2">
      <c r="A84" s="79">
        <f>'SR - Tit - DH'!$C$19</f>
        <v>2023</v>
      </c>
      <c r="B84" s="79" t="s">
        <v>185</v>
      </c>
      <c r="C84" s="79" t="s">
        <v>102</v>
      </c>
      <c r="D84" s="79" t="str">
        <f>+'SR - Regional'!B13</f>
        <v>Magdalena</v>
      </c>
      <c r="E84" s="84">
        <f>+'SR - Regional'!C13</f>
        <v>153543.51</v>
      </c>
      <c r="F84" s="84">
        <f>+'SR - Regional'!D13</f>
        <v>149353.31</v>
      </c>
      <c r="G84" s="84">
        <f>+'SR - Regional'!E13</f>
        <v>149353.31</v>
      </c>
      <c r="H84" s="84">
        <f>+'SR - Regional'!F13</f>
        <v>149353.31</v>
      </c>
      <c r="I84" s="84">
        <f>+'SR - Regional'!G13</f>
        <v>157427.09</v>
      </c>
      <c r="J84" s="84">
        <f>+'SR - Regional'!H13</f>
        <v>144306.04</v>
      </c>
      <c r="K84" s="84">
        <f>+'SR - Regional'!I13</f>
        <v>144306.04</v>
      </c>
      <c r="L84" s="84">
        <f>+'SR - Regional'!J13</f>
        <v>144306.04</v>
      </c>
      <c r="M84" s="84">
        <f>+'SR - Regional'!K13</f>
        <v>140496.88</v>
      </c>
      <c r="N84" s="84">
        <f>+'SR - Regional'!L13</f>
        <v>140496.88</v>
      </c>
      <c r="O84" s="84">
        <f>+'SR - Regional'!M13</f>
        <v>140496.88</v>
      </c>
      <c r="P84" s="84">
        <f>+'SR - Regional'!N13</f>
        <v>140496.88</v>
      </c>
      <c r="Q84" s="84">
        <f>+'SR - Regional'!O13</f>
        <v>140496.88</v>
      </c>
    </row>
    <row r="85" spans="1:17" s="88" customFormat="1" x14ac:dyDescent="0.2">
      <c r="A85" s="79">
        <f>'SR - Tit - DH'!$C$19</f>
        <v>2023</v>
      </c>
      <c r="B85" s="79" t="s">
        <v>185</v>
      </c>
      <c r="C85" s="79" t="s">
        <v>102</v>
      </c>
      <c r="D85" s="79" t="str">
        <f>+'SR - Regional'!B14</f>
        <v>Reyes</v>
      </c>
      <c r="E85" s="84">
        <f>+'SR - Regional'!C14</f>
        <v>176292.48000000001</v>
      </c>
      <c r="F85" s="84">
        <f>+'SR - Regional'!D14</f>
        <v>176292.48000000001</v>
      </c>
      <c r="G85" s="84">
        <f>+'SR - Regional'!E14</f>
        <v>172643.58</v>
      </c>
      <c r="H85" s="84">
        <f>+'SR - Regional'!F14</f>
        <v>172643.58</v>
      </c>
      <c r="I85" s="84">
        <f>+'SR - Regional'!G14</f>
        <v>187184.68</v>
      </c>
      <c r="J85" s="84">
        <f>+'SR - Regional'!H14</f>
        <v>175551.8</v>
      </c>
      <c r="K85" s="84">
        <f>+'SR - Regional'!I14</f>
        <v>175551.8</v>
      </c>
      <c r="L85" s="84">
        <f>+'SR - Regional'!J14</f>
        <v>175551.8</v>
      </c>
      <c r="M85" s="84">
        <f>+'SR - Regional'!K14</f>
        <v>175551.8</v>
      </c>
      <c r="N85" s="84">
        <f>+'SR - Regional'!L14</f>
        <v>161714.79999999999</v>
      </c>
      <c r="O85" s="84">
        <f>+'SR - Regional'!M14</f>
        <v>161714.79999999999</v>
      </c>
      <c r="P85" s="84">
        <f>+'SR - Regional'!N14</f>
        <v>161714.79999999999</v>
      </c>
      <c r="Q85" s="84">
        <f>+'SR - Regional'!O14</f>
        <v>189947.43</v>
      </c>
    </row>
    <row r="86" spans="1:17" s="88" customFormat="1" x14ac:dyDescent="0.2">
      <c r="A86" s="79">
        <f>'SR - Tit - DH'!$C$19</f>
        <v>2023</v>
      </c>
      <c r="B86" s="79" t="s">
        <v>185</v>
      </c>
      <c r="C86" s="79" t="s">
        <v>102</v>
      </c>
      <c r="D86" s="79" t="str">
        <f>+'SR - Regional'!B15</f>
        <v>Riberalta</v>
      </c>
      <c r="E86" s="84">
        <f>+'SR - Regional'!C15</f>
        <v>769383.47</v>
      </c>
      <c r="F86" s="84">
        <f>+'SR - Regional'!D15</f>
        <v>765734.57</v>
      </c>
      <c r="G86" s="84">
        <f>+'SR - Regional'!E15</f>
        <v>763519.78</v>
      </c>
      <c r="H86" s="84">
        <f>+'SR - Regional'!F15</f>
        <v>744532.66</v>
      </c>
      <c r="I86" s="84">
        <f>+'SR - Regional'!G15</f>
        <v>796286.14</v>
      </c>
      <c r="J86" s="84">
        <f>+'SR - Regional'!H15</f>
        <v>743692.36</v>
      </c>
      <c r="K86" s="84">
        <f>+'SR - Regional'!I15</f>
        <v>736895.66</v>
      </c>
      <c r="L86" s="84">
        <f>+'SR - Regional'!J15</f>
        <v>743689.12</v>
      </c>
      <c r="M86" s="84">
        <f>+'SR - Regional'!K15</f>
        <v>802746.17</v>
      </c>
      <c r="N86" s="84">
        <f>+'SR - Regional'!L15</f>
        <v>730523.32</v>
      </c>
      <c r="O86" s="84">
        <f>+'SR - Regional'!M15</f>
        <v>730069.02</v>
      </c>
      <c r="P86" s="84">
        <f>+'SR - Regional'!N15</f>
        <v>728402.32</v>
      </c>
      <c r="Q86" s="84">
        <f>+'SR - Regional'!O15</f>
        <v>723297.62</v>
      </c>
    </row>
    <row r="87" spans="1:17" s="88" customFormat="1" x14ac:dyDescent="0.2">
      <c r="A87" s="79">
        <f>'SR - Tit - DH'!$C$19</f>
        <v>2023</v>
      </c>
      <c r="B87" s="79" t="s">
        <v>185</v>
      </c>
      <c r="C87" s="79" t="s">
        <v>102</v>
      </c>
      <c r="D87" s="79" t="str">
        <f>+'SR - Regional'!B16</f>
        <v>Rurrenabaque</v>
      </c>
      <c r="E87" s="84">
        <f>+'SR - Regional'!C16</f>
        <v>87647.61</v>
      </c>
      <c r="F87" s="84">
        <f>+'SR - Regional'!D16</f>
        <v>87647.61</v>
      </c>
      <c r="G87" s="84">
        <f>+'SR - Regional'!E16</f>
        <v>87647.61</v>
      </c>
      <c r="H87" s="84">
        <f>+'SR - Regional'!F16</f>
        <v>87647.61</v>
      </c>
      <c r="I87" s="84">
        <f>+'SR - Regional'!G16</f>
        <v>94903.21</v>
      </c>
      <c r="J87" s="84">
        <f>+'SR - Regional'!H16</f>
        <v>89098.73</v>
      </c>
      <c r="K87" s="84">
        <f>+'SR - Regional'!I16</f>
        <v>89098.73</v>
      </c>
      <c r="L87" s="84">
        <f>+'SR - Regional'!J16</f>
        <v>89098.73</v>
      </c>
      <c r="M87" s="84">
        <f>+'SR - Regional'!K16</f>
        <v>89098.73</v>
      </c>
      <c r="N87" s="84">
        <f>+'SR - Regional'!L16</f>
        <v>89098.73</v>
      </c>
      <c r="O87" s="84">
        <f>+'SR - Regional'!M16</f>
        <v>88710.83</v>
      </c>
      <c r="P87" s="84">
        <f>+'SR - Regional'!N16</f>
        <v>88710.83</v>
      </c>
      <c r="Q87" s="84">
        <f>+'SR - Regional'!O16</f>
        <v>88710.83</v>
      </c>
    </row>
    <row r="88" spans="1:17" s="88" customFormat="1" x14ac:dyDescent="0.2">
      <c r="A88" s="79">
        <f>'SR - Tit - DH'!$C$19</f>
        <v>2023</v>
      </c>
      <c r="B88" s="79" t="s">
        <v>185</v>
      </c>
      <c r="C88" s="79" t="s">
        <v>102</v>
      </c>
      <c r="D88" s="79" t="str">
        <f>+'SR - Regional'!B17</f>
        <v>Santa Ana</v>
      </c>
      <c r="E88" s="84">
        <f>+'SR - Regional'!C17</f>
        <v>39056.86</v>
      </c>
      <c r="F88" s="84">
        <f>+'SR - Regional'!D17</f>
        <v>39056.86</v>
      </c>
      <c r="G88" s="84">
        <f>+'SR - Regional'!E17</f>
        <v>39056.86</v>
      </c>
      <c r="H88" s="84">
        <f>+'SR - Regional'!F17</f>
        <v>39056.86</v>
      </c>
      <c r="I88" s="84">
        <f>+'SR - Regional'!G17</f>
        <v>42357.66</v>
      </c>
      <c r="J88" s="84">
        <f>+'SR - Regional'!H17</f>
        <v>39717.019999999997</v>
      </c>
      <c r="K88" s="84">
        <f>+'SR - Regional'!I17</f>
        <v>39717.019999999997</v>
      </c>
      <c r="L88" s="84">
        <f>+'SR - Regional'!J17</f>
        <v>39717.019999999997</v>
      </c>
      <c r="M88" s="84">
        <f>+'SR - Regional'!K17</f>
        <v>39717.019999999997</v>
      </c>
      <c r="N88" s="84">
        <f>+'SR - Regional'!L17</f>
        <v>39717.019999999997</v>
      </c>
      <c r="O88" s="84">
        <f>+'SR - Regional'!M17</f>
        <v>39717.019999999997</v>
      </c>
      <c r="P88" s="84">
        <f>+'SR - Regional'!N17</f>
        <v>39717.019999999997</v>
      </c>
      <c r="Q88" s="84">
        <f>+'SR - Regional'!O17</f>
        <v>39717.019999999997</v>
      </c>
    </row>
    <row r="89" spans="1:17" s="88" customFormat="1" x14ac:dyDescent="0.2">
      <c r="A89" s="79">
        <f>'SR - Tit - DH'!$C$19</f>
        <v>2023</v>
      </c>
      <c r="B89" s="79" t="s">
        <v>185</v>
      </c>
      <c r="C89" s="79" t="s">
        <v>102</v>
      </c>
      <c r="D89" s="79" t="str">
        <f>+'SR - Regional'!B18</f>
        <v>TRINIDAD</v>
      </c>
      <c r="E89" s="84">
        <f>+'SR - Regional'!C18</f>
        <v>2500527.56</v>
      </c>
      <c r="F89" s="84">
        <f>+'SR - Regional'!D18</f>
        <v>2449839.92</v>
      </c>
      <c r="G89" s="84">
        <f>+'SR - Regional'!E18</f>
        <v>2483343.04</v>
      </c>
      <c r="H89" s="84">
        <f>+'SR - Regional'!F18</f>
        <v>2459809.52</v>
      </c>
      <c r="I89" s="84">
        <f>+'SR - Regional'!G18</f>
        <v>2613521.4900000002</v>
      </c>
      <c r="J89" s="84">
        <f>+'SR - Regional'!H18</f>
        <v>2453452.25</v>
      </c>
      <c r="K89" s="84">
        <f>+'SR - Regional'!I18</f>
        <v>2478891.39</v>
      </c>
      <c r="L89" s="84">
        <f>+'SR - Regional'!J18</f>
        <v>2495620.41</v>
      </c>
      <c r="M89" s="84">
        <f>+'SR - Regional'!K18</f>
        <v>2438387.7799999998</v>
      </c>
      <c r="N89" s="84">
        <f>+'SR - Regional'!L18</f>
        <v>2431016.9</v>
      </c>
      <c r="O89" s="84">
        <f>+'SR - Regional'!M18</f>
        <v>2423813.2000000002</v>
      </c>
      <c r="P89" s="84">
        <f>+'SR - Regional'!N18</f>
        <v>2423922.27</v>
      </c>
      <c r="Q89" s="84">
        <f>+'SR - Regional'!O18</f>
        <v>2412812.1</v>
      </c>
    </row>
    <row r="90" spans="1:17" s="88" customFormat="1" x14ac:dyDescent="0.2">
      <c r="A90" s="79">
        <f>'SR - Tit - DH'!$C$19</f>
        <v>2023</v>
      </c>
      <c r="B90" s="79" t="s">
        <v>185</v>
      </c>
      <c r="C90" s="79" t="s">
        <v>99</v>
      </c>
      <c r="D90" s="79" t="str">
        <f>+'SR - Regional'!B20</f>
        <v>Camargo</v>
      </c>
      <c r="E90" s="84">
        <f>+'SR - Regional'!C20</f>
        <v>342565.72</v>
      </c>
      <c r="F90" s="84">
        <f>+'SR - Regional'!D20</f>
        <v>342565.72</v>
      </c>
      <c r="G90" s="84">
        <f>+'SR - Regional'!E20</f>
        <v>342565.72</v>
      </c>
      <c r="H90" s="84">
        <f>+'SR - Regional'!F20</f>
        <v>342565.72</v>
      </c>
      <c r="I90" s="84">
        <f>+'SR - Regional'!G20</f>
        <v>369623.27</v>
      </c>
      <c r="J90" s="84">
        <f>+'SR - Regional'!H20</f>
        <v>347977.23</v>
      </c>
      <c r="K90" s="84">
        <f>+'SR - Regional'!I20</f>
        <v>347977.23</v>
      </c>
      <c r="L90" s="84">
        <f>+'SR - Regional'!J20</f>
        <v>347977.23</v>
      </c>
      <c r="M90" s="84">
        <f>+'SR - Regional'!K20</f>
        <v>378322.34</v>
      </c>
      <c r="N90" s="84">
        <f>+'SR - Regional'!L20</f>
        <v>347271.05</v>
      </c>
      <c r="O90" s="84">
        <f>+'SR - Regional'!M20</f>
        <v>347963.31</v>
      </c>
      <c r="P90" s="84">
        <f>+'SR - Regional'!N20</f>
        <v>346515.86</v>
      </c>
      <c r="Q90" s="84">
        <f>+'SR - Regional'!O20</f>
        <v>346515.86</v>
      </c>
    </row>
    <row r="91" spans="1:17" s="88" customFormat="1" x14ac:dyDescent="0.2">
      <c r="A91" s="79">
        <f>'SR - Tit - DH'!$C$19</f>
        <v>2023</v>
      </c>
      <c r="B91" s="79" t="s">
        <v>185</v>
      </c>
      <c r="C91" s="79" t="s">
        <v>99</v>
      </c>
      <c r="D91" s="79" t="str">
        <f>+'SR - Regional'!B21</f>
        <v>SUCRE</v>
      </c>
      <c r="E91" s="84">
        <f>+'SR - Regional'!C21</f>
        <v>15531232.279999999</v>
      </c>
      <c r="F91" s="84">
        <f>+'SR - Regional'!D21</f>
        <v>15343199.83</v>
      </c>
      <c r="G91" s="84">
        <f>+'SR - Regional'!E21</f>
        <v>15346888.08</v>
      </c>
      <c r="H91" s="84">
        <f>+'SR - Regional'!F21</f>
        <v>15273306.99</v>
      </c>
      <c r="I91" s="84">
        <f>+'SR - Regional'!G21</f>
        <v>16344835.289999999</v>
      </c>
      <c r="J91" s="84">
        <f>+'SR - Regional'!H21</f>
        <v>15840225.24</v>
      </c>
      <c r="K91" s="84">
        <f>+'SR - Regional'!I21</f>
        <v>15339495.51</v>
      </c>
      <c r="L91" s="84">
        <f>+'SR - Regional'!J21</f>
        <v>15316946.34</v>
      </c>
      <c r="M91" s="84">
        <f>+'SR - Regional'!K21</f>
        <v>15220065</v>
      </c>
      <c r="N91" s="84">
        <f>+'SR - Regional'!L21</f>
        <v>15141533.779999999</v>
      </c>
      <c r="O91" s="84">
        <f>+'SR - Regional'!M21</f>
        <v>15089245.449999999</v>
      </c>
      <c r="P91" s="84">
        <f>+'SR - Regional'!N21</f>
        <v>15086029.789999999</v>
      </c>
      <c r="Q91" s="84">
        <f>+'SR - Regional'!O21</f>
        <v>15096934.48</v>
      </c>
    </row>
    <row r="92" spans="1:17" s="88" customFormat="1" x14ac:dyDescent="0.2">
      <c r="A92" s="79">
        <f>'SR - Tit - DH'!$C$19</f>
        <v>2023</v>
      </c>
      <c r="B92" s="79" t="s">
        <v>185</v>
      </c>
      <c r="C92" s="79" t="s">
        <v>99</v>
      </c>
      <c r="D92" s="79" t="str">
        <f>+'SR - Regional'!B22</f>
        <v>SUCRE - Padilla</v>
      </c>
      <c r="E92" s="84">
        <f>+'SR - Regional'!C22</f>
        <v>2655.6</v>
      </c>
      <c r="F92" s="84">
        <f>+'SR - Regional'!D22</f>
        <v>2655.6</v>
      </c>
      <c r="G92" s="84">
        <f>+'SR - Regional'!E22</f>
        <v>2655.6</v>
      </c>
      <c r="H92" s="84">
        <f>+'SR - Regional'!F22</f>
        <v>2655.6</v>
      </c>
      <c r="I92" s="84">
        <f>+'SR - Regional'!G22</f>
        <v>2960.85</v>
      </c>
      <c r="J92" s="84">
        <f>+'SR - Regional'!H22</f>
        <v>2716.65</v>
      </c>
      <c r="K92" s="84">
        <f>+'SR - Regional'!I22</f>
        <v>2716.65</v>
      </c>
      <c r="L92" s="84">
        <f>+'SR - Regional'!J22</f>
        <v>2716.65</v>
      </c>
      <c r="M92" s="84">
        <f>+'SR - Regional'!K22</f>
        <v>2716.65</v>
      </c>
      <c r="N92" s="84">
        <f>+'SR - Regional'!L22</f>
        <v>2716.65</v>
      </c>
      <c r="O92" s="84">
        <f>+'SR - Regional'!M22</f>
        <v>2716.65</v>
      </c>
      <c r="P92" s="84">
        <f>+'SR - Regional'!N22</f>
        <v>2716.65</v>
      </c>
      <c r="Q92" s="84">
        <f>+'SR - Regional'!O22</f>
        <v>2716.65</v>
      </c>
    </row>
    <row r="93" spans="1:17" s="88" customFormat="1" x14ac:dyDescent="0.2">
      <c r="A93" s="79">
        <f>'SR - Tit - DH'!$C$19</f>
        <v>2023</v>
      </c>
      <c r="B93" s="79" t="s">
        <v>185</v>
      </c>
      <c r="C93" s="79" t="s">
        <v>95</v>
      </c>
      <c r="D93" s="79" t="str">
        <f>+'SR - Regional'!B24</f>
        <v>Aiquile</v>
      </c>
      <c r="E93" s="84">
        <f>+'SR - Regional'!C24</f>
        <v>304927.84999999998</v>
      </c>
      <c r="F93" s="84">
        <f>+'SR - Regional'!D24</f>
        <v>304927.84999999998</v>
      </c>
      <c r="G93" s="84">
        <f>+'SR - Regional'!E24</f>
        <v>304927.84999999998</v>
      </c>
      <c r="H93" s="84">
        <f>+'SR - Regional'!F24</f>
        <v>304927.84999999998</v>
      </c>
      <c r="I93" s="84">
        <f>+'SR - Regional'!G24</f>
        <v>329772.25</v>
      </c>
      <c r="J93" s="84">
        <f>+'SR - Regional'!H24</f>
        <v>309896.73</v>
      </c>
      <c r="K93" s="84">
        <f>+'SR - Regional'!I24</f>
        <v>312792.36</v>
      </c>
      <c r="L93" s="84">
        <f>+'SR - Regional'!J24</f>
        <v>309082.40999999997</v>
      </c>
      <c r="M93" s="84">
        <f>+'SR - Regional'!K24</f>
        <v>309082.40999999997</v>
      </c>
      <c r="N93" s="84">
        <f>+'SR - Regional'!L24</f>
        <v>309082.40999999997</v>
      </c>
      <c r="O93" s="84">
        <f>+'SR - Regional'!M24</f>
        <v>309082.40999999997</v>
      </c>
      <c r="P93" s="84">
        <f>+'SR - Regional'!N24</f>
        <v>309303.37</v>
      </c>
      <c r="Q93" s="84">
        <f>+'SR - Regional'!O24</f>
        <v>309082.40999999997</v>
      </c>
    </row>
    <row r="94" spans="1:17" s="88" customFormat="1" x14ac:dyDescent="0.2">
      <c r="A94" s="79">
        <f>'SR - Tit - DH'!$C$19</f>
        <v>2023</v>
      </c>
      <c r="B94" s="79" t="s">
        <v>185</v>
      </c>
      <c r="C94" s="79" t="s">
        <v>95</v>
      </c>
      <c r="D94" s="79" t="str">
        <f>+'SR - Regional'!B25</f>
        <v>CBBA - Kami</v>
      </c>
      <c r="E94" s="84">
        <f>+'SR - Regional'!C25</f>
        <v>130359.48</v>
      </c>
      <c r="F94" s="84">
        <f>+'SR - Regional'!D25</f>
        <v>130359.48</v>
      </c>
      <c r="G94" s="84">
        <f>+'SR - Regional'!E25</f>
        <v>130359.48</v>
      </c>
      <c r="H94" s="84">
        <f>+'SR - Regional'!F25</f>
        <v>127005.61</v>
      </c>
      <c r="I94" s="84">
        <f>+'SR - Regional'!G25</f>
        <v>134650.96</v>
      </c>
      <c r="J94" s="84">
        <f>+'SR - Regional'!H25</f>
        <v>121905.61</v>
      </c>
      <c r="K94" s="84">
        <f>+'SR - Regional'!I25</f>
        <v>121905.61</v>
      </c>
      <c r="L94" s="84">
        <f>+'SR - Regional'!J25</f>
        <v>124873.57</v>
      </c>
      <c r="M94" s="84">
        <f>+'SR - Regional'!K25</f>
        <v>124873.57</v>
      </c>
      <c r="N94" s="84">
        <f>+'SR - Regional'!L25</f>
        <v>121163.62</v>
      </c>
      <c r="O94" s="84">
        <f>+'SR - Regional'!M25</f>
        <v>127099.54</v>
      </c>
      <c r="P94" s="84">
        <f>+'SR - Regional'!N25</f>
        <v>124997.24</v>
      </c>
      <c r="Q94" s="84">
        <f>+'SR - Regional'!O25</f>
        <v>117161.42</v>
      </c>
    </row>
    <row r="95" spans="1:17" s="88" customFormat="1" x14ac:dyDescent="0.2">
      <c r="A95" s="79">
        <f>'SR - Tit - DH'!$C$19</f>
        <v>2023</v>
      </c>
      <c r="B95" s="79" t="s">
        <v>185</v>
      </c>
      <c r="C95" s="79" t="s">
        <v>95</v>
      </c>
      <c r="D95" s="79" t="str">
        <f>+'SR - Regional'!B26</f>
        <v>COCHABAMBA</v>
      </c>
      <c r="E95" s="84">
        <f>+'SR - Regional'!C26</f>
        <v>62819248.649999999</v>
      </c>
      <c r="F95" s="84">
        <f>+'SR - Regional'!D26</f>
        <v>62592913.93</v>
      </c>
      <c r="G95" s="84">
        <f>+'SR - Regional'!E26</f>
        <v>62432401.350000001</v>
      </c>
      <c r="H95" s="84">
        <f>+'SR - Regional'!F26</f>
        <v>62588996.880000003</v>
      </c>
      <c r="I95" s="84">
        <f>+'SR - Regional'!G26</f>
        <v>66906391.460000001</v>
      </c>
      <c r="J95" s="84">
        <f>+'SR - Regional'!H26</f>
        <v>62975875.560000002</v>
      </c>
      <c r="K95" s="84">
        <f>+'SR - Regional'!I26</f>
        <v>62385839.539999999</v>
      </c>
      <c r="L95" s="84">
        <f>+'SR - Regional'!J26</f>
        <v>62312246.850000001</v>
      </c>
      <c r="M95" s="84">
        <f>+'SR - Regional'!K26</f>
        <v>62210943.82</v>
      </c>
      <c r="N95" s="84">
        <f>+'SR - Regional'!L26</f>
        <v>61838504.149999999</v>
      </c>
      <c r="O95" s="84">
        <f>+'SR - Regional'!M26</f>
        <v>61604185.079999998</v>
      </c>
      <c r="P95" s="84">
        <f>+'SR - Regional'!N26</f>
        <v>61458831.899999999</v>
      </c>
      <c r="Q95" s="84">
        <f>+'SR - Regional'!O26</f>
        <v>61363978.130000003</v>
      </c>
    </row>
    <row r="96" spans="1:17" s="88" customFormat="1" x14ac:dyDescent="0.2">
      <c r="A96" s="79">
        <f>'SR - Tit - DH'!$C$19</f>
        <v>2023</v>
      </c>
      <c r="B96" s="79" t="s">
        <v>185</v>
      </c>
      <c r="C96" s="79" t="s">
        <v>95</v>
      </c>
      <c r="D96" s="79" t="str">
        <f>+'SR - Regional'!B27</f>
        <v>Quillacollo</v>
      </c>
      <c r="E96" s="84">
        <f>+'SR - Regional'!C27</f>
        <v>2742334.36</v>
      </c>
      <c r="F96" s="84">
        <f>+'SR - Regional'!D27</f>
        <v>2782503.52</v>
      </c>
      <c r="G96" s="84">
        <f>+'SR - Regional'!E27</f>
        <v>2704860.95</v>
      </c>
      <c r="H96" s="84">
        <f>+'SR - Regional'!F27</f>
        <v>2749570.67</v>
      </c>
      <c r="I96" s="84">
        <f>+'SR - Regional'!G27</f>
        <v>2920274.47</v>
      </c>
      <c r="J96" s="84">
        <f>+'SR - Regional'!H27</f>
        <v>2760109.21</v>
      </c>
      <c r="K96" s="84">
        <f>+'SR - Regional'!I27</f>
        <v>2713644.42</v>
      </c>
      <c r="L96" s="84">
        <f>+'SR - Regional'!J27</f>
        <v>2715133.63</v>
      </c>
      <c r="M96" s="84">
        <f>+'SR - Regional'!K27</f>
        <v>2671077.11</v>
      </c>
      <c r="N96" s="84">
        <f>+'SR - Regional'!L27</f>
        <v>2656347.9300000002</v>
      </c>
      <c r="O96" s="84">
        <f>+'SR - Regional'!M27</f>
        <v>2617460.0699999998</v>
      </c>
      <c r="P96" s="84">
        <f>+'SR - Regional'!N27</f>
        <v>2621357.23</v>
      </c>
      <c r="Q96" s="84">
        <f>+'SR - Regional'!O27</f>
        <v>2619198.4500000002</v>
      </c>
    </row>
    <row r="97" spans="1:17" s="88" customFormat="1" x14ac:dyDescent="0.2">
      <c r="A97" s="79">
        <f>'SR - Tit - DH'!$C$19</f>
        <v>2023</v>
      </c>
      <c r="B97" s="79" t="s">
        <v>185</v>
      </c>
      <c r="C97" s="79" t="s">
        <v>94</v>
      </c>
      <c r="D97" s="79" t="str">
        <f>+'SR - Regional'!B29</f>
        <v>Alto La Paz</v>
      </c>
      <c r="E97" s="84">
        <f>+'SR - Regional'!C29</f>
        <v>1181536.6499999999</v>
      </c>
      <c r="F97" s="84">
        <f>+'SR - Regional'!D29</f>
        <v>1160944.3600000001</v>
      </c>
      <c r="G97" s="84">
        <f>+'SR - Regional'!E29</f>
        <v>1207566.01</v>
      </c>
      <c r="H97" s="84">
        <f>+'SR - Regional'!F29</f>
        <v>1175670.04</v>
      </c>
      <c r="I97" s="84">
        <f>+'SR - Regional'!G29</f>
        <v>1243978.55</v>
      </c>
      <c r="J97" s="84">
        <f>+'SR - Regional'!H29</f>
        <v>1156783.07</v>
      </c>
      <c r="K97" s="84">
        <f>+'SR - Regional'!I29</f>
        <v>1152053.19</v>
      </c>
      <c r="L97" s="84">
        <f>+'SR - Regional'!J29</f>
        <v>1144183.19</v>
      </c>
      <c r="M97" s="84">
        <f>+'SR - Regional'!K29</f>
        <v>1133536.78</v>
      </c>
      <c r="N97" s="84">
        <f>+'SR - Regional'!L29</f>
        <v>1126624.2</v>
      </c>
      <c r="O97" s="84">
        <f>+'SR - Regional'!M29</f>
        <v>1187258.75</v>
      </c>
      <c r="P97" s="84">
        <f>+'SR - Regional'!N29</f>
        <v>1130414.26</v>
      </c>
      <c r="Q97" s="84">
        <f>+'SR - Regional'!O29</f>
        <v>1126196.5900000001</v>
      </c>
    </row>
    <row r="98" spans="1:17" s="88" customFormat="1" x14ac:dyDescent="0.2">
      <c r="A98" s="79">
        <f>'SR - Tit - DH'!$C$19</f>
        <v>2023</v>
      </c>
      <c r="B98" s="79" t="s">
        <v>185</v>
      </c>
      <c r="C98" s="79" t="s">
        <v>94</v>
      </c>
      <c r="D98" s="79" t="str">
        <f>+'SR - Regional'!B30</f>
        <v>LA PAZ</v>
      </c>
      <c r="E98" s="84">
        <f>+'SR - Regional'!C30</f>
        <v>95362825.510000005</v>
      </c>
      <c r="F98" s="84">
        <f>+'SR - Regional'!D30</f>
        <v>95118725.060000002</v>
      </c>
      <c r="G98" s="84">
        <f>+'SR - Regional'!E30</f>
        <v>94527268.540000007</v>
      </c>
      <c r="H98" s="84">
        <f>+'SR - Regional'!F30</f>
        <v>94026042.459999993</v>
      </c>
      <c r="I98" s="84">
        <f>+'SR - Regional'!G30</f>
        <v>101068771.23999999</v>
      </c>
      <c r="J98" s="84">
        <f>+'SR - Regional'!H30</f>
        <v>94526359.150000006</v>
      </c>
      <c r="K98" s="84">
        <f>+'SR - Regional'!I30</f>
        <v>94223563.569999993</v>
      </c>
      <c r="L98" s="84">
        <f>+'SR - Regional'!J30</f>
        <v>93789123.689999998</v>
      </c>
      <c r="M98" s="84">
        <f>+'SR - Regional'!K30</f>
        <v>93215301.109999999</v>
      </c>
      <c r="N98" s="84">
        <f>+'SR - Regional'!L30</f>
        <v>92853419.480000004</v>
      </c>
      <c r="O98" s="84">
        <f>+'SR - Regional'!M30</f>
        <v>92307547.349999994</v>
      </c>
      <c r="P98" s="84">
        <f>+'SR - Regional'!N30</f>
        <v>92199126.730000004</v>
      </c>
      <c r="Q98" s="84">
        <f>+'SR - Regional'!O30</f>
        <v>92139125.150000006</v>
      </c>
    </row>
    <row r="99" spans="1:17" s="88" customFormat="1" x14ac:dyDescent="0.2">
      <c r="A99" s="79">
        <f>'SR - Tit - DH'!$C$19</f>
        <v>2023</v>
      </c>
      <c r="B99" s="79" t="s">
        <v>185</v>
      </c>
      <c r="C99" s="79" t="s">
        <v>94</v>
      </c>
      <c r="D99" s="79" t="str">
        <f>+'SR - Regional'!B31</f>
        <v>LA PAZ - Corocoro</v>
      </c>
      <c r="E99" s="84">
        <f>+'SR - Regional'!C31</f>
        <v>2473.85</v>
      </c>
      <c r="F99" s="84">
        <f>+'SR - Regional'!D31</f>
        <v>2473.85</v>
      </c>
      <c r="G99" s="84">
        <f>+'SR - Regional'!E31</f>
        <v>2473.85</v>
      </c>
      <c r="H99" s="84">
        <f>+'SR - Regional'!F31</f>
        <v>2473.85</v>
      </c>
      <c r="I99" s="84">
        <f>+'SR - Regional'!G31</f>
        <v>2779.1</v>
      </c>
      <c r="J99" s="84">
        <f>+'SR - Regional'!H31</f>
        <v>2534.9</v>
      </c>
      <c r="K99" s="84">
        <f>+'SR - Regional'!I31</f>
        <v>2534.9</v>
      </c>
      <c r="L99" s="84">
        <f>+'SR - Regional'!J31</f>
        <v>2534.9</v>
      </c>
      <c r="M99" s="84">
        <f>+'SR - Regional'!K31</f>
        <v>2534.9</v>
      </c>
      <c r="N99" s="84">
        <f>+'SR - Regional'!L31</f>
        <v>2534.9</v>
      </c>
      <c r="O99" s="84">
        <f>+'SR - Regional'!M31</f>
        <v>2534.9</v>
      </c>
      <c r="P99" s="84">
        <f>+'SR - Regional'!N31</f>
        <v>2534.9</v>
      </c>
      <c r="Q99" s="84">
        <f>+'SR - Regional'!O31</f>
        <v>2534.9</v>
      </c>
    </row>
    <row r="100" spans="1:17" s="88" customFormat="1" x14ac:dyDescent="0.2">
      <c r="A100" s="79">
        <f>'SR - Tit - DH'!$C$19</f>
        <v>2023</v>
      </c>
      <c r="B100" s="79" t="s">
        <v>185</v>
      </c>
      <c r="C100" s="79" t="s">
        <v>94</v>
      </c>
      <c r="D100" s="79" t="str">
        <f>+'SR - Regional'!B32</f>
        <v>Viacha</v>
      </c>
      <c r="E100" s="84">
        <f>+'SR - Regional'!C32</f>
        <v>207036.48</v>
      </c>
      <c r="F100" s="84">
        <f>+'SR - Regional'!D32</f>
        <v>222566.68</v>
      </c>
      <c r="G100" s="84">
        <f>+'SR - Regional'!E32</f>
        <v>210018.28</v>
      </c>
      <c r="H100" s="84">
        <f>+'SR - Regional'!F32</f>
        <v>210018.28</v>
      </c>
      <c r="I100" s="84">
        <f>+'SR - Regional'!G32</f>
        <v>228607.33</v>
      </c>
      <c r="J100" s="84">
        <f>+'SR - Regional'!H32</f>
        <v>213736.09</v>
      </c>
      <c r="K100" s="84">
        <f>+'SR - Regional'!I32</f>
        <v>206846.21</v>
      </c>
      <c r="L100" s="84">
        <f>+'SR - Regional'!J32</f>
        <v>193120.32</v>
      </c>
      <c r="M100" s="84">
        <f>+'SR - Regional'!K32</f>
        <v>193120.32</v>
      </c>
      <c r="N100" s="84">
        <f>+'SR - Regional'!L32</f>
        <v>189645.95</v>
      </c>
      <c r="O100" s="84">
        <f>+'SR - Regional'!M32</f>
        <v>185936</v>
      </c>
      <c r="P100" s="84">
        <f>+'SR - Regional'!N32</f>
        <v>185936</v>
      </c>
      <c r="Q100" s="84">
        <f>+'SR - Regional'!O32</f>
        <v>185936</v>
      </c>
    </row>
    <row r="101" spans="1:17" s="88" customFormat="1" x14ac:dyDescent="0.2">
      <c r="A101" s="79">
        <f>'SR - Tit - DH'!$C$19</f>
        <v>2023</v>
      </c>
      <c r="B101" s="79" t="s">
        <v>185</v>
      </c>
      <c r="C101" s="79" t="s">
        <v>97</v>
      </c>
      <c r="D101" s="79" t="str">
        <f>+'SR - Regional'!B34</f>
        <v>Llallagua</v>
      </c>
      <c r="E101" s="84">
        <f>+'SR - Regional'!C34</f>
        <v>2314143.9300000002</v>
      </c>
      <c r="F101" s="84">
        <f>+'SR - Regional'!D34</f>
        <v>2229273</v>
      </c>
      <c r="G101" s="84">
        <f>+'SR - Regional'!E34</f>
        <v>2222821.73</v>
      </c>
      <c r="H101" s="84">
        <f>+'SR - Regional'!F34</f>
        <v>2209274.66</v>
      </c>
      <c r="I101" s="84">
        <f>+'SR - Regional'!G34</f>
        <v>2453991.36</v>
      </c>
      <c r="J101" s="84">
        <f>+'SR - Regional'!H34</f>
        <v>2250316.41</v>
      </c>
      <c r="K101" s="84">
        <f>+'SR - Regional'!I34</f>
        <v>2221504.98</v>
      </c>
      <c r="L101" s="84">
        <f>+'SR - Regional'!J34</f>
        <v>2211723.13</v>
      </c>
      <c r="M101" s="84">
        <f>+'SR - Regional'!K34</f>
        <v>2210740.9900000002</v>
      </c>
      <c r="N101" s="84">
        <f>+'SR - Regional'!L34</f>
        <v>2207442.7200000002</v>
      </c>
      <c r="O101" s="84">
        <f>+'SR - Regional'!M34</f>
        <v>2180432.73</v>
      </c>
      <c r="P101" s="84">
        <f>+'SR - Regional'!N34</f>
        <v>2181594.1800000002</v>
      </c>
      <c r="Q101" s="79">
        <f>+'SR - Regional'!O34</f>
        <v>2166063.98</v>
      </c>
    </row>
    <row r="102" spans="1:17" s="88" customFormat="1" x14ac:dyDescent="0.2">
      <c r="A102" s="79">
        <f>'SR - Tit - DH'!$C$19</f>
        <v>2023</v>
      </c>
      <c r="B102" s="79" t="s">
        <v>185</v>
      </c>
      <c r="C102" s="79" t="s">
        <v>97</v>
      </c>
      <c r="D102" s="79" t="str">
        <f>+'SR - Regional'!B35</f>
        <v>ORURO</v>
      </c>
      <c r="E102" s="84">
        <f>+'SR - Regional'!C35</f>
        <v>20165255.52</v>
      </c>
      <c r="F102" s="84">
        <f>+'SR - Regional'!D35</f>
        <v>20187740.620000001</v>
      </c>
      <c r="G102" s="84">
        <f>+'SR - Regional'!E35</f>
        <v>20204172.27</v>
      </c>
      <c r="H102" s="84">
        <f>+'SR - Regional'!F35</f>
        <v>19973728.399999999</v>
      </c>
      <c r="I102" s="84">
        <f>+'SR - Regional'!G35</f>
        <v>21467345.739999998</v>
      </c>
      <c r="J102" s="84">
        <f>+'SR - Regional'!H35</f>
        <v>20084555.27</v>
      </c>
      <c r="K102" s="84">
        <f>+'SR - Regional'!I35</f>
        <v>19931447.030000001</v>
      </c>
      <c r="L102" s="84">
        <f>+'SR - Regional'!J35</f>
        <v>19866767.899999999</v>
      </c>
      <c r="M102" s="84">
        <f>+'SR - Regional'!K35</f>
        <v>19766860.34</v>
      </c>
      <c r="N102" s="84">
        <f>+'SR - Regional'!L35</f>
        <v>19685569.5</v>
      </c>
      <c r="O102" s="84">
        <f>+'SR - Regional'!M35</f>
        <v>19595617.870000001</v>
      </c>
      <c r="P102" s="84">
        <f>+'SR - Regional'!N35</f>
        <v>19588704.760000002</v>
      </c>
      <c r="Q102" s="79">
        <f>+'SR - Regional'!O35</f>
        <v>19471815.960000001</v>
      </c>
    </row>
    <row r="103" spans="1:17" s="88" customFormat="1" x14ac:dyDescent="0.2">
      <c r="A103" s="79">
        <f>'SR - Tit - DH'!$C$19</f>
        <v>2023</v>
      </c>
      <c r="B103" s="79" t="s">
        <v>185</v>
      </c>
      <c r="C103" s="79" t="s">
        <v>97</v>
      </c>
      <c r="D103" s="79" t="str">
        <f>+'SR - Regional'!B36</f>
        <v>ORURO - Huanuni</v>
      </c>
      <c r="E103" s="84">
        <f>+'SR - Regional'!C36</f>
        <v>282017.03999999998</v>
      </c>
      <c r="F103" s="84">
        <f>+'SR - Regional'!D36</f>
        <v>282017.03999999998</v>
      </c>
      <c r="G103" s="84">
        <f>+'SR - Regional'!E36</f>
        <v>279300.67</v>
      </c>
      <c r="H103" s="84">
        <f>+'SR - Regional'!F36</f>
        <v>279300.67</v>
      </c>
      <c r="I103" s="84">
        <f>+'SR - Regional'!G36</f>
        <v>301634.44</v>
      </c>
      <c r="J103" s="84">
        <f>+'SR - Regional'!H36</f>
        <v>277647.27</v>
      </c>
      <c r="K103" s="84">
        <f>+'SR - Regional'!I36</f>
        <v>277647.27</v>
      </c>
      <c r="L103" s="84">
        <f>+'SR - Regional'!J36</f>
        <v>277647.27</v>
      </c>
      <c r="M103" s="84">
        <f>+'SR - Regional'!K36</f>
        <v>277647.27</v>
      </c>
      <c r="N103" s="84">
        <f>+'SR - Regional'!L36</f>
        <v>277647.27</v>
      </c>
      <c r="O103" s="84">
        <f>+'SR - Regional'!M36</f>
        <v>277647.27</v>
      </c>
      <c r="P103" s="84">
        <f>+'SR - Regional'!N36</f>
        <v>277647.27</v>
      </c>
      <c r="Q103" s="79">
        <f>+'SR - Regional'!O36</f>
        <v>273937.32</v>
      </c>
    </row>
    <row r="104" spans="1:17" s="88" customFormat="1" x14ac:dyDescent="0.2">
      <c r="A104" s="79">
        <f>'SR - Tit - DH'!$C$19</f>
        <v>2023</v>
      </c>
      <c r="B104" s="79" t="s">
        <v>185</v>
      </c>
      <c r="C104" s="79" t="s">
        <v>97</v>
      </c>
      <c r="D104" s="79" t="str">
        <f>+'SR - Regional'!B37</f>
        <v>ORURO - Kami</v>
      </c>
      <c r="E104" s="84">
        <f>+'SR - Regional'!C37</f>
        <v>0</v>
      </c>
      <c r="F104" s="84">
        <f>+'SR - Regional'!D37</f>
        <v>0</v>
      </c>
      <c r="G104" s="84">
        <f>+'SR - Regional'!E37</f>
        <v>0</v>
      </c>
      <c r="H104" s="84">
        <f>+'SR - Regional'!F37</f>
        <v>0</v>
      </c>
      <c r="I104" s="84">
        <f>+'SR - Regional'!G37</f>
        <v>0</v>
      </c>
      <c r="J104" s="84">
        <f>+'SR - Regional'!H37</f>
        <v>0</v>
      </c>
      <c r="K104" s="84">
        <f>+'SR - Regional'!I37</f>
        <v>5935.92</v>
      </c>
      <c r="L104" s="84">
        <f>+'SR - Regional'!J37</f>
        <v>0</v>
      </c>
      <c r="M104" s="84">
        <f>+'SR - Regional'!K37</f>
        <v>0</v>
      </c>
      <c r="N104" s="84">
        <f>+'SR - Regional'!L37</f>
        <v>0</v>
      </c>
      <c r="O104" s="84">
        <f>+'SR - Regional'!M37</f>
        <v>0</v>
      </c>
      <c r="P104" s="84">
        <f>+'SR - Regional'!N37</f>
        <v>0</v>
      </c>
      <c r="Q104" s="79">
        <f>+'SR - Regional'!O37</f>
        <v>0</v>
      </c>
    </row>
    <row r="105" spans="1:17" s="88" customFormat="1" x14ac:dyDescent="0.2">
      <c r="A105" s="79">
        <f>'SR - Tit - DH'!$C$19</f>
        <v>2023</v>
      </c>
      <c r="B105" s="79" t="s">
        <v>185</v>
      </c>
      <c r="C105" s="79" t="s">
        <v>97</v>
      </c>
      <c r="D105" s="79" t="str">
        <f>+'SR - Regional'!B38</f>
        <v>ORURO - Machacamarca</v>
      </c>
      <c r="E105" s="84">
        <f>+'SR - Regional'!C38</f>
        <v>13619.53</v>
      </c>
      <c r="F105" s="84">
        <f>+'SR - Regional'!D38</f>
        <v>13619.53</v>
      </c>
      <c r="G105" s="84">
        <f>+'SR - Regional'!E38</f>
        <v>13619.53</v>
      </c>
      <c r="H105" s="84">
        <f>+'SR - Regional'!F38</f>
        <v>13619.53</v>
      </c>
      <c r="I105" s="84">
        <f>+'SR - Regional'!G38</f>
        <v>14840.53</v>
      </c>
      <c r="J105" s="84">
        <f>+'SR - Regional'!H38</f>
        <v>13863.73</v>
      </c>
      <c r="K105" s="84">
        <f>+'SR - Regional'!I38</f>
        <v>13863.73</v>
      </c>
      <c r="L105" s="84">
        <f>+'SR - Regional'!J38</f>
        <v>13863.73</v>
      </c>
      <c r="M105" s="84">
        <f>+'SR - Regional'!K38</f>
        <v>13863.73</v>
      </c>
      <c r="N105" s="84">
        <f>+'SR - Regional'!L38</f>
        <v>13863.73</v>
      </c>
      <c r="O105" s="84">
        <f>+'SR - Regional'!M38</f>
        <v>13863.73</v>
      </c>
      <c r="P105" s="84">
        <f>+'SR - Regional'!N38</f>
        <v>13863.73</v>
      </c>
      <c r="Q105" s="79">
        <f>+'SR - Regional'!O38</f>
        <v>13863.73</v>
      </c>
    </row>
    <row r="106" spans="1:17" s="88" customFormat="1" x14ac:dyDescent="0.2">
      <c r="A106" s="79">
        <f>'SR - Tit - DH'!$C$19</f>
        <v>2023</v>
      </c>
      <c r="B106" s="79" t="s">
        <v>185</v>
      </c>
      <c r="C106" s="79" t="s">
        <v>97</v>
      </c>
      <c r="D106" s="79" t="str">
        <f>+'SR - Regional'!B39</f>
        <v>Uncia</v>
      </c>
      <c r="E106" s="84">
        <f>+'SR - Regional'!C39</f>
        <v>597340.75</v>
      </c>
      <c r="F106" s="84">
        <f>+'SR - Regional'!D39</f>
        <v>597340.75</v>
      </c>
      <c r="G106" s="84">
        <f>+'SR - Regional'!E39</f>
        <v>604178.85</v>
      </c>
      <c r="H106" s="84">
        <f>+'SR - Regional'!F39</f>
        <v>594573.55000000005</v>
      </c>
      <c r="I106" s="84">
        <f>+'SR - Regional'!G39</f>
        <v>645269.53</v>
      </c>
      <c r="J106" s="84">
        <f>+'SR - Regional'!H39</f>
        <v>598398.94999999995</v>
      </c>
      <c r="K106" s="84">
        <f>+'SR - Regional'!I39</f>
        <v>595199.4</v>
      </c>
      <c r="L106" s="84">
        <f>+'SR - Regional'!J39</f>
        <v>591725.02</v>
      </c>
      <c r="M106" s="84">
        <f>+'SR - Regional'!K39</f>
        <v>590868.29</v>
      </c>
      <c r="N106" s="84">
        <f>+'SR - Regional'!L39</f>
        <v>587158.34</v>
      </c>
      <c r="O106" s="84">
        <f>+'SR - Regional'!M39</f>
        <v>585616.99</v>
      </c>
      <c r="P106" s="84">
        <f>+'SR - Regional'!N39</f>
        <v>583205.5</v>
      </c>
      <c r="Q106" s="79">
        <f>+'SR - Regional'!O39</f>
        <v>579286.14</v>
      </c>
    </row>
    <row r="107" spans="1:17" s="88" customFormat="1" x14ac:dyDescent="0.2">
      <c r="A107" s="79">
        <f>'SR - Tit - DH'!$C$19</f>
        <v>2023</v>
      </c>
      <c r="B107" s="79" t="s">
        <v>185</v>
      </c>
      <c r="C107" s="79" t="s">
        <v>104</v>
      </c>
      <c r="D107" s="79" t="str">
        <f>+'SR - Regional'!B41</f>
        <v>COBIJA</v>
      </c>
      <c r="E107" s="84">
        <f>+'SR - Regional'!C41</f>
        <v>809031.48</v>
      </c>
      <c r="F107" s="84">
        <f>+'SR - Regional'!D41</f>
        <v>822650.58</v>
      </c>
      <c r="G107" s="84">
        <f>+'SR - Regional'!E41</f>
        <v>802527.41</v>
      </c>
      <c r="H107" s="84">
        <f>+'SR - Regional'!F41</f>
        <v>797921.37</v>
      </c>
      <c r="I107" s="84">
        <f>+'SR - Regional'!G41</f>
        <v>857975.52</v>
      </c>
      <c r="J107" s="84">
        <f>+'SR - Regional'!H41</f>
        <v>806355.07</v>
      </c>
      <c r="K107" s="84">
        <f>+'SR - Regional'!I41</f>
        <v>802730.77</v>
      </c>
      <c r="L107" s="84">
        <f>+'SR - Regional'!J41</f>
        <v>802730.77</v>
      </c>
      <c r="M107" s="84">
        <f>+'SR - Regional'!K41</f>
        <v>815148.22</v>
      </c>
      <c r="N107" s="84">
        <f>+'SR - Regional'!L41</f>
        <v>809349.34</v>
      </c>
      <c r="O107" s="84">
        <f>+'SR - Regional'!M41</f>
        <v>805639.39</v>
      </c>
      <c r="P107" s="84">
        <f>+'SR - Regional'!N41</f>
        <v>806001.82</v>
      </c>
      <c r="Q107" s="84">
        <f>+'SR - Regional'!O41</f>
        <v>798130.75</v>
      </c>
    </row>
    <row r="108" spans="1:17" s="88" customFormat="1" x14ac:dyDescent="0.2">
      <c r="A108" s="79">
        <f>'SR - Tit - DH'!$C$19</f>
        <v>2023</v>
      </c>
      <c r="B108" s="79" t="s">
        <v>185</v>
      </c>
      <c r="C108" s="79" t="s">
        <v>98</v>
      </c>
      <c r="D108" s="79" t="str">
        <f>+'SR - Regional'!B43</f>
        <v>Atocha</v>
      </c>
      <c r="E108" s="84">
        <f>+'SR - Regional'!C43</f>
        <v>542786.63</v>
      </c>
      <c r="F108" s="84">
        <f>+'SR - Regional'!D43</f>
        <v>542786.63</v>
      </c>
      <c r="G108" s="84">
        <f>+'SR - Regional'!E43</f>
        <v>536450.80000000005</v>
      </c>
      <c r="H108" s="84">
        <f>+'SR - Regional'!F43</f>
        <v>534052.80000000005</v>
      </c>
      <c r="I108" s="84">
        <f>+'SR - Regional'!G43</f>
        <v>579083.04</v>
      </c>
      <c r="J108" s="84">
        <f>+'SR - Regional'!H43</f>
        <v>540328.12</v>
      </c>
      <c r="K108" s="84">
        <f>+'SR - Regional'!I43</f>
        <v>536590.5</v>
      </c>
      <c r="L108" s="84">
        <f>+'SR - Regional'!J43</f>
        <v>522169.91</v>
      </c>
      <c r="M108" s="84">
        <f>+'SR - Regional'!K43</f>
        <v>522169.91</v>
      </c>
      <c r="N108" s="84">
        <f>+'SR - Regional'!L43</f>
        <v>522169.91</v>
      </c>
      <c r="O108" s="84">
        <f>+'SR - Regional'!M43</f>
        <v>518695.54</v>
      </c>
      <c r="P108" s="84">
        <f>+'SR - Regional'!N43</f>
        <v>518695.54</v>
      </c>
      <c r="Q108" s="84">
        <f>+'SR - Regional'!O43</f>
        <v>518695.54</v>
      </c>
    </row>
    <row r="109" spans="1:17" s="88" customFormat="1" x14ac:dyDescent="0.2">
      <c r="A109" s="79">
        <f>'SR - Tit - DH'!$C$19</f>
        <v>2023</v>
      </c>
      <c r="B109" s="79" t="s">
        <v>185</v>
      </c>
      <c r="C109" s="79" t="s">
        <v>98</v>
      </c>
      <c r="D109" s="79" t="str">
        <f>+'SR - Regional'!B44</f>
        <v>Cotagaita</v>
      </c>
      <c r="E109" s="84">
        <f>+'SR - Regional'!C44</f>
        <v>176014.3</v>
      </c>
      <c r="F109" s="84">
        <f>+'SR - Regional'!D44</f>
        <v>172365.4</v>
      </c>
      <c r="G109" s="84">
        <f>+'SR - Regional'!E44</f>
        <v>172365.4</v>
      </c>
      <c r="H109" s="84">
        <f>+'SR - Regional'!F44</f>
        <v>172365.4</v>
      </c>
      <c r="I109" s="84">
        <f>+'SR - Regional'!G44</f>
        <v>184403.25</v>
      </c>
      <c r="J109" s="84">
        <f>+'SR - Regional'!H44</f>
        <v>172217.53</v>
      </c>
      <c r="K109" s="84">
        <f>+'SR - Regional'!I44</f>
        <v>168743.16</v>
      </c>
      <c r="L109" s="84">
        <f>+'SR - Regional'!J44</f>
        <v>168743.16</v>
      </c>
      <c r="M109" s="84">
        <f>+'SR - Regional'!K44</f>
        <v>165033.21</v>
      </c>
      <c r="N109" s="84">
        <f>+'SR - Regional'!L44</f>
        <v>165033.21</v>
      </c>
      <c r="O109" s="84">
        <f>+'SR - Regional'!M44</f>
        <v>165033.21</v>
      </c>
      <c r="P109" s="84">
        <f>+'SR - Regional'!N44</f>
        <v>165033.21</v>
      </c>
      <c r="Q109" s="84">
        <f>+'SR - Regional'!O44</f>
        <v>165033.21</v>
      </c>
    </row>
    <row r="110" spans="1:17" s="88" customFormat="1" x14ac:dyDescent="0.2">
      <c r="A110" s="79">
        <f>'SR - Tit - DH'!$C$19</f>
        <v>2023</v>
      </c>
      <c r="B110" s="79" t="s">
        <v>185</v>
      </c>
      <c r="C110" s="79" t="s">
        <v>98</v>
      </c>
      <c r="D110" s="79" t="str">
        <f>+'SR - Regional'!B45</f>
        <v>POTOSI</v>
      </c>
      <c r="E110" s="84">
        <f>+'SR - Regional'!C45</f>
        <v>13997032.939999999</v>
      </c>
      <c r="F110" s="84">
        <f>+'SR - Regional'!D45</f>
        <v>13950315.529999999</v>
      </c>
      <c r="G110" s="84">
        <f>+'SR - Regional'!E45</f>
        <v>13789129.630000001</v>
      </c>
      <c r="H110" s="84">
        <f>+'SR - Regional'!F45</f>
        <v>13894383.77</v>
      </c>
      <c r="I110" s="84">
        <f>+'SR - Regional'!G45</f>
        <v>14872171.039999999</v>
      </c>
      <c r="J110" s="84">
        <f>+'SR - Regional'!H45</f>
        <v>13882621.130000001</v>
      </c>
      <c r="K110" s="84">
        <f>+'SR - Regional'!I45</f>
        <v>13792241.85</v>
      </c>
      <c r="L110" s="84">
        <f>+'SR - Regional'!J45</f>
        <v>13713857.93</v>
      </c>
      <c r="M110" s="84">
        <f>+'SR - Regional'!K45</f>
        <v>13688169.619999999</v>
      </c>
      <c r="N110" s="84">
        <f>+'SR - Regional'!L45</f>
        <v>13632846.029999999</v>
      </c>
      <c r="O110" s="84">
        <f>+'SR - Regional'!M45</f>
        <v>13624251.24</v>
      </c>
      <c r="P110" s="84">
        <f>+'SR - Regional'!N45</f>
        <v>13588803.5</v>
      </c>
      <c r="Q110" s="84">
        <f>+'SR - Regional'!O45</f>
        <v>13527274.380000001</v>
      </c>
    </row>
    <row r="111" spans="1:17" s="88" customFormat="1" x14ac:dyDescent="0.2">
      <c r="A111" s="79">
        <f>'SR - Tit - DH'!$C$19</f>
        <v>2023</v>
      </c>
      <c r="B111" s="79" t="s">
        <v>185</v>
      </c>
      <c r="C111" s="79" t="s">
        <v>98</v>
      </c>
      <c r="D111" s="79" t="str">
        <f>+'SR - Regional'!B46</f>
        <v>Tupiza</v>
      </c>
      <c r="E111" s="84">
        <f>+'SR - Regional'!C46</f>
        <v>3330768.62</v>
      </c>
      <c r="F111" s="84">
        <f>+'SR - Regional'!D46</f>
        <v>3350960.42</v>
      </c>
      <c r="G111" s="84">
        <f>+'SR - Regional'!E46</f>
        <v>3338324.34</v>
      </c>
      <c r="H111" s="84">
        <f>+'SR - Regional'!F46</f>
        <v>3322440.01</v>
      </c>
      <c r="I111" s="84">
        <f>+'SR - Regional'!G46</f>
        <v>3565531.85</v>
      </c>
      <c r="J111" s="84">
        <f>+'SR - Regional'!H46</f>
        <v>3348453.31</v>
      </c>
      <c r="K111" s="84">
        <f>+'SR - Regional'!I46</f>
        <v>3326458.93</v>
      </c>
      <c r="L111" s="84">
        <f>+'SR - Regional'!J46</f>
        <v>3282034.81</v>
      </c>
      <c r="M111" s="84">
        <f>+'SR - Regional'!K46</f>
        <v>3249871.27</v>
      </c>
      <c r="N111" s="84">
        <f>+'SR - Regional'!L46</f>
        <v>3230263.72</v>
      </c>
      <c r="O111" s="84">
        <f>+'SR - Regional'!M46</f>
        <v>3212176.35</v>
      </c>
      <c r="P111" s="84">
        <f>+'SR - Regional'!N46</f>
        <v>3214943.86</v>
      </c>
      <c r="Q111" s="84">
        <f>+'SR - Regional'!O46</f>
        <v>3183448.99</v>
      </c>
    </row>
    <row r="112" spans="1:17" s="88" customFormat="1" x14ac:dyDescent="0.2">
      <c r="A112" s="79">
        <f>'SR - Tit - DH'!$C$19</f>
        <v>2023</v>
      </c>
      <c r="B112" s="79" t="s">
        <v>185</v>
      </c>
      <c r="C112" s="79" t="s">
        <v>98</v>
      </c>
      <c r="D112" s="79" t="str">
        <f>+'SR - Regional'!B47</f>
        <v>Uyuni</v>
      </c>
      <c r="E112" s="84">
        <f>+'SR - Regional'!C47</f>
        <v>1401181.41</v>
      </c>
      <c r="F112" s="84">
        <f>+'SR - Regional'!D47</f>
        <v>1383598.29</v>
      </c>
      <c r="G112" s="84">
        <f>+'SR - Regional'!E47</f>
        <v>1383598.29</v>
      </c>
      <c r="H112" s="84">
        <f>+'SR - Regional'!F47</f>
        <v>1420208.92</v>
      </c>
      <c r="I112" s="84">
        <f>+'SR - Regional'!G47</f>
        <v>1518999.84</v>
      </c>
      <c r="J112" s="84">
        <f>+'SR - Regional'!H47</f>
        <v>1397082.74</v>
      </c>
      <c r="K112" s="84">
        <f>+'SR - Regional'!I47</f>
        <v>1392426.28</v>
      </c>
      <c r="L112" s="84">
        <f>+'SR - Regional'!J47</f>
        <v>1404171.87</v>
      </c>
      <c r="M112" s="84">
        <f>+'SR - Regional'!K47</f>
        <v>1388584</v>
      </c>
      <c r="N112" s="84">
        <f>+'SR - Regional'!L47</f>
        <v>1391760.39</v>
      </c>
      <c r="O112" s="84">
        <f>+'SR - Regional'!M47</f>
        <v>1388661.22</v>
      </c>
      <c r="P112" s="84">
        <f>+'SR - Regional'!N47</f>
        <v>1388826.69</v>
      </c>
      <c r="Q112" s="84">
        <f>+'SR - Regional'!O47</f>
        <v>1383793.97</v>
      </c>
    </row>
    <row r="113" spans="1:17" s="88" customFormat="1" x14ac:dyDescent="0.2">
      <c r="A113" s="79">
        <f>'SR - Tit - DH'!$C$19</f>
        <v>2023</v>
      </c>
      <c r="B113" s="79" t="s">
        <v>185</v>
      </c>
      <c r="C113" s="79" t="s">
        <v>98</v>
      </c>
      <c r="D113" s="79" t="str">
        <f>+'SR - Regional'!B48</f>
        <v>UYUNI - Pulacayo</v>
      </c>
      <c r="E113" s="84">
        <f>+'SR - Regional'!C48</f>
        <v>101553.9</v>
      </c>
      <c r="F113" s="84">
        <f>+'SR - Regional'!D48</f>
        <v>101553.9</v>
      </c>
      <c r="G113" s="84">
        <f>+'SR - Regional'!E48</f>
        <v>101553.9</v>
      </c>
      <c r="H113" s="84">
        <f>+'SR - Regional'!F48</f>
        <v>101553.9</v>
      </c>
      <c r="I113" s="84">
        <f>+'SR - Regional'!G48</f>
        <v>110705.05</v>
      </c>
      <c r="J113" s="84">
        <f>+'SR - Regional'!H48</f>
        <v>103384.13</v>
      </c>
      <c r="K113" s="84">
        <f>+'SR - Regional'!I48</f>
        <v>103384.13</v>
      </c>
      <c r="L113" s="84">
        <f>+'SR - Regional'!J48</f>
        <v>103384.13</v>
      </c>
      <c r="M113" s="84">
        <f>+'SR - Regional'!K48</f>
        <v>103384.13</v>
      </c>
      <c r="N113" s="84">
        <f>+'SR - Regional'!L48</f>
        <v>103384.13</v>
      </c>
      <c r="O113" s="84">
        <f>+'SR - Regional'!M48</f>
        <v>99909.759999999995</v>
      </c>
      <c r="P113" s="84">
        <f>+'SR - Regional'!N48</f>
        <v>99909.759999999995</v>
      </c>
      <c r="Q113" s="84">
        <f>+'SR - Regional'!O48</f>
        <v>99909.759999999995</v>
      </c>
    </row>
    <row r="114" spans="1:17" s="88" customFormat="1" x14ac:dyDescent="0.2">
      <c r="A114" s="79">
        <f>'SR - Tit - DH'!$C$19</f>
        <v>2023</v>
      </c>
      <c r="B114" s="79" t="s">
        <v>185</v>
      </c>
      <c r="C114" s="79" t="s">
        <v>98</v>
      </c>
      <c r="D114" s="79" t="str">
        <f>+'SR - Regional'!B49</f>
        <v>Villazon</v>
      </c>
      <c r="E114" s="84">
        <f>+'SR - Regional'!C49</f>
        <v>584692.39</v>
      </c>
      <c r="F114" s="84">
        <f>+'SR - Regional'!D49</f>
        <v>578346.09</v>
      </c>
      <c r="G114" s="84">
        <f>+'SR - Regional'!E49</f>
        <v>589864.17000000004</v>
      </c>
      <c r="H114" s="84">
        <f>+'SR - Regional'!F49</f>
        <v>653384.16</v>
      </c>
      <c r="I114" s="84">
        <f>+'SR - Regional'!G49</f>
        <v>622061.48</v>
      </c>
      <c r="J114" s="84">
        <f>+'SR - Regional'!H49</f>
        <v>581951.07999999996</v>
      </c>
      <c r="K114" s="84">
        <f>+'SR - Regional'!I49</f>
        <v>578241.13</v>
      </c>
      <c r="L114" s="84">
        <f>+'SR - Regional'!J49</f>
        <v>580467.1</v>
      </c>
      <c r="M114" s="84">
        <f>+'SR - Regional'!K49</f>
        <v>570742.13</v>
      </c>
      <c r="N114" s="84">
        <f>+'SR - Regional'!L49</f>
        <v>570742.13</v>
      </c>
      <c r="O114" s="84">
        <f>+'SR - Regional'!M49</f>
        <v>567133.43999999994</v>
      </c>
      <c r="P114" s="84">
        <f>+'SR - Regional'!N49</f>
        <v>567504.43999999994</v>
      </c>
      <c r="Q114" s="84">
        <f>+'SR - Regional'!O49</f>
        <v>563731.47</v>
      </c>
    </row>
    <row r="115" spans="1:17" s="88" customFormat="1" x14ac:dyDescent="0.2">
      <c r="A115" s="79">
        <f>'SR - Tit - DH'!$C$19</f>
        <v>2023</v>
      </c>
      <c r="B115" s="79" t="s">
        <v>185</v>
      </c>
      <c r="C115" s="79" t="s">
        <v>96</v>
      </c>
      <c r="D115" s="79" t="str">
        <f>+'SR - Regional'!B51</f>
        <v>Camiri</v>
      </c>
      <c r="E115" s="84">
        <f>+'SR - Regional'!C51</f>
        <v>2226908.73</v>
      </c>
      <c r="F115" s="84">
        <f>+'SR - Regional'!D51</f>
        <v>2216429</v>
      </c>
      <c r="G115" s="84">
        <f>+'SR - Regional'!E51</f>
        <v>2216979.13</v>
      </c>
      <c r="H115" s="84">
        <f>+'SR - Regional'!F51</f>
        <v>2201328.21</v>
      </c>
      <c r="I115" s="84">
        <f>+'SR - Regional'!G51</f>
        <v>2404163.83</v>
      </c>
      <c r="J115" s="84">
        <f>+'SR - Regional'!H51</f>
        <v>2225054.08</v>
      </c>
      <c r="K115" s="84">
        <f>+'SR - Regional'!I51</f>
        <v>2214108.02</v>
      </c>
      <c r="L115" s="84">
        <f>+'SR - Regional'!J51</f>
        <v>2213787.17</v>
      </c>
      <c r="M115" s="84">
        <f>+'SR - Regional'!K51</f>
        <v>2176651.2799999998</v>
      </c>
      <c r="N115" s="84">
        <f>+'SR - Regional'!L51</f>
        <v>2172318.7799999998</v>
      </c>
      <c r="O115" s="84">
        <f>+'SR - Regional'!M51</f>
        <v>2127939.29</v>
      </c>
      <c r="P115" s="84">
        <f>+'SR - Regional'!N51</f>
        <v>2129475.94</v>
      </c>
      <c r="Q115" s="84">
        <f>+'SR - Regional'!O51</f>
        <v>2130759.5099999998</v>
      </c>
    </row>
    <row r="116" spans="1:17" s="88" customFormat="1" x14ac:dyDescent="0.2">
      <c r="A116" s="79">
        <f>'SR - Tit - DH'!$C$19</f>
        <v>2023</v>
      </c>
      <c r="B116" s="79" t="s">
        <v>185</v>
      </c>
      <c r="C116" s="79" t="s">
        <v>96</v>
      </c>
      <c r="D116" s="79" t="str">
        <f>+'SR - Regional'!B52</f>
        <v>Montero</v>
      </c>
      <c r="E116" s="84">
        <f>+'SR - Regional'!C52</f>
        <v>1571808.57</v>
      </c>
      <c r="F116" s="84">
        <f>+'SR - Regional'!D52</f>
        <v>1561341.65</v>
      </c>
      <c r="G116" s="84">
        <f>+'SR - Regional'!E52</f>
        <v>1552807.82</v>
      </c>
      <c r="H116" s="84">
        <f>+'SR - Regional'!F52</f>
        <v>1546213.39</v>
      </c>
      <c r="I116" s="84">
        <f>+'SR - Regional'!G52</f>
        <v>1642217.73</v>
      </c>
      <c r="J116" s="84">
        <f>+'SR - Regional'!H52</f>
        <v>1541920.98</v>
      </c>
      <c r="K116" s="84">
        <f>+'SR - Regional'!I52</f>
        <v>1579322.78</v>
      </c>
      <c r="L116" s="84">
        <f>+'SR - Regional'!J52</f>
        <v>1535899.61</v>
      </c>
      <c r="M116" s="84">
        <f>+'SR - Regional'!K52</f>
        <v>1525866.74</v>
      </c>
      <c r="N116" s="84">
        <f>+'SR - Regional'!L52</f>
        <v>1519161.52</v>
      </c>
      <c r="O116" s="84">
        <f>+'SR - Regional'!M52</f>
        <v>1507176.66</v>
      </c>
      <c r="P116" s="84">
        <f>+'SR - Regional'!N52</f>
        <v>1505747.36</v>
      </c>
      <c r="Q116" s="84">
        <f>+'SR - Regional'!O52</f>
        <v>1502097.19</v>
      </c>
    </row>
    <row r="117" spans="1:17" s="88" customFormat="1" x14ac:dyDescent="0.2">
      <c r="A117" s="79">
        <f>'SR - Tit - DH'!$C$19</f>
        <v>2023</v>
      </c>
      <c r="B117" s="79" t="s">
        <v>185</v>
      </c>
      <c r="C117" s="79" t="s">
        <v>96</v>
      </c>
      <c r="D117" s="79" t="str">
        <f>+'SR - Regional'!B53</f>
        <v>MONTERO - Portachuelo</v>
      </c>
      <c r="E117" s="84">
        <f>+'SR - Regional'!C53</f>
        <v>280908.67</v>
      </c>
      <c r="F117" s="84">
        <f>+'SR - Regional'!D53</f>
        <v>280908.67</v>
      </c>
      <c r="G117" s="84">
        <f>+'SR - Regional'!E53</f>
        <v>280908.67</v>
      </c>
      <c r="H117" s="84">
        <f>+'SR - Regional'!F53</f>
        <v>280908.67</v>
      </c>
      <c r="I117" s="84">
        <f>+'SR - Regional'!G53</f>
        <v>295727.40999999997</v>
      </c>
      <c r="J117" s="84">
        <f>+'SR - Regional'!H53</f>
        <v>278006.33</v>
      </c>
      <c r="K117" s="84">
        <f>+'SR - Regional'!I53</f>
        <v>278006.33</v>
      </c>
      <c r="L117" s="84">
        <f>+'SR - Regional'!J53</f>
        <v>274296.38</v>
      </c>
      <c r="M117" s="84">
        <f>+'SR - Regional'!K53</f>
        <v>274296.38</v>
      </c>
      <c r="N117" s="84">
        <f>+'SR - Regional'!L53</f>
        <v>274296.38</v>
      </c>
      <c r="O117" s="84">
        <f>+'SR - Regional'!M53</f>
        <v>267230.92</v>
      </c>
      <c r="P117" s="84">
        <f>+'SR - Regional'!N53</f>
        <v>267230.92</v>
      </c>
      <c r="Q117" s="84">
        <f>+'SR - Regional'!O53</f>
        <v>267230.92</v>
      </c>
    </row>
    <row r="118" spans="1:17" s="88" customFormat="1" x14ac:dyDescent="0.2">
      <c r="A118" s="79">
        <f>'SR - Tit - DH'!$C$19</f>
        <v>2023</v>
      </c>
      <c r="B118" s="79" t="s">
        <v>185</v>
      </c>
      <c r="C118" s="79" t="s">
        <v>96</v>
      </c>
      <c r="D118" s="79" t="str">
        <f>+'SR - Regional'!B54</f>
        <v>PTO.SUAREZ - Quijarro</v>
      </c>
      <c r="E118" s="84">
        <f>+'SR - Regional'!C54</f>
        <v>51493.15</v>
      </c>
      <c r="F118" s="84">
        <f>+'SR - Regional'!D54</f>
        <v>51493.15</v>
      </c>
      <c r="G118" s="84">
        <f>+'SR - Regional'!E54</f>
        <v>51493.15</v>
      </c>
      <c r="H118" s="84">
        <f>+'SR - Regional'!F54</f>
        <v>51493.15</v>
      </c>
      <c r="I118" s="84">
        <f>+'SR - Regional'!G54</f>
        <v>55973.2</v>
      </c>
      <c r="J118" s="84">
        <f>+'SR - Regional'!H54</f>
        <v>52389.16</v>
      </c>
      <c r="K118" s="84">
        <f>+'SR - Regional'!I54</f>
        <v>52389.16</v>
      </c>
      <c r="L118" s="84">
        <f>+'SR - Regional'!J54</f>
        <v>52389.16</v>
      </c>
      <c r="M118" s="84">
        <f>+'SR - Regional'!K54</f>
        <v>52389.16</v>
      </c>
      <c r="N118" s="84">
        <f>+'SR - Regional'!L54</f>
        <v>52389.16</v>
      </c>
      <c r="O118" s="84">
        <f>+'SR - Regional'!M54</f>
        <v>52389.16</v>
      </c>
      <c r="P118" s="84">
        <f>+'SR - Regional'!N54</f>
        <v>52389.16</v>
      </c>
      <c r="Q118" s="84">
        <f>+'SR - Regional'!O54</f>
        <v>52389.16</v>
      </c>
    </row>
    <row r="119" spans="1:17" s="88" customFormat="1" x14ac:dyDescent="0.2">
      <c r="A119" s="79">
        <f>'SR - Tit - DH'!$C$19</f>
        <v>2023</v>
      </c>
      <c r="B119" s="79" t="s">
        <v>185</v>
      </c>
      <c r="C119" s="79" t="s">
        <v>96</v>
      </c>
      <c r="D119" s="79" t="str">
        <f>+'SR - Regional'!B55</f>
        <v>PTO.SUAREZ - Rivero Torrez</v>
      </c>
      <c r="E119" s="84">
        <f>+'SR - Regional'!C55</f>
        <v>37620.870000000003</v>
      </c>
      <c r="F119" s="84">
        <f>+'SR - Regional'!D55</f>
        <v>37620.870000000003</v>
      </c>
      <c r="G119" s="84">
        <f>+'SR - Regional'!E55</f>
        <v>37620.870000000003</v>
      </c>
      <c r="H119" s="84">
        <f>+'SR - Regional'!F55</f>
        <v>33927.279999999999</v>
      </c>
      <c r="I119" s="84">
        <f>+'SR - Regional'!G55</f>
        <v>36972.230000000003</v>
      </c>
      <c r="J119" s="84">
        <f>+'SR - Regional'!H55</f>
        <v>34536.269999999997</v>
      </c>
      <c r="K119" s="84">
        <f>+'SR - Regional'!I55</f>
        <v>34536.269999999997</v>
      </c>
      <c r="L119" s="84">
        <f>+'SR - Regional'!J55</f>
        <v>34536.269999999997</v>
      </c>
      <c r="M119" s="84">
        <f>+'SR - Regional'!K55</f>
        <v>34536.269999999997</v>
      </c>
      <c r="N119" s="84">
        <f>+'SR - Regional'!L55</f>
        <v>34536.269999999997</v>
      </c>
      <c r="O119" s="84">
        <f>+'SR - Regional'!M55</f>
        <v>34536.269999999997</v>
      </c>
      <c r="P119" s="84">
        <f>+'SR - Regional'!N55</f>
        <v>34536.269999999997</v>
      </c>
      <c r="Q119" s="84">
        <f>+'SR - Regional'!O55</f>
        <v>34536.269999999997</v>
      </c>
    </row>
    <row r="120" spans="1:17" s="88" customFormat="1" x14ac:dyDescent="0.2">
      <c r="A120" s="79">
        <f>'SR - Tit - DH'!$C$19</f>
        <v>2023</v>
      </c>
      <c r="B120" s="79" t="s">
        <v>185</v>
      </c>
      <c r="C120" s="79" t="s">
        <v>96</v>
      </c>
      <c r="D120" s="79" t="str">
        <f>+'SR - Regional'!B56</f>
        <v>Puerto Suarez</v>
      </c>
      <c r="E120" s="84">
        <f>+'SR - Regional'!C56</f>
        <v>364366.32</v>
      </c>
      <c r="F120" s="84">
        <f>+'SR - Regional'!D56</f>
        <v>358042.06</v>
      </c>
      <c r="G120" s="84">
        <f>+'SR - Regional'!E56</f>
        <v>358042.06</v>
      </c>
      <c r="H120" s="84">
        <f>+'SR - Regional'!F56</f>
        <v>358042.06</v>
      </c>
      <c r="I120" s="84">
        <f>+'SR - Regional'!G56</f>
        <v>387676.21</v>
      </c>
      <c r="J120" s="84">
        <f>+'SR - Regional'!H56</f>
        <v>363968.89</v>
      </c>
      <c r="K120" s="84">
        <f>+'SR - Regional'!I56</f>
        <v>363072.13</v>
      </c>
      <c r="L120" s="84">
        <f>+'SR - Regional'!J56</f>
        <v>363072.13</v>
      </c>
      <c r="M120" s="84">
        <f>+'SR - Regional'!K56</f>
        <v>363171.34</v>
      </c>
      <c r="N120" s="84">
        <f>+'SR - Regional'!L56</f>
        <v>363171.34</v>
      </c>
      <c r="O120" s="84">
        <f>+'SR - Regional'!M56</f>
        <v>363171.34</v>
      </c>
      <c r="P120" s="84">
        <f>+'SR - Regional'!N56</f>
        <v>363619.71</v>
      </c>
      <c r="Q120" s="84">
        <f>+'SR - Regional'!O56</f>
        <v>359685.45</v>
      </c>
    </row>
    <row r="121" spans="1:17" s="88" customFormat="1" x14ac:dyDescent="0.2">
      <c r="A121" s="79">
        <f>'SR - Tit - DH'!$C$19</f>
        <v>2023</v>
      </c>
      <c r="B121" s="79" t="s">
        <v>185</v>
      </c>
      <c r="C121" s="79" t="s">
        <v>96</v>
      </c>
      <c r="D121" s="79" t="str">
        <f>+'SR - Regional'!B57</f>
        <v>Robore</v>
      </c>
      <c r="E121" s="84">
        <f>+'SR - Regional'!C57</f>
        <v>530396.9</v>
      </c>
      <c r="F121" s="84">
        <f>+'SR - Regional'!D57</f>
        <v>526701.12</v>
      </c>
      <c r="G121" s="84">
        <f>+'SR - Regional'!E57</f>
        <v>554880.69999999995</v>
      </c>
      <c r="H121" s="84">
        <f>+'SR - Regional'!F57</f>
        <v>578872.18000000005</v>
      </c>
      <c r="I121" s="84">
        <f>+'SR - Regional'!G57</f>
        <v>574991.12</v>
      </c>
      <c r="J121" s="84">
        <f>+'SR - Regional'!H57</f>
        <v>534970.35</v>
      </c>
      <c r="K121" s="84">
        <f>+'SR - Regional'!I57</f>
        <v>577502.27</v>
      </c>
      <c r="L121" s="84">
        <f>+'SR - Regional'!J57</f>
        <v>541001.9</v>
      </c>
      <c r="M121" s="84">
        <f>+'SR - Regional'!K57</f>
        <v>537282.88</v>
      </c>
      <c r="N121" s="84">
        <f>+'SR - Regional'!L57</f>
        <v>533808.51</v>
      </c>
      <c r="O121" s="84">
        <f>+'SR - Regional'!M57</f>
        <v>529592.15</v>
      </c>
      <c r="P121" s="84">
        <f>+'SR - Regional'!N57</f>
        <v>530442.43999999994</v>
      </c>
      <c r="Q121" s="84">
        <f>+'SR - Regional'!O57</f>
        <v>529592.15</v>
      </c>
    </row>
    <row r="122" spans="1:17" s="88" customFormat="1" x14ac:dyDescent="0.2">
      <c r="A122" s="79">
        <f>'SR - Tit - DH'!$C$19</f>
        <v>2023</v>
      </c>
      <c r="B122" s="79" t="s">
        <v>185</v>
      </c>
      <c r="C122" s="79" t="s">
        <v>96</v>
      </c>
      <c r="D122" s="79" t="str">
        <f>+'SR - Regional'!B58</f>
        <v>San Ignacio</v>
      </c>
      <c r="E122" s="84">
        <f>+'SR - Regional'!C58</f>
        <v>413734.5</v>
      </c>
      <c r="F122" s="84">
        <f>+'SR - Regional'!D58</f>
        <v>413734.5</v>
      </c>
      <c r="G122" s="84">
        <f>+'SR - Regional'!E58</f>
        <v>413734.5</v>
      </c>
      <c r="H122" s="84">
        <f>+'SR - Regional'!F58</f>
        <v>414706.61</v>
      </c>
      <c r="I122" s="84">
        <f>+'SR - Regional'!G58</f>
        <v>448565.29</v>
      </c>
      <c r="J122" s="84">
        <f>+'SR - Regional'!H58</f>
        <v>420826.77</v>
      </c>
      <c r="K122" s="84">
        <f>+'SR - Regional'!I58</f>
        <v>416983.98</v>
      </c>
      <c r="L122" s="84">
        <f>+'SR - Regional'!J58</f>
        <v>416983.98</v>
      </c>
      <c r="M122" s="84">
        <f>+'SR - Regional'!K58</f>
        <v>431779.98</v>
      </c>
      <c r="N122" s="84">
        <f>+'SR - Regional'!L58</f>
        <v>419943.18</v>
      </c>
      <c r="O122" s="84">
        <f>+'SR - Regional'!M58</f>
        <v>416198.73</v>
      </c>
      <c r="P122" s="84">
        <f>+'SR - Regional'!N58</f>
        <v>415212.33</v>
      </c>
      <c r="Q122" s="84">
        <f>+'SR - Regional'!O58</f>
        <v>422079.19</v>
      </c>
    </row>
    <row r="123" spans="1:17" s="88" customFormat="1" x14ac:dyDescent="0.2">
      <c r="A123" s="79">
        <f>'SR - Tit - DH'!$C$19</f>
        <v>2023</v>
      </c>
      <c r="B123" s="79" t="s">
        <v>185</v>
      </c>
      <c r="C123" s="79" t="s">
        <v>96</v>
      </c>
      <c r="D123" s="79" t="str">
        <f>+'SR - Regional'!B59</f>
        <v>San Jose Chiquitos</v>
      </c>
      <c r="E123" s="84">
        <f>+'SR - Regional'!C59</f>
        <v>306593.83</v>
      </c>
      <c r="F123" s="84">
        <f>+'SR - Regional'!D59</f>
        <v>306593.83</v>
      </c>
      <c r="G123" s="84">
        <f>+'SR - Regional'!E59</f>
        <v>299288.90999999997</v>
      </c>
      <c r="H123" s="84">
        <f>+'SR - Regional'!F59</f>
        <v>305127.15000000002</v>
      </c>
      <c r="I123" s="84">
        <f>+'SR - Regional'!G59</f>
        <v>320889.78000000003</v>
      </c>
      <c r="J123" s="84">
        <f>+'SR - Regional'!H59</f>
        <v>296220.84000000003</v>
      </c>
      <c r="K123" s="84">
        <f>+'SR - Regional'!I59</f>
        <v>296220.84000000003</v>
      </c>
      <c r="L123" s="84">
        <f>+'SR - Regional'!J59</f>
        <v>296220.84000000003</v>
      </c>
      <c r="M123" s="84">
        <f>+'SR - Regional'!K59</f>
        <v>295902.34999999998</v>
      </c>
      <c r="N123" s="84">
        <f>+'SR - Regional'!L59</f>
        <v>311191.34999999998</v>
      </c>
      <c r="O123" s="84">
        <f>+'SR - Regional'!M59</f>
        <v>295485.78000000003</v>
      </c>
      <c r="P123" s="84">
        <f>+'SR - Regional'!N59</f>
        <v>295915.77</v>
      </c>
      <c r="Q123" s="84">
        <f>+'SR - Regional'!O59</f>
        <v>288358.74</v>
      </c>
    </row>
    <row r="124" spans="1:17" s="88" customFormat="1" x14ac:dyDescent="0.2">
      <c r="A124" s="79">
        <f>'SR - Tit - DH'!$C$19</f>
        <v>2023</v>
      </c>
      <c r="B124" s="79" t="s">
        <v>185</v>
      </c>
      <c r="C124" s="79" t="s">
        <v>96</v>
      </c>
      <c r="D124" s="79" t="str">
        <f>+'SR - Regional'!B60</f>
        <v>San Matias</v>
      </c>
      <c r="E124" s="84">
        <f>+'SR - Regional'!C60</f>
        <v>73939.460000000006</v>
      </c>
      <c r="F124" s="84">
        <f>+'SR - Regional'!D60</f>
        <v>73939.460000000006</v>
      </c>
      <c r="G124" s="84">
        <f>+'SR - Regional'!E60</f>
        <v>73939.460000000006</v>
      </c>
      <c r="H124" s="84">
        <f>+'SR - Regional'!F60</f>
        <v>73939.460000000006</v>
      </c>
      <c r="I124" s="84">
        <f>+'SR - Regional'!G60</f>
        <v>80257.31</v>
      </c>
      <c r="J124" s="84">
        <f>+'SR - Regional'!H60</f>
        <v>75203.03</v>
      </c>
      <c r="K124" s="84">
        <f>+'SR - Regional'!I60</f>
        <v>75203.03</v>
      </c>
      <c r="L124" s="84">
        <f>+'SR - Regional'!J60</f>
        <v>75203.03</v>
      </c>
      <c r="M124" s="84">
        <f>+'SR - Regional'!K60</f>
        <v>75203.03</v>
      </c>
      <c r="N124" s="84">
        <f>+'SR - Regional'!L60</f>
        <v>75203.03</v>
      </c>
      <c r="O124" s="84">
        <f>+'SR - Regional'!M60</f>
        <v>75203.03</v>
      </c>
      <c r="P124" s="84">
        <f>+'SR - Regional'!N60</f>
        <v>75203.03</v>
      </c>
      <c r="Q124" s="84">
        <f>+'SR - Regional'!O60</f>
        <v>75203.03</v>
      </c>
    </row>
    <row r="125" spans="1:17" s="88" customFormat="1" x14ac:dyDescent="0.2">
      <c r="A125" s="79">
        <f>'SR - Tit - DH'!$C$19</f>
        <v>2023</v>
      </c>
      <c r="B125" s="79" t="s">
        <v>185</v>
      </c>
      <c r="C125" s="79" t="s">
        <v>96</v>
      </c>
      <c r="D125" s="79" t="str">
        <f>+'SR - Regional'!B61</f>
        <v>SANTA CRUZ</v>
      </c>
      <c r="E125" s="84">
        <f>+'SR - Regional'!C61</f>
        <v>40015705.530000001</v>
      </c>
      <c r="F125" s="84">
        <f>+'SR - Regional'!D61</f>
        <v>40135113.259999998</v>
      </c>
      <c r="G125" s="84">
        <f>+'SR - Regional'!E61</f>
        <v>39892929.770000003</v>
      </c>
      <c r="H125" s="84">
        <f>+'SR - Regional'!F61</f>
        <v>39853995.789999999</v>
      </c>
      <c r="I125" s="84">
        <f>+'SR - Regional'!G61</f>
        <v>42305238.700000003</v>
      </c>
      <c r="J125" s="84">
        <f>+'SR - Regional'!H61</f>
        <v>39959052.759999998</v>
      </c>
      <c r="K125" s="84">
        <f>+'SR - Regional'!I61</f>
        <v>40141380.75</v>
      </c>
      <c r="L125" s="84">
        <f>+'SR - Regional'!J61</f>
        <v>39896398.549999997</v>
      </c>
      <c r="M125" s="84">
        <f>+'SR - Regional'!K61</f>
        <v>39635087.020000003</v>
      </c>
      <c r="N125" s="84">
        <f>+'SR - Regional'!L61</f>
        <v>39538760.969999999</v>
      </c>
      <c r="O125" s="84">
        <f>+'SR - Regional'!M61</f>
        <v>39390355.140000001</v>
      </c>
      <c r="P125" s="84">
        <f>+'SR - Regional'!N61</f>
        <v>39251582.740000002</v>
      </c>
      <c r="Q125" s="84">
        <f>+'SR - Regional'!O61</f>
        <v>39132545.159999996</v>
      </c>
    </row>
    <row r="126" spans="1:17" s="88" customFormat="1" x14ac:dyDescent="0.2">
      <c r="A126" s="79">
        <f>'SR - Tit - DH'!$C$19</f>
        <v>2023</v>
      </c>
      <c r="B126" s="79" t="s">
        <v>185</v>
      </c>
      <c r="C126" s="79" t="s">
        <v>96</v>
      </c>
      <c r="D126" s="79" t="str">
        <f>+'SR - Regional'!B62</f>
        <v>Vallegrande</v>
      </c>
      <c r="E126" s="84">
        <f>+'SR - Regional'!C62</f>
        <v>755316.88</v>
      </c>
      <c r="F126" s="84">
        <f>+'SR - Regional'!D62</f>
        <v>750932.24</v>
      </c>
      <c r="G126" s="84">
        <f>+'SR - Regional'!E62</f>
        <v>743597.59</v>
      </c>
      <c r="H126" s="84">
        <f>+'SR - Regional'!F62</f>
        <v>747346.13</v>
      </c>
      <c r="I126" s="84">
        <f>+'SR - Regional'!G62</f>
        <v>811850.56</v>
      </c>
      <c r="J126" s="84">
        <f>+'SR - Regional'!H62</f>
        <v>777375.32</v>
      </c>
      <c r="K126" s="84">
        <f>+'SR - Regional'!I62</f>
        <v>758527.44</v>
      </c>
      <c r="L126" s="84">
        <f>+'SR - Regional'!J62</f>
        <v>751307.71</v>
      </c>
      <c r="M126" s="84">
        <f>+'SR - Regional'!K62</f>
        <v>747529.28</v>
      </c>
      <c r="N126" s="84">
        <f>+'SR - Regional'!L62</f>
        <v>749177.6</v>
      </c>
      <c r="O126" s="84">
        <f>+'SR - Regional'!M62</f>
        <v>743132.12</v>
      </c>
      <c r="P126" s="84">
        <f>+'SR - Regional'!N62</f>
        <v>743629.29</v>
      </c>
      <c r="Q126" s="84">
        <f>+'SR - Regional'!O62</f>
        <v>743132.12</v>
      </c>
    </row>
    <row r="127" spans="1:17" s="88" customFormat="1" x14ac:dyDescent="0.2">
      <c r="A127" s="79">
        <f>'SR - Tit - DH'!$C$19</f>
        <v>2023</v>
      </c>
      <c r="B127" s="79" t="s">
        <v>185</v>
      </c>
      <c r="C127" s="79" t="s">
        <v>101</v>
      </c>
      <c r="D127" s="79" t="str">
        <f>+'SR - Regional'!B64</f>
        <v>Bermejo</v>
      </c>
      <c r="E127" s="84">
        <f>+'SR - Regional'!C64</f>
        <v>743878.99</v>
      </c>
      <c r="F127" s="84">
        <f>+'SR - Regional'!D64</f>
        <v>781547.71</v>
      </c>
      <c r="G127" s="84">
        <f>+'SR - Regional'!E64</f>
        <v>741433.39</v>
      </c>
      <c r="H127" s="84">
        <f>+'SR - Regional'!F64</f>
        <v>738006.55</v>
      </c>
      <c r="I127" s="84">
        <f>+'SR - Regional'!G64</f>
        <v>774666.07</v>
      </c>
      <c r="J127" s="84">
        <f>+'SR - Regional'!H64</f>
        <v>730743.51</v>
      </c>
      <c r="K127" s="84">
        <f>+'SR - Regional'!I64</f>
        <v>718479.52</v>
      </c>
      <c r="L127" s="84">
        <f>+'SR - Regional'!J64</f>
        <v>741328.88</v>
      </c>
      <c r="M127" s="84">
        <f>+'SR - Regional'!K64</f>
        <v>718504.97</v>
      </c>
      <c r="N127" s="84">
        <f>+'SR - Regional'!L64</f>
        <v>714755.54</v>
      </c>
      <c r="O127" s="84">
        <f>+'SR - Regional'!M64</f>
        <v>710911.32</v>
      </c>
      <c r="P127" s="84">
        <f>+'SR - Regional'!N64</f>
        <v>711658</v>
      </c>
      <c r="Q127" s="84">
        <f>+'SR - Regional'!O64</f>
        <v>702353.15</v>
      </c>
    </row>
    <row r="128" spans="1:17" s="88" customFormat="1" x14ac:dyDescent="0.2">
      <c r="A128" s="79">
        <f>'SR - Tit - DH'!$C$19</f>
        <v>2023</v>
      </c>
      <c r="B128" s="79" t="s">
        <v>185</v>
      </c>
      <c r="C128" s="79" t="s">
        <v>101</v>
      </c>
      <c r="D128" s="79" t="str">
        <f>+'SR - Regional'!B65</f>
        <v>Entre Rios</v>
      </c>
      <c r="E128" s="84">
        <f>+'SR - Regional'!C65</f>
        <v>32920.97</v>
      </c>
      <c r="F128" s="84">
        <f>+'SR - Regional'!D65</f>
        <v>29507.65</v>
      </c>
      <c r="G128" s="84">
        <f>+'SR - Regional'!E65</f>
        <v>29507.65</v>
      </c>
      <c r="H128" s="84">
        <f>+'SR - Regional'!F65</f>
        <v>29507.65</v>
      </c>
      <c r="I128" s="84">
        <f>+'SR - Regional'!G65</f>
        <v>31660</v>
      </c>
      <c r="J128" s="84">
        <f>+'SR - Regional'!H65</f>
        <v>29938.12</v>
      </c>
      <c r="K128" s="84">
        <f>+'SR - Regional'!I65</f>
        <v>29938.12</v>
      </c>
      <c r="L128" s="84">
        <f>+'SR - Regional'!J65</f>
        <v>29938.12</v>
      </c>
      <c r="M128" s="84">
        <f>+'SR - Regional'!K65</f>
        <v>29938.12</v>
      </c>
      <c r="N128" s="84">
        <f>+'SR - Regional'!L65</f>
        <v>29938.12</v>
      </c>
      <c r="O128" s="84">
        <f>+'SR - Regional'!M65</f>
        <v>29938.12</v>
      </c>
      <c r="P128" s="84">
        <f>+'SR - Regional'!N65</f>
        <v>29938.12</v>
      </c>
      <c r="Q128" s="84">
        <f>+'SR - Regional'!O65</f>
        <v>29938.12</v>
      </c>
    </row>
    <row r="129" spans="1:17" s="88" customFormat="1" x14ac:dyDescent="0.2">
      <c r="A129" s="79">
        <f>'SR - Tit - DH'!$C$19</f>
        <v>2023</v>
      </c>
      <c r="B129" s="79" t="s">
        <v>185</v>
      </c>
      <c r="C129" s="79" t="s">
        <v>101</v>
      </c>
      <c r="D129" s="79" t="str">
        <f>+'SR - Regional'!B66</f>
        <v>TARIJA</v>
      </c>
      <c r="E129" s="84">
        <f>+'SR - Regional'!C66</f>
        <v>9872344.8000000007</v>
      </c>
      <c r="F129" s="84">
        <f>+'SR - Regional'!D66</f>
        <v>9721813.8900000006</v>
      </c>
      <c r="G129" s="84">
        <f>+'SR - Regional'!E66</f>
        <v>9693176.5299999993</v>
      </c>
      <c r="H129" s="84">
        <f>+'SR - Regional'!F66</f>
        <v>9728200.5099999998</v>
      </c>
      <c r="I129" s="84">
        <f>+'SR - Regional'!G66</f>
        <v>10417274.699999999</v>
      </c>
      <c r="J129" s="84">
        <f>+'SR - Regional'!H66</f>
        <v>9770398.7799999993</v>
      </c>
      <c r="K129" s="84">
        <f>+'SR - Regional'!I66</f>
        <v>9758470.3900000006</v>
      </c>
      <c r="L129" s="84">
        <f>+'SR - Regional'!J66</f>
        <v>9649043.7799999993</v>
      </c>
      <c r="M129" s="84">
        <f>+'SR - Regional'!K66</f>
        <v>9686042.5399999991</v>
      </c>
      <c r="N129" s="84">
        <f>+'SR - Regional'!L66</f>
        <v>9676448.6899999995</v>
      </c>
      <c r="O129" s="84">
        <f>+'SR - Regional'!M66</f>
        <v>9593578.5999999996</v>
      </c>
      <c r="P129" s="84">
        <f>+'SR - Regional'!N66</f>
        <v>9594875.8200000003</v>
      </c>
      <c r="Q129" s="84">
        <f>+'SR - Regional'!O66</f>
        <v>9557881.25</v>
      </c>
    </row>
    <row r="130" spans="1:17" s="88" customFormat="1" x14ac:dyDescent="0.2">
      <c r="A130" s="79">
        <f>'SR - Tit - DH'!$C$19</f>
        <v>2023</v>
      </c>
      <c r="B130" s="79" t="s">
        <v>185</v>
      </c>
      <c r="C130" s="79" t="s">
        <v>101</v>
      </c>
      <c r="D130" s="79" t="str">
        <f>+'SR - Regional'!B67</f>
        <v>Villamontes</v>
      </c>
      <c r="E130" s="84">
        <f>+'SR - Regional'!C67</f>
        <v>412973.2</v>
      </c>
      <c r="F130" s="84">
        <f>+'SR - Regional'!D67</f>
        <v>427825.45</v>
      </c>
      <c r="G130" s="84">
        <f>+'SR - Regional'!E67</f>
        <v>415235.17</v>
      </c>
      <c r="H130" s="84">
        <f>+'SR - Regional'!F67</f>
        <v>415235.17</v>
      </c>
      <c r="I130" s="84">
        <f>+'SR - Regional'!G67</f>
        <v>447901.07</v>
      </c>
      <c r="J130" s="84">
        <f>+'SR - Regional'!H67</f>
        <v>418102.67</v>
      </c>
      <c r="K130" s="84">
        <f>+'SR - Regional'!I67</f>
        <v>420274.17</v>
      </c>
      <c r="L130" s="84">
        <f>+'SR - Regional'!J67</f>
        <v>417341.63</v>
      </c>
      <c r="M130" s="84">
        <f>+'SR - Regional'!K67</f>
        <v>417341.63</v>
      </c>
      <c r="N130" s="84">
        <f>+'SR - Regional'!L67</f>
        <v>413469.7</v>
      </c>
      <c r="O130" s="84">
        <f>+'SR - Regional'!M67</f>
        <v>409995.33</v>
      </c>
      <c r="P130" s="84">
        <f>+'SR - Regional'!N67</f>
        <v>410356.54</v>
      </c>
      <c r="Q130" s="84">
        <f>+'SR - Regional'!O67</f>
        <v>406285.38</v>
      </c>
    </row>
    <row r="131" spans="1:17" s="88" customFormat="1" x14ac:dyDescent="0.2">
      <c r="A131" s="79">
        <f>'SR - Tit - DH'!$C$19</f>
        <v>2023</v>
      </c>
      <c r="B131" s="79" t="s">
        <v>185</v>
      </c>
      <c r="C131" s="79" t="s">
        <v>101</v>
      </c>
      <c r="D131" s="79" t="str">
        <f>+'SR - Regional'!B68</f>
        <v>Yacuiba</v>
      </c>
      <c r="E131" s="84">
        <f>+'SR - Regional'!C68</f>
        <v>1165764.94</v>
      </c>
      <c r="F131" s="84">
        <f>+'SR - Regional'!D68</f>
        <v>1197134.92</v>
      </c>
      <c r="G131" s="84">
        <f>+'SR - Regional'!E68</f>
        <v>1164727.1100000001</v>
      </c>
      <c r="H131" s="84">
        <f>+'SR - Regional'!F68</f>
        <v>1170878.44</v>
      </c>
      <c r="I131" s="84">
        <f>+'SR - Regional'!G68</f>
        <v>1247347.6200000001</v>
      </c>
      <c r="J131" s="84">
        <f>+'SR - Regional'!H68</f>
        <v>1154261.67</v>
      </c>
      <c r="K131" s="84">
        <f>+'SR - Regional'!I68</f>
        <v>1156327.6100000001</v>
      </c>
      <c r="L131" s="84">
        <f>+'SR - Regional'!J68</f>
        <v>1144132.5</v>
      </c>
      <c r="M131" s="84">
        <f>+'SR - Regional'!K68</f>
        <v>1125870.6399999999</v>
      </c>
      <c r="N131" s="84">
        <f>+'SR - Regional'!L68</f>
        <v>1125870.6399999999</v>
      </c>
      <c r="O131" s="84">
        <f>+'SR - Regional'!M68</f>
        <v>1121978.6499999999</v>
      </c>
      <c r="P131" s="84">
        <f>+'SR - Regional'!N68</f>
        <v>1121448.72</v>
      </c>
      <c r="Q131" s="84">
        <f>+'SR - Regional'!O68</f>
        <v>1128713.82</v>
      </c>
    </row>
    <row r="132" spans="1:17" x14ac:dyDescent="0.2">
      <c r="A132" s="79">
        <f>'SR - Tit - DH'!$C$19</f>
        <v>2023</v>
      </c>
      <c r="B132" s="60" t="s">
        <v>175</v>
      </c>
      <c r="C132" s="79" t="str">
        <f>'SR - Regional'!$A$76</f>
        <v>IVM</v>
      </c>
      <c r="D132" s="79" t="str">
        <f>'SR - Regional'!A77</f>
        <v>LA PAZ</v>
      </c>
      <c r="E132" s="84">
        <f>'SR - Regional'!B77</f>
        <v>3468248</v>
      </c>
      <c r="F132" s="84">
        <f>'SR - Regional'!C77</f>
        <v>3367201.74</v>
      </c>
      <c r="G132" s="84">
        <f>'SR - Regional'!D77</f>
        <v>3311044.47</v>
      </c>
      <c r="H132" s="84">
        <f>'SR - Regional'!E77</f>
        <v>3260366.11</v>
      </c>
      <c r="I132" s="84">
        <f>'SR - Regional'!F77</f>
        <v>3481988.66</v>
      </c>
      <c r="J132" s="84">
        <f>'SR - Regional'!G77</f>
        <v>3223269.49</v>
      </c>
      <c r="K132" s="84">
        <f>'SR - Regional'!H77</f>
        <v>3197165.6</v>
      </c>
      <c r="L132" s="84">
        <f>'SR - Regional'!I77</f>
        <v>3141345</v>
      </c>
      <c r="M132" s="84">
        <f>'SR - Regional'!J77</f>
        <v>3216962.68</v>
      </c>
      <c r="N132" s="84">
        <f>'SR - Regional'!K77</f>
        <v>3218193.23</v>
      </c>
      <c r="O132" s="84">
        <f>'SR - Regional'!L77</f>
        <v>3137142.87</v>
      </c>
      <c r="P132" s="84">
        <f>'SR - Regional'!M77</f>
        <v>3137375.53</v>
      </c>
      <c r="Q132" s="84">
        <f>'SR - Regional'!N77</f>
        <v>3093320.22</v>
      </c>
    </row>
    <row r="133" spans="1:17" x14ac:dyDescent="0.2">
      <c r="A133" s="79">
        <f>'SR - Tit - DH'!$C$19</f>
        <v>2023</v>
      </c>
      <c r="B133" s="60" t="s">
        <v>175</v>
      </c>
      <c r="C133" s="79" t="str">
        <f>'SR - Regional'!$A$76</f>
        <v>IVM</v>
      </c>
      <c r="D133" s="79" t="str">
        <f>'SR - Regional'!A78</f>
        <v>COCHABAMBA</v>
      </c>
      <c r="E133" s="84">
        <f>'SR - Regional'!B78</f>
        <v>844188.24</v>
      </c>
      <c r="F133" s="84">
        <f>'SR - Regional'!C78</f>
        <v>821881.34</v>
      </c>
      <c r="G133" s="84">
        <f>'SR - Regional'!D78</f>
        <v>825721.27</v>
      </c>
      <c r="H133" s="84">
        <f>'SR - Regional'!E78</f>
        <v>827057.89</v>
      </c>
      <c r="I133" s="84">
        <f>'SR - Regional'!F78</f>
        <v>881319.77</v>
      </c>
      <c r="J133" s="84">
        <f>'SR - Regional'!G78</f>
        <v>829022.75</v>
      </c>
      <c r="K133" s="84">
        <f>'SR - Regional'!H78</f>
        <v>815966.57</v>
      </c>
      <c r="L133" s="84">
        <f>'SR - Regional'!I78</f>
        <v>873601.77</v>
      </c>
      <c r="M133" s="84">
        <f>'SR - Regional'!J78</f>
        <v>879639.13</v>
      </c>
      <c r="N133" s="84">
        <f>'SR - Regional'!K78</f>
        <v>891654.76</v>
      </c>
      <c r="O133" s="84">
        <f>'SR - Regional'!L78</f>
        <v>900498.75</v>
      </c>
      <c r="P133" s="84">
        <f>'SR - Regional'!M78</f>
        <v>901683.36</v>
      </c>
      <c r="Q133" s="84">
        <f>'SR - Regional'!N78</f>
        <v>870508.97</v>
      </c>
    </row>
    <row r="134" spans="1:17" x14ac:dyDescent="0.2">
      <c r="A134" s="79">
        <f>'SR - Tit - DH'!$C$19</f>
        <v>2023</v>
      </c>
      <c r="B134" s="60" t="s">
        <v>175</v>
      </c>
      <c r="C134" s="79" t="str">
        <f>'SR - Regional'!$A$76</f>
        <v>IVM</v>
      </c>
      <c r="D134" s="79" t="str">
        <f>'SR - Regional'!A79</f>
        <v>SANTA CRUZ</v>
      </c>
      <c r="E134" s="84">
        <f>'SR - Regional'!B79</f>
        <v>646832.07999999996</v>
      </c>
      <c r="F134" s="84">
        <f>'SR - Regional'!C79</f>
        <v>640017.6</v>
      </c>
      <c r="G134" s="84">
        <f>'SR - Regional'!D79</f>
        <v>634201.88</v>
      </c>
      <c r="H134" s="84">
        <f>'SR - Regional'!E79</f>
        <v>621915.18999999994</v>
      </c>
      <c r="I134" s="84">
        <f>'SR - Regional'!F79</f>
        <v>659559.46</v>
      </c>
      <c r="J134" s="84">
        <f>'SR - Regional'!G79</f>
        <v>633338.65</v>
      </c>
      <c r="K134" s="84">
        <f>'SR - Regional'!H79</f>
        <v>626989.38</v>
      </c>
      <c r="L134" s="84">
        <f>'SR - Regional'!I79</f>
        <v>623190.80000000005</v>
      </c>
      <c r="M134" s="84">
        <f>'SR - Regional'!J79</f>
        <v>664029.32999999996</v>
      </c>
      <c r="N134" s="84">
        <f>'SR - Regional'!K79</f>
        <v>670366.93999999994</v>
      </c>
      <c r="O134" s="84">
        <f>'SR - Regional'!L79</f>
        <v>665677.57999999996</v>
      </c>
      <c r="P134" s="84">
        <f>'SR - Regional'!M79</f>
        <v>665677.57999999996</v>
      </c>
      <c r="Q134" s="84">
        <f>'SR - Regional'!N79</f>
        <v>639936.35</v>
      </c>
    </row>
    <row r="135" spans="1:17" x14ac:dyDescent="0.2">
      <c r="A135" s="79">
        <f>'SR - Tit - DH'!$C$19</f>
        <v>2023</v>
      </c>
      <c r="B135" s="60" t="s">
        <v>175</v>
      </c>
      <c r="C135" s="79" t="str">
        <f>'SR - Regional'!$A$76</f>
        <v>IVM</v>
      </c>
      <c r="D135" s="79" t="str">
        <f>'SR - Regional'!A80</f>
        <v>ORURO</v>
      </c>
      <c r="E135" s="84">
        <f>'SR - Regional'!B80</f>
        <v>271945.32</v>
      </c>
      <c r="F135" s="84">
        <f>'SR - Regional'!C80</f>
        <v>275358.64</v>
      </c>
      <c r="G135" s="84">
        <f>'SR - Regional'!D80</f>
        <v>266393.03000000003</v>
      </c>
      <c r="H135" s="84">
        <f>'SR - Regional'!E80</f>
        <v>255637.77</v>
      </c>
      <c r="I135" s="84">
        <f>'SR - Regional'!F80</f>
        <v>267612.36</v>
      </c>
      <c r="J135" s="84">
        <f>'SR - Regional'!G80</f>
        <v>248490.69</v>
      </c>
      <c r="K135" s="84">
        <f>'SR - Regional'!H80</f>
        <v>236474.14</v>
      </c>
      <c r="L135" s="84">
        <f>'SR - Regional'!I80</f>
        <v>242945.36</v>
      </c>
      <c r="M135" s="84">
        <f>'SR - Regional'!J80</f>
        <v>246276.62</v>
      </c>
      <c r="N135" s="84">
        <f>'SR - Regional'!K80</f>
        <v>246298.62</v>
      </c>
      <c r="O135" s="84">
        <f>'SR - Regional'!L80</f>
        <v>246298.62</v>
      </c>
      <c r="P135" s="84">
        <f>'SR - Regional'!M80</f>
        <v>246298.62</v>
      </c>
      <c r="Q135" s="84">
        <f>'SR - Regional'!N80</f>
        <v>249772.48</v>
      </c>
    </row>
    <row r="136" spans="1:17" x14ac:dyDescent="0.2">
      <c r="A136" s="79">
        <f>'SR - Tit - DH'!$C$19</f>
        <v>2023</v>
      </c>
      <c r="B136" s="60" t="s">
        <v>175</v>
      </c>
      <c r="C136" s="79" t="str">
        <f>'SR - Regional'!$A$76</f>
        <v>IVM</v>
      </c>
      <c r="D136" s="79" t="str">
        <f>'SR - Regional'!A81</f>
        <v>POTOSI</v>
      </c>
      <c r="E136" s="84">
        <f>'SR - Regional'!B81</f>
        <v>445192.52</v>
      </c>
      <c r="F136" s="84">
        <f>'SR - Regional'!C81</f>
        <v>409047.2</v>
      </c>
      <c r="G136" s="84">
        <f>'SR - Regional'!D81</f>
        <v>409670.02</v>
      </c>
      <c r="H136" s="84">
        <f>'SR - Regional'!E81</f>
        <v>416664.9</v>
      </c>
      <c r="I136" s="84">
        <f>'SR - Regional'!F81</f>
        <v>446682.44</v>
      </c>
      <c r="J136" s="84">
        <f>'SR - Regional'!G81</f>
        <v>415939.5</v>
      </c>
      <c r="K136" s="84">
        <f>'SR - Regional'!H81</f>
        <v>398438.96</v>
      </c>
      <c r="L136" s="84">
        <f>'SR - Regional'!I81</f>
        <v>421070.51</v>
      </c>
      <c r="M136" s="84">
        <f>'SR - Regional'!J81</f>
        <v>417533.02</v>
      </c>
      <c r="N136" s="84">
        <f>'SR - Regional'!K81</f>
        <v>405813.89</v>
      </c>
      <c r="O136" s="84">
        <f>'SR - Regional'!L81</f>
        <v>402828.67</v>
      </c>
      <c r="P136" s="84">
        <f>'SR - Regional'!M81</f>
        <v>403151.93</v>
      </c>
      <c r="Q136" s="84">
        <f>'SR - Regional'!N81</f>
        <v>398091.04</v>
      </c>
    </row>
    <row r="137" spans="1:17" x14ac:dyDescent="0.2">
      <c r="A137" s="79">
        <f>'SR - Tit - DH'!$C$19</f>
        <v>2023</v>
      </c>
      <c r="B137" s="60" t="s">
        <v>175</v>
      </c>
      <c r="C137" s="79" t="str">
        <f>'SR - Regional'!$A$76</f>
        <v>IVM</v>
      </c>
      <c r="D137" s="79" t="str">
        <f>'SR - Regional'!A82</f>
        <v>CHUQUISACA</v>
      </c>
      <c r="E137" s="84">
        <f>'SR - Regional'!B82</f>
        <v>394305.05</v>
      </c>
      <c r="F137" s="84">
        <f>'SR - Regional'!C82</f>
        <v>397536.1</v>
      </c>
      <c r="G137" s="84">
        <f>'SR - Regional'!D82</f>
        <v>401788.68</v>
      </c>
      <c r="H137" s="84">
        <f>'SR - Regional'!E82</f>
        <v>401334.89</v>
      </c>
      <c r="I137" s="84">
        <f>'SR - Regional'!F82</f>
        <v>430444.43</v>
      </c>
      <c r="J137" s="84">
        <f>'SR - Regional'!G82</f>
        <v>401630.2</v>
      </c>
      <c r="K137" s="84">
        <f>'SR - Regional'!H82</f>
        <v>412485.13</v>
      </c>
      <c r="L137" s="84">
        <f>'SR - Regional'!I82</f>
        <v>449146.55</v>
      </c>
      <c r="M137" s="84">
        <f>'SR - Regional'!J82</f>
        <v>445037.69</v>
      </c>
      <c r="N137" s="84">
        <f>'SR - Regional'!K82</f>
        <v>447492.65</v>
      </c>
      <c r="O137" s="84">
        <f>'SR - Regional'!L82</f>
        <v>444825.56</v>
      </c>
      <c r="P137" s="84">
        <f>'SR - Regional'!M82</f>
        <v>445262.08000000002</v>
      </c>
      <c r="Q137" s="84">
        <f>'SR - Regional'!N82</f>
        <v>437385.86</v>
      </c>
    </row>
    <row r="138" spans="1:17" x14ac:dyDescent="0.2">
      <c r="A138" s="79">
        <f>'SR - Tit - DH'!$C$19</f>
        <v>2023</v>
      </c>
      <c r="B138" s="60" t="s">
        <v>175</v>
      </c>
      <c r="C138" s="79" t="str">
        <f>'SR - Regional'!$A$76</f>
        <v>IVM</v>
      </c>
      <c r="D138" s="79" t="str">
        <f>'SR - Regional'!A83</f>
        <v>TARIJA</v>
      </c>
      <c r="E138" s="84">
        <f>'SR - Regional'!B83</f>
        <v>275693.61</v>
      </c>
      <c r="F138" s="84">
        <f>'SR - Regional'!C83</f>
        <v>257131.21</v>
      </c>
      <c r="G138" s="84">
        <f>'SR - Regional'!D83</f>
        <v>250068.99</v>
      </c>
      <c r="H138" s="84">
        <f>'SR - Regional'!E83</f>
        <v>246370.78</v>
      </c>
      <c r="I138" s="84">
        <f>'SR - Regional'!F83</f>
        <v>268578.93</v>
      </c>
      <c r="J138" s="84">
        <f>'SR - Regional'!G83</f>
        <v>261701.07</v>
      </c>
      <c r="K138" s="84">
        <f>'SR - Regional'!H83</f>
        <v>258409.5</v>
      </c>
      <c r="L138" s="84">
        <f>'SR - Regional'!I83</f>
        <v>243869.42</v>
      </c>
      <c r="M138" s="84">
        <f>'SR - Regional'!J83</f>
        <v>258188.62</v>
      </c>
      <c r="N138" s="84">
        <f>'SR - Regional'!K83</f>
        <v>301361.67</v>
      </c>
      <c r="O138" s="84">
        <f>'SR - Regional'!L83</f>
        <v>290470.67</v>
      </c>
      <c r="P138" s="84">
        <f>'SR - Regional'!M83</f>
        <v>291696.93</v>
      </c>
      <c r="Q138" s="84">
        <f>'SR - Regional'!N83</f>
        <v>282258.44</v>
      </c>
    </row>
    <row r="139" spans="1:17" x14ac:dyDescent="0.2">
      <c r="A139" s="79">
        <f>'SR - Tit - DH'!$C$19</f>
        <v>2023</v>
      </c>
      <c r="B139" s="60" t="s">
        <v>175</v>
      </c>
      <c r="C139" s="79" t="str">
        <f>'SR - Regional'!$A$76</f>
        <v>IVM</v>
      </c>
      <c r="D139" s="79" t="str">
        <f>'SR - Regional'!A84</f>
        <v>BENI</v>
      </c>
      <c r="E139" s="84">
        <f>'SR - Regional'!B84</f>
        <v>139390.1</v>
      </c>
      <c r="F139" s="84">
        <f>'SR - Regional'!C84</f>
        <v>135727.94</v>
      </c>
      <c r="G139" s="84">
        <f>'SR - Regional'!D84</f>
        <v>141437.78</v>
      </c>
      <c r="H139" s="84">
        <f>'SR - Regional'!E84</f>
        <v>137788.88</v>
      </c>
      <c r="I139" s="84">
        <f>'SR - Regional'!F84</f>
        <v>132038.89000000001</v>
      </c>
      <c r="J139" s="84">
        <f>'SR - Regional'!G84</f>
        <v>110124.45</v>
      </c>
      <c r="K139" s="84">
        <f>'SR - Regional'!H84</f>
        <v>110124.45</v>
      </c>
      <c r="L139" s="84">
        <f>'SR - Regional'!I84</f>
        <v>115886.08</v>
      </c>
      <c r="M139" s="84">
        <f>'SR - Regional'!J84</f>
        <v>123265.61</v>
      </c>
      <c r="N139" s="84">
        <f>'SR - Regional'!K84</f>
        <v>126884.7</v>
      </c>
      <c r="O139" s="84">
        <f>'SR - Regional'!L84</f>
        <v>134308.82</v>
      </c>
      <c r="P139" s="84">
        <f>'SR - Regional'!M84</f>
        <v>134308.82</v>
      </c>
      <c r="Q139" s="84">
        <f>'SR - Regional'!N84</f>
        <v>134308.82</v>
      </c>
    </row>
    <row r="140" spans="1:17" x14ac:dyDescent="0.2">
      <c r="A140" s="79">
        <f>'SR - Tit - DH'!$C$19</f>
        <v>2023</v>
      </c>
      <c r="B140" s="60" t="s">
        <v>175</v>
      </c>
      <c r="C140" s="79" t="str">
        <f>'SR - Regional'!$A$76</f>
        <v>IVM</v>
      </c>
      <c r="D140" s="79" t="str">
        <f>'SR - Regional'!A85</f>
        <v>PANDO</v>
      </c>
      <c r="E140" s="84">
        <f>'SR - Regional'!B85</f>
        <v>21737.72</v>
      </c>
      <c r="F140" s="84">
        <f>'SR - Regional'!C85</f>
        <v>21737.72</v>
      </c>
      <c r="G140" s="84">
        <f>'SR - Regional'!D85</f>
        <v>21737.72</v>
      </c>
      <c r="H140" s="84">
        <f>'SR - Regional'!E85</f>
        <v>21737.72</v>
      </c>
      <c r="I140" s="84">
        <f>'SR - Regional'!F85</f>
        <v>23481.97</v>
      </c>
      <c r="J140" s="84">
        <f>'SR - Regional'!G85</f>
        <v>22086.57</v>
      </c>
      <c r="K140" s="84">
        <f>'SR - Regional'!H85</f>
        <v>22086.57</v>
      </c>
      <c r="L140" s="84">
        <f>'SR - Regional'!I85</f>
        <v>22086.57</v>
      </c>
      <c r="M140" s="84">
        <f>'SR - Regional'!J85</f>
        <v>22086.57</v>
      </c>
      <c r="N140" s="84">
        <f>'SR - Regional'!K85</f>
        <v>22086.57</v>
      </c>
      <c r="O140" s="84">
        <f>'SR - Regional'!L85</f>
        <v>18376.62</v>
      </c>
      <c r="P140" s="84">
        <f>'SR - Regional'!M85</f>
        <v>18376.62</v>
      </c>
      <c r="Q140" s="84">
        <f>'SR - Regional'!N85</f>
        <v>14666.67</v>
      </c>
    </row>
    <row r="141" spans="1:17" x14ac:dyDescent="0.2">
      <c r="A141" s="79">
        <f>'SR - Tit - DH'!$C$19</f>
        <v>2023</v>
      </c>
      <c r="B141" s="60" t="s">
        <v>175</v>
      </c>
      <c r="C141" s="79" t="str">
        <f>'SR - Regional'!$A$87</f>
        <v>RP</v>
      </c>
      <c r="D141" s="79" t="str">
        <f>'SR - Regional'!A88</f>
        <v>LA PAZ</v>
      </c>
      <c r="E141" s="84">
        <f>'SR - Regional'!B88</f>
        <v>37634.550000000003</v>
      </c>
      <c r="F141" s="84">
        <f>'SR - Regional'!C88</f>
        <v>37634.550000000003</v>
      </c>
      <c r="G141" s="84">
        <f>'SR - Regional'!D88</f>
        <v>37634.550000000003</v>
      </c>
      <c r="H141" s="84">
        <f>'SR - Regional'!E88</f>
        <v>37634.550000000003</v>
      </c>
      <c r="I141" s="84">
        <f>'SR - Regional'!F88</f>
        <v>44645.599999999999</v>
      </c>
      <c r="J141" s="84">
        <f>'SR - Regional'!G88</f>
        <v>41740.480000000003</v>
      </c>
      <c r="K141" s="84">
        <f>'SR - Regional'!H88</f>
        <v>41740.480000000003</v>
      </c>
      <c r="L141" s="84">
        <f>'SR - Regional'!I88</f>
        <v>41740.480000000003</v>
      </c>
      <c r="M141" s="84">
        <f>'SR - Regional'!J88</f>
        <v>41740.480000000003</v>
      </c>
      <c r="N141" s="84">
        <f>'SR - Regional'!K88</f>
        <v>37908.03</v>
      </c>
      <c r="O141" s="84">
        <f>'SR - Regional'!L88</f>
        <v>41382.400000000001</v>
      </c>
      <c r="P141" s="84">
        <f>'SR - Regional'!M88</f>
        <v>41382.400000000001</v>
      </c>
      <c r="Q141" s="84">
        <f>'SR - Regional'!N88</f>
        <v>41382.400000000001</v>
      </c>
    </row>
    <row r="142" spans="1:17" x14ac:dyDescent="0.2">
      <c r="A142" s="79">
        <f>'SR - Tit - DH'!$C$19</f>
        <v>2023</v>
      </c>
      <c r="B142" s="60" t="s">
        <v>175</v>
      </c>
      <c r="C142" s="79" t="str">
        <f>'SR - Regional'!$A$87</f>
        <v>RP</v>
      </c>
      <c r="D142" s="79" t="str">
        <f>'SR - Regional'!A89</f>
        <v>COCHABAMBA</v>
      </c>
      <c r="E142" s="84">
        <f>'SR - Regional'!B89</f>
        <v>13653.22</v>
      </c>
      <c r="F142" s="84">
        <f>'SR - Regional'!C89</f>
        <v>13653.22</v>
      </c>
      <c r="G142" s="84">
        <f>'SR - Regional'!D89</f>
        <v>13653.22</v>
      </c>
      <c r="H142" s="84">
        <f>'SR - Regional'!E89</f>
        <v>13653.22</v>
      </c>
      <c r="I142" s="84">
        <f>'SR - Regional'!F89</f>
        <v>11155.65</v>
      </c>
      <c r="J142" s="84">
        <f>'SR - Regional'!G89</f>
        <v>10423.049999999999</v>
      </c>
      <c r="K142" s="84">
        <f>'SR - Regional'!H89</f>
        <v>6948.67</v>
      </c>
      <c r="L142" s="84">
        <f>'SR - Regional'!I89</f>
        <v>6948.67</v>
      </c>
      <c r="M142" s="84">
        <f>'SR - Regional'!J89</f>
        <v>10423.040000000001</v>
      </c>
      <c r="N142" s="84">
        <f>'SR - Regional'!K89</f>
        <v>6948.67</v>
      </c>
      <c r="O142" s="84">
        <f>'SR - Regional'!L89</f>
        <v>6948.67</v>
      </c>
      <c r="P142" s="84">
        <f>'SR - Regional'!M89</f>
        <v>6948.67</v>
      </c>
      <c r="Q142" s="84">
        <f>'SR - Regional'!N89</f>
        <v>6948.67</v>
      </c>
    </row>
    <row r="143" spans="1:17" x14ac:dyDescent="0.2">
      <c r="A143" s="79">
        <f>'SR - Tit - DH'!$C$19</f>
        <v>2023</v>
      </c>
      <c r="B143" s="60" t="s">
        <v>175</v>
      </c>
      <c r="C143" s="79" t="str">
        <f>'SR - Regional'!$A$87</f>
        <v>RP</v>
      </c>
      <c r="D143" s="79" t="str">
        <f>'SR - Regional'!A90</f>
        <v>SANTA CRUZ</v>
      </c>
      <c r="E143" s="84">
        <f>'SR - Regional'!B90</f>
        <v>3685.9</v>
      </c>
      <c r="F143" s="84">
        <f>'SR - Regional'!C90</f>
        <v>3685.9</v>
      </c>
      <c r="G143" s="84">
        <f>'SR - Regional'!D90</f>
        <v>3685.9</v>
      </c>
      <c r="H143" s="84">
        <f>'SR - Regional'!E90</f>
        <v>3685.9</v>
      </c>
      <c r="I143" s="84">
        <f>'SR - Regional'!F90</f>
        <v>3982.3</v>
      </c>
      <c r="J143" s="84">
        <f>'SR - Regional'!G90</f>
        <v>3745.18</v>
      </c>
      <c r="K143" s="84">
        <f>'SR - Regional'!H90</f>
        <v>3745.18</v>
      </c>
      <c r="L143" s="84">
        <f>'SR - Regional'!I90</f>
        <v>3745.18</v>
      </c>
      <c r="M143" s="84">
        <f>'SR - Regional'!J90</f>
        <v>3745.18</v>
      </c>
      <c r="N143" s="84">
        <f>'SR - Regional'!K90</f>
        <v>3745.18</v>
      </c>
      <c r="O143" s="84">
        <f>'SR - Regional'!L90</f>
        <v>3745.18</v>
      </c>
      <c r="P143" s="84">
        <f>'SR - Regional'!M90</f>
        <v>3745.18</v>
      </c>
      <c r="Q143" s="84">
        <f>'SR - Regional'!N90</f>
        <v>3745.18</v>
      </c>
    </row>
    <row r="144" spans="1:17" x14ac:dyDescent="0.2">
      <c r="A144" s="79">
        <f>'SR - Tit - DH'!$C$19</f>
        <v>2023</v>
      </c>
      <c r="B144" s="60" t="s">
        <v>175</v>
      </c>
      <c r="C144" s="79" t="str">
        <f>'SR - Regional'!$A$87</f>
        <v>RP</v>
      </c>
      <c r="D144" s="79" t="str">
        <f>'SR - Regional'!A91</f>
        <v>ORURO</v>
      </c>
      <c r="E144" s="84">
        <f>'SR - Regional'!B91</f>
        <v>16644.07</v>
      </c>
      <c r="F144" s="84">
        <f>'SR - Regional'!C91</f>
        <v>16644.07</v>
      </c>
      <c r="G144" s="84">
        <f>'SR - Regional'!D91</f>
        <v>13230.75</v>
      </c>
      <c r="H144" s="84">
        <f>'SR - Regional'!E91</f>
        <v>13230.75</v>
      </c>
      <c r="I144" s="84">
        <f>'SR - Regional'!F91</f>
        <v>14451.75</v>
      </c>
      <c r="J144" s="84">
        <f>'SR - Regional'!G91</f>
        <v>13474.95</v>
      </c>
      <c r="K144" s="84">
        <f>'SR - Regional'!H91</f>
        <v>13474.95</v>
      </c>
      <c r="L144" s="84">
        <f>'SR - Regional'!I91</f>
        <v>13474.95</v>
      </c>
      <c r="M144" s="84">
        <f>'SR - Regional'!J91</f>
        <v>13474.95</v>
      </c>
      <c r="N144" s="84">
        <f>'SR - Regional'!K91</f>
        <v>13474.95</v>
      </c>
      <c r="O144" s="84">
        <f>'SR - Regional'!L91</f>
        <v>10000.67</v>
      </c>
      <c r="P144" s="84">
        <f>'SR - Regional'!M91</f>
        <v>10000.67</v>
      </c>
      <c r="Q144" s="84">
        <f>'SR - Regional'!N91</f>
        <v>10000.67</v>
      </c>
    </row>
    <row r="145" spans="1:17" x14ac:dyDescent="0.2">
      <c r="A145" s="79">
        <f>'SR - Tit - DH'!$C$19</f>
        <v>2023</v>
      </c>
      <c r="B145" s="60" t="s">
        <v>175</v>
      </c>
      <c r="C145" s="79" t="str">
        <f>'SR - Regional'!$A$87</f>
        <v>RP</v>
      </c>
      <c r="D145" s="79" t="str">
        <f>'SR - Regional'!A92</f>
        <v>POTOSI</v>
      </c>
      <c r="E145" s="84">
        <f>'SR - Regional'!B92</f>
        <v>72039.31</v>
      </c>
      <c r="F145" s="84">
        <f>'SR - Regional'!C92</f>
        <v>75452.639999999999</v>
      </c>
      <c r="G145" s="84">
        <f>'SR - Regional'!D92</f>
        <v>78304.399999999994</v>
      </c>
      <c r="H145" s="84">
        <f>'SR - Regional'!E92</f>
        <v>81717.72</v>
      </c>
      <c r="I145" s="84">
        <f>'SR - Regional'!F92</f>
        <v>85508.69</v>
      </c>
      <c r="J145" s="84">
        <f>'SR - Regional'!G92</f>
        <v>76270.880000000005</v>
      </c>
      <c r="K145" s="84">
        <f>'SR - Regional'!H92</f>
        <v>83219.63</v>
      </c>
      <c r="L145" s="84">
        <f>'SR - Regional'!I92</f>
        <v>93878.32</v>
      </c>
      <c r="M145" s="84">
        <f>'SR - Regional'!J92</f>
        <v>93878.32</v>
      </c>
      <c r="N145" s="84">
        <f>'SR - Regional'!K92</f>
        <v>90403.94</v>
      </c>
      <c r="O145" s="84">
        <f>'SR - Regional'!L92</f>
        <v>90437.62</v>
      </c>
      <c r="P145" s="84">
        <f>'SR - Regional'!M92</f>
        <v>90437.62</v>
      </c>
      <c r="Q145" s="84">
        <f>'SR - Regional'!N92</f>
        <v>90437.62</v>
      </c>
    </row>
    <row r="146" spans="1:17" x14ac:dyDescent="0.2">
      <c r="A146" s="79">
        <f>'SR - Tit - DH'!$C$19</f>
        <v>2023</v>
      </c>
      <c r="B146" s="60" t="s">
        <v>175</v>
      </c>
      <c r="C146" s="79" t="str">
        <f>'SR - Regional'!$A$87</f>
        <v>RP</v>
      </c>
      <c r="D146" s="79" t="str">
        <f>'SR - Regional'!A93</f>
        <v>CHUQUISACA</v>
      </c>
      <c r="E146" s="84">
        <f>'SR - Regional'!B93</f>
        <v>0</v>
      </c>
      <c r="F146" s="84">
        <f>'SR - Regional'!C93</f>
        <v>0</v>
      </c>
      <c r="G146" s="84">
        <f>'SR - Regional'!D93</f>
        <v>0</v>
      </c>
      <c r="H146" s="84">
        <f>'SR - Regional'!E93</f>
        <v>0</v>
      </c>
      <c r="I146" s="84">
        <f>'SR - Regional'!F93</f>
        <v>0</v>
      </c>
      <c r="J146" s="84">
        <f>'SR - Regional'!G93</f>
        <v>0</v>
      </c>
      <c r="K146" s="84">
        <f>'SR - Regional'!H93</f>
        <v>0</v>
      </c>
      <c r="L146" s="84">
        <f>'SR - Regional'!I93</f>
        <v>0</v>
      </c>
      <c r="M146" s="84">
        <f>'SR - Regional'!J93</f>
        <v>0</v>
      </c>
      <c r="N146" s="84">
        <f>'SR - Regional'!K93</f>
        <v>0</v>
      </c>
      <c r="O146" s="84">
        <f>'SR - Regional'!L93</f>
        <v>0</v>
      </c>
      <c r="P146" s="84">
        <f>'SR - Regional'!M93</f>
        <v>0</v>
      </c>
      <c r="Q146" s="84">
        <f>'SR - Regional'!N93</f>
        <v>0</v>
      </c>
    </row>
    <row r="147" spans="1:17" x14ac:dyDescent="0.2">
      <c r="A147" s="79">
        <f>'SR - Tit - DH'!$C$19</f>
        <v>2023</v>
      </c>
      <c r="B147" s="60" t="s">
        <v>175</v>
      </c>
      <c r="C147" s="79" t="str">
        <f>'SR - Regional'!$A$87</f>
        <v>RP</v>
      </c>
      <c r="D147" s="79" t="str">
        <f>'SR - Regional'!A94</f>
        <v>TARIJA</v>
      </c>
      <c r="E147" s="84">
        <f>'SR - Regional'!B94</f>
        <v>3413.43</v>
      </c>
      <c r="F147" s="84">
        <f>'SR - Regional'!C94</f>
        <v>3413.43</v>
      </c>
      <c r="G147" s="84">
        <f>'SR - Regional'!D94</f>
        <v>3413.43</v>
      </c>
      <c r="H147" s="84">
        <f>'SR - Regional'!E94</f>
        <v>3413.43</v>
      </c>
      <c r="I147" s="84">
        <f>'SR - Regional'!F94</f>
        <v>3718.68</v>
      </c>
      <c r="J147" s="84">
        <f>'SR - Regional'!G94</f>
        <v>3474.48</v>
      </c>
      <c r="K147" s="84">
        <f>'SR - Regional'!H94</f>
        <v>3474.48</v>
      </c>
      <c r="L147" s="84">
        <f>'SR - Regional'!I94</f>
        <v>3474.48</v>
      </c>
      <c r="M147" s="84">
        <f>'SR - Regional'!J94</f>
        <v>3474.48</v>
      </c>
      <c r="N147" s="84">
        <f>'SR - Regional'!K94</f>
        <v>3474.48</v>
      </c>
      <c r="O147" s="84">
        <f>'SR - Regional'!L94</f>
        <v>3474.48</v>
      </c>
      <c r="P147" s="84">
        <f>'SR - Regional'!M94</f>
        <v>3474.48</v>
      </c>
      <c r="Q147" s="84">
        <f>'SR - Regional'!N94</f>
        <v>3474.48</v>
      </c>
    </row>
    <row r="148" spans="1:17" x14ac:dyDescent="0.2">
      <c r="A148" s="79">
        <f>'SR - Tit - DH'!$C$19</f>
        <v>2023</v>
      </c>
      <c r="B148" s="60" t="s">
        <v>175</v>
      </c>
      <c r="C148" s="79" t="str">
        <f>'SR - Regional'!$A$87</f>
        <v>RP</v>
      </c>
      <c r="D148" s="79" t="str">
        <f>'SR - Regional'!A95</f>
        <v>BENI</v>
      </c>
      <c r="E148" s="84">
        <f>'SR - Regional'!B95</f>
        <v>0</v>
      </c>
      <c r="F148" s="84">
        <f>'SR - Regional'!C95</f>
        <v>0</v>
      </c>
      <c r="G148" s="84">
        <f>'SR - Regional'!D95</f>
        <v>0</v>
      </c>
      <c r="H148" s="84">
        <f>'SR - Regional'!E95</f>
        <v>0</v>
      </c>
      <c r="I148" s="84">
        <f>'SR - Regional'!F95</f>
        <v>0</v>
      </c>
      <c r="J148" s="84">
        <f>'SR - Regional'!G95</f>
        <v>0</v>
      </c>
      <c r="K148" s="84">
        <f>'SR - Regional'!H95</f>
        <v>0</v>
      </c>
      <c r="L148" s="84">
        <f>'SR - Regional'!I95</f>
        <v>0</v>
      </c>
      <c r="M148" s="84">
        <f>'SR - Regional'!J95</f>
        <v>0</v>
      </c>
      <c r="N148" s="84">
        <f>'SR - Regional'!K95</f>
        <v>0</v>
      </c>
      <c r="O148" s="84">
        <f>'SR - Regional'!L95</f>
        <v>0</v>
      </c>
      <c r="P148" s="84">
        <f>'SR - Regional'!M95</f>
        <v>0</v>
      </c>
      <c r="Q148" s="84">
        <f>'SR - Regional'!N95</f>
        <v>0</v>
      </c>
    </row>
    <row r="149" spans="1:17" x14ac:dyDescent="0.2">
      <c r="A149" s="79">
        <f>'SR - Tit - DH'!$C$19</f>
        <v>2023</v>
      </c>
      <c r="B149" s="60" t="s">
        <v>175</v>
      </c>
      <c r="C149" s="79" t="str">
        <f>'SR - Regional'!$A$87</f>
        <v>RP</v>
      </c>
      <c r="D149" s="79" t="str">
        <f>'SR - Regional'!A96</f>
        <v>PANDO</v>
      </c>
      <c r="E149" s="84">
        <f>'SR - Regional'!B96</f>
        <v>0</v>
      </c>
      <c r="F149" s="84">
        <f>'SR - Regional'!C96</f>
        <v>0</v>
      </c>
      <c r="G149" s="84">
        <f>'SR - Regional'!D96</f>
        <v>0</v>
      </c>
      <c r="H149" s="84">
        <f>'SR - Regional'!E96</f>
        <v>0</v>
      </c>
      <c r="I149" s="84">
        <f>'SR - Regional'!F96</f>
        <v>0</v>
      </c>
      <c r="J149" s="84">
        <f>'SR - Regional'!G96</f>
        <v>0</v>
      </c>
      <c r="K149" s="84">
        <f>'SR - Regional'!H96</f>
        <v>0</v>
      </c>
      <c r="L149" s="84">
        <f>'SR - Regional'!I96</f>
        <v>0</v>
      </c>
      <c r="M149" s="84">
        <f>'SR - Regional'!J96</f>
        <v>0</v>
      </c>
      <c r="N149" s="84">
        <f>'SR - Regional'!K96</f>
        <v>0</v>
      </c>
      <c r="O149" s="84">
        <f>'SR - Regional'!L96</f>
        <v>0</v>
      </c>
      <c r="P149" s="84">
        <f>'SR - Regional'!M96</f>
        <v>0</v>
      </c>
      <c r="Q149" s="84">
        <f>'SR - Regional'!N96</f>
        <v>0</v>
      </c>
    </row>
    <row r="150" spans="1:17" s="59" customFormat="1" x14ac:dyDescent="0.2">
      <c r="A150" s="79">
        <f>'SR - Tit - DH'!$C$19</f>
        <v>2023</v>
      </c>
      <c r="B150" s="60" t="s">
        <v>174</v>
      </c>
      <c r="C150" s="79" t="str">
        <f>'SR - Regional'!$A$104</f>
        <v>IVM</v>
      </c>
      <c r="D150" s="79" t="str">
        <f>'SR - Regional'!A105</f>
        <v>LA PAZ</v>
      </c>
      <c r="E150" s="84">
        <f>'SR - Regional'!B105</f>
        <v>8886554.7400000002</v>
      </c>
      <c r="F150" s="84">
        <f>'SR - Regional'!C105</f>
        <v>8845124.9399999995</v>
      </c>
      <c r="G150" s="84">
        <f>'SR - Regional'!D105</f>
        <v>8768108.7100000009</v>
      </c>
      <c r="H150" s="84">
        <f>'SR - Regional'!E105</f>
        <v>8740971.7899999991</v>
      </c>
      <c r="I150" s="84">
        <f>'SR - Regional'!F105</f>
        <v>9235028.4700000007</v>
      </c>
      <c r="J150" s="84">
        <f>'SR - Regional'!G105</f>
        <v>8765426.7300000004</v>
      </c>
      <c r="K150" s="84">
        <f>'SR - Regional'!H105</f>
        <v>8713369.0999999996</v>
      </c>
      <c r="L150" s="84">
        <f>'SR - Regional'!I105</f>
        <v>8649534.4299999997</v>
      </c>
      <c r="M150" s="84">
        <f>'SR - Regional'!J105</f>
        <v>8501840.8499999996</v>
      </c>
      <c r="N150" s="84">
        <f>'SR - Regional'!K105</f>
        <v>8103414.0199999996</v>
      </c>
      <c r="O150" s="84">
        <f>'SR - Regional'!L105</f>
        <v>7989651.0099999998</v>
      </c>
      <c r="P150" s="84">
        <f>'SR - Regional'!M105</f>
        <v>7989783.0800000001</v>
      </c>
      <c r="Q150" s="84">
        <f>'SR - Regional'!N105</f>
        <v>8061209.0800000001</v>
      </c>
    </row>
    <row r="151" spans="1:17" s="59" customFormat="1" x14ac:dyDescent="0.2">
      <c r="A151" s="79">
        <f>'SR - Tit - DH'!$C$19</f>
        <v>2023</v>
      </c>
      <c r="B151" s="60" t="s">
        <v>174</v>
      </c>
      <c r="C151" s="79" t="str">
        <f>'SR - Regional'!$A$104</f>
        <v>IVM</v>
      </c>
      <c r="D151" s="79" t="str">
        <f>'SR - Regional'!A106</f>
        <v>COCHABAMBA</v>
      </c>
      <c r="E151" s="84">
        <f>'SR - Regional'!B106</f>
        <v>1622713.89</v>
      </c>
      <c r="F151" s="84">
        <f>'SR - Regional'!C106</f>
        <v>1622609.89</v>
      </c>
      <c r="G151" s="84">
        <f>'SR - Regional'!D106</f>
        <v>1637560.22</v>
      </c>
      <c r="H151" s="84">
        <f>'SR - Regional'!E106</f>
        <v>1623680.78</v>
      </c>
      <c r="I151" s="84">
        <f>'SR - Regional'!F106</f>
        <v>1739147.05</v>
      </c>
      <c r="J151" s="84">
        <f>'SR - Regional'!G106</f>
        <v>1668797.57</v>
      </c>
      <c r="K151" s="84">
        <f>'SR - Regional'!H106</f>
        <v>1698826.8</v>
      </c>
      <c r="L151" s="84">
        <f>'SR - Regional'!I106</f>
        <v>1725011.43</v>
      </c>
      <c r="M151" s="84">
        <f>'SR - Regional'!J106</f>
        <v>1713914.07</v>
      </c>
      <c r="N151" s="84">
        <f>'SR - Regional'!K106</f>
        <v>1770821.21</v>
      </c>
      <c r="O151" s="84">
        <f>'SR - Regional'!L106</f>
        <v>1800110.6</v>
      </c>
      <c r="P151" s="84">
        <f>'SR - Regional'!M106</f>
        <v>1793371.09</v>
      </c>
      <c r="Q151" s="84">
        <f>'SR - Regional'!N106</f>
        <v>1810677.21</v>
      </c>
    </row>
    <row r="152" spans="1:17" s="59" customFormat="1" x14ac:dyDescent="0.2">
      <c r="A152" s="79">
        <f>'SR - Tit - DH'!$C$19</f>
        <v>2023</v>
      </c>
      <c r="B152" s="60" t="s">
        <v>174</v>
      </c>
      <c r="C152" s="79" t="str">
        <f>'SR - Regional'!$A$104</f>
        <v>IVM</v>
      </c>
      <c r="D152" s="79" t="str">
        <f>'SR - Regional'!A107</f>
        <v>SANTA CRUZ</v>
      </c>
      <c r="E152" s="84">
        <f>'SR - Regional'!B107</f>
        <v>1540917.15</v>
      </c>
      <c r="F152" s="84">
        <f>'SR - Regional'!C107</f>
        <v>1549172.22</v>
      </c>
      <c r="G152" s="84">
        <f>'SR - Regional'!D107</f>
        <v>1571440.08</v>
      </c>
      <c r="H152" s="84">
        <f>'SR - Regional'!E107</f>
        <v>1578307.11</v>
      </c>
      <c r="I152" s="84">
        <f>'SR - Regional'!F107</f>
        <v>1716498.3</v>
      </c>
      <c r="J152" s="84">
        <f>'SR - Regional'!G107</f>
        <v>1664529.53</v>
      </c>
      <c r="K152" s="84">
        <f>'SR - Regional'!H107</f>
        <v>1674734.52</v>
      </c>
      <c r="L152" s="84">
        <f>'SR - Regional'!I107</f>
        <v>1696524.24</v>
      </c>
      <c r="M152" s="84">
        <f>'SR - Regional'!J107</f>
        <v>1595214.2</v>
      </c>
      <c r="N152" s="84">
        <f>'SR - Regional'!K107</f>
        <v>1536949.03</v>
      </c>
      <c r="O152" s="84">
        <f>'SR - Regional'!L107</f>
        <v>1543853.53</v>
      </c>
      <c r="P152" s="84">
        <f>'SR - Regional'!M107</f>
        <v>1544976.68</v>
      </c>
      <c r="Q152" s="84">
        <f>'SR - Regional'!N107</f>
        <v>1605019.45</v>
      </c>
    </row>
    <row r="153" spans="1:17" s="59" customFormat="1" x14ac:dyDescent="0.2">
      <c r="A153" s="79">
        <f>'SR - Tit - DH'!$C$19</f>
        <v>2023</v>
      </c>
      <c r="B153" s="60" t="s">
        <v>174</v>
      </c>
      <c r="C153" s="79" t="str">
        <f>'SR - Regional'!$A$104</f>
        <v>IVM</v>
      </c>
      <c r="D153" s="79" t="str">
        <f>'SR - Regional'!A108</f>
        <v>ORURO</v>
      </c>
      <c r="E153" s="84">
        <f>'SR - Regional'!B108</f>
        <v>374217.18</v>
      </c>
      <c r="F153" s="84">
        <f>'SR - Regional'!C108</f>
        <v>373487.4</v>
      </c>
      <c r="G153" s="84">
        <f>'SR - Regional'!D108</f>
        <v>373487.4</v>
      </c>
      <c r="H153" s="84">
        <f>'SR - Regional'!E108</f>
        <v>373487.4</v>
      </c>
      <c r="I153" s="84">
        <f>'SR - Regional'!F108</f>
        <v>402180.05</v>
      </c>
      <c r="J153" s="84">
        <f>'SR - Regional'!G108</f>
        <v>369577.55</v>
      </c>
      <c r="K153" s="84">
        <f>'SR - Regional'!H108</f>
        <v>365809.82</v>
      </c>
      <c r="L153" s="84">
        <f>'SR - Regional'!I108</f>
        <v>372721.05</v>
      </c>
      <c r="M153" s="84">
        <f>'SR - Regional'!J108</f>
        <v>374793.47</v>
      </c>
      <c r="N153" s="84">
        <f>'SR - Regional'!K108</f>
        <v>374793.47</v>
      </c>
      <c r="O153" s="84">
        <f>'SR - Regional'!L108</f>
        <v>365878.8</v>
      </c>
      <c r="P153" s="84">
        <f>'SR - Regional'!M108</f>
        <v>365935.55</v>
      </c>
      <c r="Q153" s="84">
        <f>'SR - Regional'!N108</f>
        <v>376845.29</v>
      </c>
    </row>
    <row r="154" spans="1:17" s="59" customFormat="1" x14ac:dyDescent="0.2">
      <c r="A154" s="79">
        <f>'SR - Tit - DH'!$C$19</f>
        <v>2023</v>
      </c>
      <c r="B154" s="60" t="s">
        <v>174</v>
      </c>
      <c r="C154" s="79" t="str">
        <f>'SR - Regional'!$A$104</f>
        <v>IVM</v>
      </c>
      <c r="D154" s="79" t="str">
        <f>'SR - Regional'!A109</f>
        <v>POTOSI</v>
      </c>
      <c r="E154" s="84">
        <f>'SR - Regional'!B109</f>
        <v>243051.69</v>
      </c>
      <c r="F154" s="84">
        <f>'SR - Regional'!C109</f>
        <v>239394.48</v>
      </c>
      <c r="G154" s="84">
        <f>'SR - Regional'!D109</f>
        <v>235403.54</v>
      </c>
      <c r="H154" s="84">
        <f>'SR - Regional'!E109</f>
        <v>241691.41</v>
      </c>
      <c r="I154" s="84">
        <f>'SR - Regional'!F109</f>
        <v>264943.65000000002</v>
      </c>
      <c r="J154" s="84">
        <f>'SR - Regional'!G109</f>
        <v>245409.31</v>
      </c>
      <c r="K154" s="84">
        <f>'SR - Regional'!H109</f>
        <v>245287.07</v>
      </c>
      <c r="L154" s="84">
        <f>'SR - Regional'!I109</f>
        <v>241577.12</v>
      </c>
      <c r="M154" s="84">
        <f>'SR - Regional'!J109</f>
        <v>256227.33</v>
      </c>
      <c r="N154" s="84">
        <f>'SR - Regional'!K109</f>
        <v>263120.03000000003</v>
      </c>
      <c r="O154" s="84">
        <f>'SR - Regional'!L109</f>
        <v>266829.98</v>
      </c>
      <c r="P154" s="84">
        <f>'SR - Regional'!M109</f>
        <v>267183.02</v>
      </c>
      <c r="Q154" s="84">
        <f>'SR - Regional'!N109</f>
        <v>272857.23</v>
      </c>
    </row>
    <row r="155" spans="1:17" s="59" customFormat="1" x14ac:dyDescent="0.2">
      <c r="A155" s="79">
        <f>'SR - Tit - DH'!$C$19</f>
        <v>2023</v>
      </c>
      <c r="B155" s="60" t="s">
        <v>174</v>
      </c>
      <c r="C155" s="79" t="str">
        <f>'SR - Regional'!$A$104</f>
        <v>IVM</v>
      </c>
      <c r="D155" s="79" t="str">
        <f>'SR - Regional'!A110</f>
        <v>CHUQUISACA</v>
      </c>
      <c r="E155" s="84">
        <f>'SR - Regional'!B110</f>
        <v>553673.86</v>
      </c>
      <c r="F155" s="84">
        <f>'SR - Regional'!C110</f>
        <v>545820.17000000004</v>
      </c>
      <c r="G155" s="84">
        <f>'SR - Regional'!D110</f>
        <v>524676.66</v>
      </c>
      <c r="H155" s="84">
        <f>'SR - Regional'!E110</f>
        <v>515858.39</v>
      </c>
      <c r="I155" s="84">
        <f>'SR - Regional'!F110</f>
        <v>566869.98</v>
      </c>
      <c r="J155" s="84">
        <f>'SR - Regional'!G110</f>
        <v>532795.93999999994</v>
      </c>
      <c r="K155" s="84">
        <f>'SR - Regional'!H110</f>
        <v>540205.65</v>
      </c>
      <c r="L155" s="84">
        <f>'SR - Regional'!I110</f>
        <v>568612.79</v>
      </c>
      <c r="M155" s="84">
        <f>'SR - Regional'!J110</f>
        <v>614977.4</v>
      </c>
      <c r="N155" s="84">
        <f>'SR - Regional'!K110</f>
        <v>611738.03</v>
      </c>
      <c r="O155" s="84">
        <f>'SR - Regional'!L110</f>
        <v>626212.47</v>
      </c>
      <c r="P155" s="84">
        <f>'SR - Regional'!M110</f>
        <v>626554.89</v>
      </c>
      <c r="Q155" s="84">
        <f>'SR - Regional'!N110</f>
        <v>643484.86</v>
      </c>
    </row>
    <row r="156" spans="1:17" s="59" customFormat="1" x14ac:dyDescent="0.2">
      <c r="A156" s="79">
        <f>'SR - Tit - DH'!$C$19</f>
        <v>2023</v>
      </c>
      <c r="B156" s="60" t="s">
        <v>174</v>
      </c>
      <c r="C156" s="79" t="str">
        <f>'SR - Regional'!$A$104</f>
        <v>IVM</v>
      </c>
      <c r="D156" s="79" t="str">
        <f>'SR - Regional'!A111</f>
        <v>TARIJA</v>
      </c>
      <c r="E156" s="84">
        <f>'SR - Regional'!B111</f>
        <v>465774.96</v>
      </c>
      <c r="F156" s="84">
        <f>'SR - Regional'!C111</f>
        <v>472287</v>
      </c>
      <c r="G156" s="84">
        <f>'SR - Regional'!D111</f>
        <v>476765.98</v>
      </c>
      <c r="H156" s="84">
        <f>'SR - Regional'!E111</f>
        <v>480652.43</v>
      </c>
      <c r="I156" s="84">
        <f>'SR - Regional'!F111</f>
        <v>525162.43999999994</v>
      </c>
      <c r="J156" s="84">
        <f>'SR - Regional'!G111</f>
        <v>498797.89</v>
      </c>
      <c r="K156" s="84">
        <f>'SR - Regional'!H111</f>
        <v>487560.02</v>
      </c>
      <c r="L156" s="84">
        <f>'SR - Regional'!I111</f>
        <v>503395.29</v>
      </c>
      <c r="M156" s="84">
        <f>'SR - Regional'!J111</f>
        <v>499616.13</v>
      </c>
      <c r="N156" s="84">
        <f>'SR - Regional'!K111</f>
        <v>506552.13</v>
      </c>
      <c r="O156" s="84">
        <f>'SR - Regional'!L111</f>
        <v>461947.19</v>
      </c>
      <c r="P156" s="84">
        <f>'SR - Regional'!M111</f>
        <v>462417.66</v>
      </c>
      <c r="Q156" s="84">
        <f>'SR - Regional'!N111</f>
        <v>475888.45</v>
      </c>
    </row>
    <row r="157" spans="1:17" s="59" customFormat="1" x14ac:dyDescent="0.2">
      <c r="A157" s="79">
        <f>'SR - Tit - DH'!$C$19</f>
        <v>2023</v>
      </c>
      <c r="B157" s="60" t="s">
        <v>174</v>
      </c>
      <c r="C157" s="79" t="str">
        <f>'SR - Regional'!$A$104</f>
        <v>IVM</v>
      </c>
      <c r="D157" s="79" t="str">
        <f>'SR - Regional'!A112</f>
        <v>BENI</v>
      </c>
      <c r="E157" s="84">
        <f>'SR - Regional'!B112</f>
        <v>366023.23</v>
      </c>
      <c r="F157" s="84">
        <f>'SR - Regional'!C112</f>
        <v>369343.83</v>
      </c>
      <c r="G157" s="84">
        <f>'SR - Regional'!D112</f>
        <v>372839.49</v>
      </c>
      <c r="H157" s="84">
        <f>'SR - Regional'!E112</f>
        <v>373223.59</v>
      </c>
      <c r="I157" s="84">
        <f>'SR - Regional'!F112</f>
        <v>395334.21</v>
      </c>
      <c r="J157" s="84">
        <f>'SR - Regional'!G112</f>
        <v>372577.85</v>
      </c>
      <c r="K157" s="84">
        <f>'SR - Regional'!H112</f>
        <v>372577.85</v>
      </c>
      <c r="L157" s="84">
        <f>'SR - Regional'!I112</f>
        <v>378999.83</v>
      </c>
      <c r="M157" s="84">
        <f>'SR - Regional'!J112</f>
        <v>386469.31</v>
      </c>
      <c r="N157" s="84">
        <f>'SR - Regional'!K112</f>
        <v>389673.43</v>
      </c>
      <c r="O157" s="84">
        <f>'SR - Regional'!L112</f>
        <v>389673.43</v>
      </c>
      <c r="P157" s="84">
        <f>'SR - Regional'!M112</f>
        <v>389673.43</v>
      </c>
      <c r="Q157" s="84">
        <f>'SR - Regional'!N112</f>
        <v>399967.81</v>
      </c>
    </row>
    <row r="158" spans="1:17" s="59" customFormat="1" x14ac:dyDescent="0.2">
      <c r="A158" s="79">
        <f>'SR - Tit - DH'!$C$19</f>
        <v>2023</v>
      </c>
      <c r="B158" s="60" t="s">
        <v>174</v>
      </c>
      <c r="C158" s="79" t="str">
        <f>'SR - Regional'!$A$104</f>
        <v>IVM</v>
      </c>
      <c r="D158" s="79" t="str">
        <f>'SR - Regional'!A113</f>
        <v>PANDO</v>
      </c>
      <c r="E158" s="84">
        <f>'SR - Regional'!B113</f>
        <v>82482.91</v>
      </c>
      <c r="F158" s="84">
        <f>'SR - Regional'!C113</f>
        <v>82482.91</v>
      </c>
      <c r="G158" s="84">
        <f>'SR - Regional'!D113</f>
        <v>82482.91</v>
      </c>
      <c r="H158" s="84">
        <f>'SR - Regional'!E113</f>
        <v>82482.91</v>
      </c>
      <c r="I158" s="84">
        <f>'SR - Regional'!F113</f>
        <v>89197.66</v>
      </c>
      <c r="J158" s="84">
        <f>'SR - Regional'!G113</f>
        <v>91213.84</v>
      </c>
      <c r="K158" s="84">
        <f>'SR - Regional'!H113</f>
        <v>91213.84</v>
      </c>
      <c r="L158" s="84">
        <f>'SR - Regional'!I113</f>
        <v>91213.84</v>
      </c>
      <c r="M158" s="84">
        <f>'SR - Regional'!J113</f>
        <v>113393.59</v>
      </c>
      <c r="N158" s="84">
        <f>'SR - Regional'!K113</f>
        <v>117551.28</v>
      </c>
      <c r="O158" s="84">
        <f>'SR - Regional'!L113</f>
        <v>117551.28</v>
      </c>
      <c r="P158" s="84">
        <f>'SR - Regional'!M113</f>
        <v>117551.28</v>
      </c>
      <c r="Q158" s="84">
        <f>'SR - Regional'!N113</f>
        <v>121172.49</v>
      </c>
    </row>
    <row r="159" spans="1:17" s="59" customFormat="1" x14ac:dyDescent="0.2">
      <c r="A159" s="79">
        <f>'SR - Tit - DH'!$C$19</f>
        <v>2023</v>
      </c>
      <c r="B159" s="60" t="s">
        <v>174</v>
      </c>
      <c r="C159" s="79" t="str">
        <f>'SR - Regional'!$A$115</f>
        <v>RP</v>
      </c>
      <c r="D159" s="79" t="str">
        <f>'SR - Regional'!A116</f>
        <v>LA PAZ</v>
      </c>
      <c r="E159" s="84">
        <f>'SR - Regional'!B116</f>
        <v>119214.65</v>
      </c>
      <c r="F159" s="84">
        <f>'SR - Regional'!C116</f>
        <v>115801.32</v>
      </c>
      <c r="G159" s="84">
        <f>'SR - Regional'!D116</f>
        <v>119450.22</v>
      </c>
      <c r="H159" s="84">
        <f>'SR - Regional'!E116</f>
        <v>119450.22</v>
      </c>
      <c r="I159" s="84">
        <f>'SR - Regional'!F116</f>
        <v>129769.22</v>
      </c>
      <c r="J159" s="84">
        <f>'SR - Regional'!G116</f>
        <v>118039.66</v>
      </c>
      <c r="K159" s="84">
        <f>'SR - Regional'!H116</f>
        <v>117340.23</v>
      </c>
      <c r="L159" s="84">
        <f>'SR - Regional'!I116</f>
        <v>117340.23</v>
      </c>
      <c r="M159" s="84">
        <f>'SR - Regional'!J116</f>
        <v>117340.23</v>
      </c>
      <c r="N159" s="84">
        <f>'SR - Regional'!K116</f>
        <v>117340.23</v>
      </c>
      <c r="O159" s="84">
        <f>'SR - Regional'!L116</f>
        <v>113630.28</v>
      </c>
      <c r="P159" s="84">
        <f>'SR - Regional'!M116</f>
        <v>113630.28</v>
      </c>
      <c r="Q159" s="84">
        <f>'SR - Regional'!N116</f>
        <v>113630.28</v>
      </c>
    </row>
    <row r="160" spans="1:17" s="59" customFormat="1" x14ac:dyDescent="0.2">
      <c r="A160" s="79">
        <f>'SR - Tit - DH'!$C$19</f>
        <v>2023</v>
      </c>
      <c r="B160" s="60" t="s">
        <v>174</v>
      </c>
      <c r="C160" s="79" t="str">
        <f>'SR - Regional'!$A$115</f>
        <v>RP</v>
      </c>
      <c r="D160" s="79" t="str">
        <f>'SR - Regional'!A117</f>
        <v>COCHABAMBA</v>
      </c>
      <c r="E160" s="84">
        <f>'SR - Regional'!B117</f>
        <v>46554.65</v>
      </c>
      <c r="F160" s="84">
        <f>'SR - Regional'!C117</f>
        <v>46554.65</v>
      </c>
      <c r="G160" s="84">
        <f>'SR - Regional'!D117</f>
        <v>46554.65</v>
      </c>
      <c r="H160" s="84">
        <f>'SR - Regional'!E117</f>
        <v>43402.05</v>
      </c>
      <c r="I160" s="84">
        <f>'SR - Regional'!F117</f>
        <v>47370.3</v>
      </c>
      <c r="J160" s="84">
        <f>'SR - Regional'!G117</f>
        <v>44195.7</v>
      </c>
      <c r="K160" s="84">
        <f>'SR - Regional'!H117</f>
        <v>44195.7</v>
      </c>
      <c r="L160" s="84">
        <f>'SR - Regional'!I117</f>
        <v>44195.7</v>
      </c>
      <c r="M160" s="84">
        <f>'SR - Regional'!J117</f>
        <v>44692</v>
      </c>
      <c r="N160" s="84">
        <f>'SR - Regional'!K117</f>
        <v>40982.050000000003</v>
      </c>
      <c r="O160" s="84">
        <f>'SR - Regional'!L117</f>
        <v>40982.050000000003</v>
      </c>
      <c r="P160" s="84">
        <f>'SR - Regional'!M117</f>
        <v>40982.050000000003</v>
      </c>
      <c r="Q160" s="84">
        <f>'SR - Regional'!N117</f>
        <v>40982.050000000003</v>
      </c>
    </row>
    <row r="161" spans="1:17" s="59" customFormat="1" x14ac:dyDescent="0.2">
      <c r="A161" s="79">
        <f>'SR - Tit - DH'!$C$19</f>
        <v>2023</v>
      </c>
      <c r="B161" s="60" t="s">
        <v>174</v>
      </c>
      <c r="C161" s="79" t="str">
        <f>'SR - Regional'!$A$115</f>
        <v>RP</v>
      </c>
      <c r="D161" s="79" t="str">
        <f>'SR - Regional'!A118</f>
        <v>SANTA CRUZ</v>
      </c>
      <c r="E161" s="84">
        <f>'SR - Regional'!B118</f>
        <v>34685.4</v>
      </c>
      <c r="F161" s="84">
        <f>'SR - Regional'!C118</f>
        <v>34685.4</v>
      </c>
      <c r="G161" s="84">
        <f>'SR - Regional'!D118</f>
        <v>34685.4</v>
      </c>
      <c r="H161" s="84">
        <f>'SR - Regional'!E118</f>
        <v>34685.4</v>
      </c>
      <c r="I161" s="84">
        <f>'SR - Regional'!F118</f>
        <v>37729.050000000003</v>
      </c>
      <c r="J161" s="84">
        <f>'SR - Regional'!G118</f>
        <v>35294.129999999997</v>
      </c>
      <c r="K161" s="84">
        <f>'SR - Regional'!H118</f>
        <v>35294.129999999997</v>
      </c>
      <c r="L161" s="84">
        <f>'SR - Regional'!I118</f>
        <v>35294.129999999997</v>
      </c>
      <c r="M161" s="84">
        <f>'SR - Regional'!J118</f>
        <v>32058.13</v>
      </c>
      <c r="N161" s="84">
        <f>'SR - Regional'!K118</f>
        <v>32058.13</v>
      </c>
      <c r="O161" s="84">
        <f>'SR - Regional'!L118</f>
        <v>35532.51</v>
      </c>
      <c r="P161" s="84">
        <f>'SR - Regional'!M118</f>
        <v>35532.51</v>
      </c>
      <c r="Q161" s="84">
        <f>'SR - Regional'!N118</f>
        <v>31822.560000000001</v>
      </c>
    </row>
    <row r="162" spans="1:17" s="59" customFormat="1" x14ac:dyDescent="0.2">
      <c r="A162" s="79">
        <f>'SR - Tit - DH'!$C$19</f>
        <v>2023</v>
      </c>
      <c r="B162" s="60" t="s">
        <v>174</v>
      </c>
      <c r="C162" s="79" t="str">
        <f>'SR - Regional'!$A$115</f>
        <v>RP</v>
      </c>
      <c r="D162" s="79" t="str">
        <f>'SR - Regional'!A119</f>
        <v>ORURO</v>
      </c>
      <c r="E162" s="84">
        <f>'SR - Regional'!B119</f>
        <v>84901.65</v>
      </c>
      <c r="F162" s="84">
        <f>'SR - Regional'!C119</f>
        <v>84901.65</v>
      </c>
      <c r="G162" s="84">
        <f>'SR - Regional'!D119</f>
        <v>84901.65</v>
      </c>
      <c r="H162" s="84">
        <f>'SR - Regional'!E119</f>
        <v>84901.65</v>
      </c>
      <c r="I162" s="84">
        <f>'SR - Regional'!F119</f>
        <v>92515.199999999997</v>
      </c>
      <c r="J162" s="84">
        <f>'SR - Regional'!G119</f>
        <v>86424.36</v>
      </c>
      <c r="K162" s="84">
        <f>'SR - Regional'!H119</f>
        <v>82714.41</v>
      </c>
      <c r="L162" s="84">
        <f>'SR - Regional'!I119</f>
        <v>82714.41</v>
      </c>
      <c r="M162" s="84">
        <f>'SR - Regional'!J119</f>
        <v>82714.41</v>
      </c>
      <c r="N162" s="84">
        <f>'SR - Regional'!K119</f>
        <v>79240.039999999994</v>
      </c>
      <c r="O162" s="84">
        <f>'SR - Regional'!L119</f>
        <v>79500.67</v>
      </c>
      <c r="P162" s="84">
        <f>'SR - Regional'!M119</f>
        <v>79500.67</v>
      </c>
      <c r="Q162" s="84">
        <f>'SR - Regional'!N119</f>
        <v>76420.399999999994</v>
      </c>
    </row>
    <row r="163" spans="1:17" s="59" customFormat="1" x14ac:dyDescent="0.2">
      <c r="A163" s="79">
        <f>'SR - Tit - DH'!$C$19</f>
        <v>2023</v>
      </c>
      <c r="B163" s="60" t="s">
        <v>174</v>
      </c>
      <c r="C163" s="79" t="str">
        <f>'SR - Regional'!$A$115</f>
        <v>RP</v>
      </c>
      <c r="D163" s="79" t="str">
        <f>'SR - Regional'!A120</f>
        <v>POTOSI</v>
      </c>
      <c r="E163" s="84">
        <f>'SR - Regional'!B120</f>
        <v>79834.759999999995</v>
      </c>
      <c r="F163" s="84">
        <f>'SR - Regional'!C120</f>
        <v>83483.66</v>
      </c>
      <c r="G163" s="84">
        <f>'SR - Regional'!D120</f>
        <v>83483.66</v>
      </c>
      <c r="H163" s="84">
        <f>'SR - Regional'!E120</f>
        <v>76185.86</v>
      </c>
      <c r="I163" s="84">
        <f>'SR - Regional'!F120</f>
        <v>83176.259999999995</v>
      </c>
      <c r="J163" s="84">
        <f>'SR - Regional'!G120</f>
        <v>77091.259999999995</v>
      </c>
      <c r="K163" s="84">
        <f>'SR - Regional'!H120</f>
        <v>73683.210000000006</v>
      </c>
      <c r="L163" s="84">
        <f>'SR - Regional'!I120</f>
        <v>73683.210000000006</v>
      </c>
      <c r="M163" s="84">
        <f>'SR - Regional'!J120</f>
        <v>73683.210000000006</v>
      </c>
      <c r="N163" s="84">
        <f>'SR - Regional'!K120</f>
        <v>73683.210000000006</v>
      </c>
      <c r="O163" s="84">
        <f>'SR - Regional'!L120</f>
        <v>73683.210000000006</v>
      </c>
      <c r="P163" s="84">
        <f>'SR - Regional'!M120</f>
        <v>73683.210000000006</v>
      </c>
      <c r="Q163" s="84">
        <f>'SR - Regional'!N120</f>
        <v>76431.37</v>
      </c>
    </row>
    <row r="164" spans="1:17" s="59" customFormat="1" x14ac:dyDescent="0.2">
      <c r="A164" s="79">
        <f>'SR - Tit - DH'!$C$19</f>
        <v>2023</v>
      </c>
      <c r="B164" s="60" t="s">
        <v>174</v>
      </c>
      <c r="C164" s="79" t="str">
        <f>'SR - Regional'!$A$115</f>
        <v>RP</v>
      </c>
      <c r="D164" s="79" t="str">
        <f>'SR - Regional'!A121</f>
        <v>CHUQUISACA</v>
      </c>
      <c r="E164" s="84">
        <f>'SR - Regional'!B121</f>
        <v>13953.92</v>
      </c>
      <c r="F164" s="84">
        <f>'SR - Regional'!C121</f>
        <v>13953.92</v>
      </c>
      <c r="G164" s="84">
        <f>'SR - Regional'!D121</f>
        <v>13953.92</v>
      </c>
      <c r="H164" s="84">
        <f>'SR - Regional'!E121</f>
        <v>13953.92</v>
      </c>
      <c r="I164" s="84">
        <f>'SR - Regional'!F121</f>
        <v>15172.37</v>
      </c>
      <c r="J164" s="84">
        <f>'SR - Regional'!G121</f>
        <v>14197.61</v>
      </c>
      <c r="K164" s="84">
        <f>'SR - Regional'!H121</f>
        <v>14197.61</v>
      </c>
      <c r="L164" s="84">
        <f>'SR - Regional'!I121</f>
        <v>10487.66</v>
      </c>
      <c r="M164" s="84">
        <f>'SR - Regional'!J121</f>
        <v>10487.66</v>
      </c>
      <c r="N164" s="84">
        <f>'SR - Regional'!K121</f>
        <v>10487.66</v>
      </c>
      <c r="O164" s="84">
        <f>'SR - Regional'!L121</f>
        <v>10487.66</v>
      </c>
      <c r="P164" s="84">
        <f>'SR - Regional'!M121</f>
        <v>10487.66</v>
      </c>
      <c r="Q164" s="84">
        <f>'SR - Regional'!N121</f>
        <v>10487.66</v>
      </c>
    </row>
    <row r="165" spans="1:17" s="59" customFormat="1" x14ac:dyDescent="0.2">
      <c r="A165" s="79">
        <f>'SR - Tit - DH'!$C$19</f>
        <v>2023</v>
      </c>
      <c r="B165" s="60" t="s">
        <v>174</v>
      </c>
      <c r="C165" s="79" t="str">
        <f>'SR - Regional'!$A$115</f>
        <v>RP</v>
      </c>
      <c r="D165" s="79" t="str">
        <f>'SR - Regional'!A122</f>
        <v>TARIJA</v>
      </c>
      <c r="E165" s="84">
        <f>'SR - Regional'!B122</f>
        <v>3675.96</v>
      </c>
      <c r="F165" s="84">
        <f>'SR - Regional'!C122</f>
        <v>3675.96</v>
      </c>
      <c r="G165" s="84">
        <f>'SR - Regional'!D122</f>
        <v>3675.96</v>
      </c>
      <c r="H165" s="84">
        <f>'SR - Regional'!E122</f>
        <v>3675.96</v>
      </c>
      <c r="I165" s="84">
        <f>'SR - Regional'!F122</f>
        <v>3974.86</v>
      </c>
      <c r="J165" s="84">
        <f>'SR - Regional'!G122</f>
        <v>3735.74</v>
      </c>
      <c r="K165" s="84">
        <f>'SR - Regional'!H122</f>
        <v>3735.74</v>
      </c>
      <c r="L165" s="84">
        <f>'SR - Regional'!I122</f>
        <v>3735.74</v>
      </c>
      <c r="M165" s="84">
        <f>'SR - Regional'!J122</f>
        <v>3735.74</v>
      </c>
      <c r="N165" s="84">
        <f>'SR - Regional'!K122</f>
        <v>3735.74</v>
      </c>
      <c r="O165" s="84">
        <f>'SR - Regional'!L122</f>
        <v>3735.74</v>
      </c>
      <c r="P165" s="84">
        <f>'SR - Regional'!M122</f>
        <v>3735.74</v>
      </c>
      <c r="Q165" s="84">
        <f>'SR - Regional'!N122</f>
        <v>3735.74</v>
      </c>
    </row>
    <row r="166" spans="1:17" s="59" customFormat="1" x14ac:dyDescent="0.2">
      <c r="A166" s="79">
        <f>'SR - Tit - DH'!$C$19</f>
        <v>2023</v>
      </c>
      <c r="B166" s="60" t="s">
        <v>174</v>
      </c>
      <c r="C166" s="79" t="str">
        <f>'SR - Regional'!$A$115</f>
        <v>RP</v>
      </c>
      <c r="D166" s="79" t="str">
        <f>'SR - Regional'!A123</f>
        <v>BENI</v>
      </c>
      <c r="E166" s="84">
        <f>'SR - Regional'!B123</f>
        <v>0</v>
      </c>
      <c r="F166" s="84">
        <f>'SR - Regional'!C123</f>
        <v>0</v>
      </c>
      <c r="G166" s="84">
        <f>'SR - Regional'!D123</f>
        <v>0</v>
      </c>
      <c r="H166" s="84">
        <f>'SR - Regional'!E123</f>
        <v>0</v>
      </c>
      <c r="I166" s="84">
        <f>'SR - Regional'!F123</f>
        <v>0</v>
      </c>
      <c r="J166" s="84">
        <f>'SR - Regional'!G123</f>
        <v>0</v>
      </c>
      <c r="K166" s="84">
        <f>'SR - Regional'!H123</f>
        <v>0</v>
      </c>
      <c r="L166" s="84">
        <f>'SR - Regional'!I123</f>
        <v>0</v>
      </c>
      <c r="M166" s="84">
        <f>'SR - Regional'!J123</f>
        <v>0</v>
      </c>
      <c r="N166" s="84">
        <f>'SR - Regional'!K123</f>
        <v>0</v>
      </c>
      <c r="O166" s="84">
        <f>'SR - Regional'!L123</f>
        <v>0</v>
      </c>
      <c r="P166" s="84">
        <f>'SR - Regional'!M123</f>
        <v>0</v>
      </c>
      <c r="Q166" s="84">
        <f>'SR - Regional'!N123</f>
        <v>0</v>
      </c>
    </row>
    <row r="167" spans="1:17" s="59" customFormat="1" x14ac:dyDescent="0.2">
      <c r="A167" s="79">
        <f>'SR - Tit - DH'!$C$19</f>
        <v>2023</v>
      </c>
      <c r="B167" s="60" t="s">
        <v>174</v>
      </c>
      <c r="C167" s="79" t="str">
        <f>'SR - Regional'!$A$115</f>
        <v>RP</v>
      </c>
      <c r="D167" s="79" t="str">
        <f>'SR - Regional'!A124</f>
        <v>PANDO</v>
      </c>
      <c r="E167" s="84">
        <f>'SR - Regional'!B124</f>
        <v>0</v>
      </c>
      <c r="F167" s="84">
        <f>'SR - Regional'!C124</f>
        <v>0</v>
      </c>
      <c r="G167" s="84">
        <f>'SR - Regional'!D124</f>
        <v>0</v>
      </c>
      <c r="H167" s="84">
        <f>'SR - Regional'!E124</f>
        <v>0</v>
      </c>
      <c r="I167" s="84">
        <f>'SR - Regional'!F124</f>
        <v>0</v>
      </c>
      <c r="J167" s="84">
        <f>'SR - Regional'!G124</f>
        <v>0</v>
      </c>
      <c r="K167" s="84">
        <f>'SR - Regional'!H124</f>
        <v>0</v>
      </c>
      <c r="L167" s="84">
        <f>'SR - Regional'!I124</f>
        <v>0</v>
      </c>
      <c r="M167" s="84">
        <f>'SR - Regional'!J124</f>
        <v>0</v>
      </c>
      <c r="N167" s="84">
        <f>'SR - Regional'!K124</f>
        <v>0</v>
      </c>
      <c r="O167" s="84">
        <f>'SR - Regional'!L124</f>
        <v>0</v>
      </c>
      <c r="P167" s="84">
        <f>'SR - Regional'!M124</f>
        <v>0</v>
      </c>
      <c r="Q167" s="84">
        <f>'SR - Regional'!N124</f>
        <v>0</v>
      </c>
    </row>
    <row r="168" spans="1:17" x14ac:dyDescent="0.2">
      <c r="A168" s="79">
        <f>'SR - Tit - DH'!$C$19</f>
        <v>2023</v>
      </c>
      <c r="B168" s="79" t="s">
        <v>171</v>
      </c>
      <c r="C168" s="79" t="s">
        <v>171</v>
      </c>
      <c r="D168" s="79" t="str">
        <f>'SR - PU - PG - CSS'!A13</f>
        <v>COSSMIL</v>
      </c>
      <c r="E168" s="84">
        <f>'SR - PU - PG - CSS'!B13</f>
        <v>26671829.300000001</v>
      </c>
      <c r="F168" s="84">
        <f>'SR - PU - PG - CSS'!C13</f>
        <v>26615296.73</v>
      </c>
      <c r="G168" s="84">
        <f>'SR - PU - PG - CSS'!D13</f>
        <v>26818495.920000002</v>
      </c>
      <c r="H168" s="84">
        <f>'SR - PU - PG - CSS'!E13</f>
        <v>26786685.420000002</v>
      </c>
      <c r="I168" s="84">
        <f>'SR - PU - PG - CSS'!F13</f>
        <v>27489458.829999998</v>
      </c>
      <c r="J168" s="84">
        <f>'SR - PU - PG - CSS'!G13</f>
        <v>26640641.629999999</v>
      </c>
      <c r="K168" s="84">
        <f>'SR - PU - PG - CSS'!H13</f>
        <v>26287814.350000001</v>
      </c>
      <c r="L168" s="84">
        <f>'SR - PU - PG - CSS'!I13</f>
        <v>26316869.120000001</v>
      </c>
      <c r="M168" s="84">
        <f>'SR - PU - PG - CSS'!J13</f>
        <v>26151948.149999999</v>
      </c>
      <c r="N168" s="84">
        <f>'SR - PU - PG - CSS'!K13</f>
        <v>26083729.510000002</v>
      </c>
      <c r="O168" s="84">
        <f>'SR - PU - PG - CSS'!L13</f>
        <v>26156729.210000001</v>
      </c>
      <c r="P168" s="84">
        <f>'SR - PU - PG - CSS'!M13</f>
        <v>25730382.66</v>
      </c>
      <c r="Q168" s="84">
        <f>'SR - PU - PG - CSS'!N13</f>
        <v>26062962.890000001</v>
      </c>
    </row>
    <row r="169" spans="1:17" x14ac:dyDescent="0.2">
      <c r="A169" s="79">
        <f>'SR - Tit - DH'!$C$19</f>
        <v>2023</v>
      </c>
      <c r="B169" s="80" t="s">
        <v>171</v>
      </c>
      <c r="C169" s="79" t="s">
        <v>171</v>
      </c>
      <c r="D169" s="79" t="str">
        <f>'SR - PU - PG - CSS'!A14</f>
        <v>PAGO GLOBAL</v>
      </c>
      <c r="E169" s="84">
        <f>'SR - PU - PG - CSS'!B14</f>
        <v>0</v>
      </c>
      <c r="F169" s="84">
        <f>'SR - PU - PG - CSS'!C14</f>
        <v>0</v>
      </c>
      <c r="G169" s="84">
        <f>'SR - PU - PG - CSS'!D14</f>
        <v>0</v>
      </c>
      <c r="H169" s="84">
        <f>'SR - PU - PG - CSS'!E14</f>
        <v>0</v>
      </c>
      <c r="I169" s="84">
        <f>'SR - PU - PG - CSS'!F14</f>
        <v>0</v>
      </c>
      <c r="J169" s="84">
        <f>'SR - PU - PG - CSS'!G14</f>
        <v>0</v>
      </c>
      <c r="K169" s="84">
        <f>'SR - PU - PG - CSS'!H14</f>
        <v>0</v>
      </c>
      <c r="L169" s="84">
        <f>'SR - PU - PG - CSS'!I14</f>
        <v>5680</v>
      </c>
      <c r="M169" s="84">
        <f>'SR - PU - PG - CSS'!J14</f>
        <v>20932.03</v>
      </c>
      <c r="N169" s="84">
        <f>'SR - PU - PG - CSS'!K14</f>
        <v>0</v>
      </c>
      <c r="O169" s="84">
        <f>'SR - PU - PG - CSS'!L14</f>
        <v>0</v>
      </c>
      <c r="P169" s="84">
        <f>'SR - PU - PG - CSS'!M14</f>
        <v>0</v>
      </c>
      <c r="Q169" s="84">
        <f>'SR - PU - PG - CSS'!N14</f>
        <v>0</v>
      </c>
    </row>
    <row r="170" spans="1:17" x14ac:dyDescent="0.2">
      <c r="A170" s="79">
        <f>'SR - Tit - DH'!$C$19</f>
        <v>2023</v>
      </c>
      <c r="B170" s="80" t="s">
        <v>171</v>
      </c>
      <c r="C170" s="79" t="s">
        <v>171</v>
      </c>
      <c r="D170" s="79" t="str">
        <f>'SR - PU - PG - CSS'!A15</f>
        <v>PAGO UNICO</v>
      </c>
      <c r="E170" s="84">
        <f>'SR - PU - PG - CSS'!B15</f>
        <v>0</v>
      </c>
      <c r="F170" s="84">
        <f>'SR - PU - PG - CSS'!C15</f>
        <v>0</v>
      </c>
      <c r="G170" s="84">
        <f>'SR - PU - PG - CSS'!D15</f>
        <v>0</v>
      </c>
      <c r="H170" s="84">
        <f>'SR - PU - PG - CSS'!E15</f>
        <v>0</v>
      </c>
      <c r="I170" s="84">
        <f>'SR - PU - PG - CSS'!F15</f>
        <v>0</v>
      </c>
      <c r="J170" s="84">
        <f>'SR - PU - PG - CSS'!G15</f>
        <v>4101.18</v>
      </c>
      <c r="K170" s="84">
        <f>'SR - PU - PG - CSS'!H15</f>
        <v>0</v>
      </c>
      <c r="L170" s="84">
        <f>'SR - PU - PG - CSS'!I15</f>
        <v>0</v>
      </c>
      <c r="M170" s="84">
        <f>'SR - PU - PG - CSS'!J15</f>
        <v>0</v>
      </c>
      <c r="N170" s="84">
        <f>'SR - PU - PG - CSS'!K15</f>
        <v>0</v>
      </c>
      <c r="O170" s="84">
        <f>'SR - PU - PG - CSS'!L15</f>
        <v>0</v>
      </c>
      <c r="P170" s="84">
        <f>'SR - PU - PG - CSS'!M15</f>
        <v>0</v>
      </c>
      <c r="Q170" s="84">
        <f>'SR - PU - PG - CSS'!N15</f>
        <v>0</v>
      </c>
    </row>
    <row r="171" spans="1:17" x14ac:dyDescent="0.2">
      <c r="A171" s="79">
        <f>'SR - Tit - DH'!$C$19</f>
        <v>2023</v>
      </c>
      <c r="B171" s="96" t="s">
        <v>187</v>
      </c>
      <c r="C171" s="96" t="s">
        <v>187</v>
      </c>
      <c r="D171" s="79" t="s">
        <v>23</v>
      </c>
      <c r="E171" s="84">
        <f>+'SR - Incremento IP'!B13</f>
        <v>1018257.33</v>
      </c>
      <c r="F171" s="84">
        <f>+'SR - Incremento IP'!C13</f>
        <v>1014475.18</v>
      </c>
      <c r="G171" s="84">
        <f>+'SR - Incremento IP'!D13</f>
        <v>1009054.3</v>
      </c>
      <c r="H171" s="84">
        <f>+'SR - Incremento IP'!E13</f>
        <v>1004830.71</v>
      </c>
      <c r="I171" s="84">
        <f>+'SR - Incremento IP'!F13</f>
        <v>2417231.3199999998</v>
      </c>
      <c r="J171" s="84">
        <f>+'SR - Incremento IP'!G13</f>
        <v>2404871.65</v>
      </c>
      <c r="K171" s="84">
        <f>+'SR - Incremento IP'!H13</f>
        <v>2392466.59</v>
      </c>
      <c r="L171" s="84">
        <f>+'SR - Incremento IP'!I13</f>
        <v>2378334.21</v>
      </c>
      <c r="M171" s="84">
        <f>+'SR - Incremento IP'!J13</f>
        <v>2366669.92</v>
      </c>
      <c r="N171" s="84">
        <f>+'SR - Incremento IP'!K13</f>
        <v>2356412.89</v>
      </c>
      <c r="O171" s="84">
        <f>+'SR - Incremento IP'!L13</f>
        <v>2341937.13</v>
      </c>
      <c r="P171" s="84">
        <f>+'SR - Incremento IP'!M13</f>
        <v>0</v>
      </c>
      <c r="Q171" s="84">
        <f>+'SR - Incremento IP'!N13</f>
        <v>2328514.3199999998</v>
      </c>
    </row>
    <row r="172" spans="1:17" x14ac:dyDescent="0.2">
      <c r="A172" s="79">
        <f>'SR - Tit - DH'!$C$19</f>
        <v>2023</v>
      </c>
      <c r="B172" s="96" t="s">
        <v>187</v>
      </c>
      <c r="C172" s="96" t="s">
        <v>187</v>
      </c>
      <c r="D172" s="79" t="s">
        <v>24</v>
      </c>
      <c r="E172" s="84">
        <f>+'SR - Incremento IP'!B14</f>
        <v>811579.67</v>
      </c>
      <c r="F172" s="84">
        <f>+'SR - Incremento IP'!C14</f>
        <v>811025.18</v>
      </c>
      <c r="G172" s="84">
        <f>+'SR - Incremento IP'!D14</f>
        <v>809302.54</v>
      </c>
      <c r="H172" s="84">
        <f>+'SR - Incremento IP'!E14</f>
        <v>808581.24</v>
      </c>
      <c r="I172" s="84">
        <f>+'SR - Incremento IP'!F14</f>
        <v>1955619.57</v>
      </c>
      <c r="J172" s="84">
        <f>+'SR - Incremento IP'!G14</f>
        <v>1951189.46</v>
      </c>
      <c r="K172" s="84">
        <f>+'SR - Incremento IP'!H14</f>
        <v>1945639.23</v>
      </c>
      <c r="L172" s="84">
        <f>+'SR - Incremento IP'!I14</f>
        <v>1939526.83</v>
      </c>
      <c r="M172" s="84">
        <f>+'SR - Incremento IP'!J14</f>
        <v>1935308.67</v>
      </c>
      <c r="N172" s="84">
        <f>+'SR - Incremento IP'!K14</f>
        <v>1931379.05</v>
      </c>
      <c r="O172" s="84">
        <f>+'SR - Incremento IP'!L14</f>
        <v>1924595.91</v>
      </c>
      <c r="P172" s="84">
        <f>+'SR - Incremento IP'!M14</f>
        <v>0</v>
      </c>
      <c r="Q172" s="84">
        <f>+'SR - Incremento IP'!N14</f>
        <v>1916563.64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5"/>
  <sheetViews>
    <sheetView topLeftCell="S1" zoomScaleNormal="100" workbookViewId="0">
      <pane ySplit="6" topLeftCell="A7" activePane="bottomLeft" state="frozen"/>
      <selection pane="bottomLeft" activeCell="AA18" sqref="C18:AA18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97" t="s">
        <v>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</row>
    <row r="6" spans="1:30" ht="15" customHeight="1" x14ac:dyDescent="0.2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</row>
    <row r="7" spans="1:30" ht="4.5" customHeight="1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x14ac:dyDescent="0.25">
      <c r="A8" s="101" t="s">
        <v>165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</row>
    <row r="9" spans="1:30" ht="4.5" customHeight="1" x14ac:dyDescent="0.25">
      <c r="A9" s="121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</row>
    <row r="10" spans="1:30" x14ac:dyDescent="0.2">
      <c r="A10" s="133" t="s">
        <v>3</v>
      </c>
      <c r="B10" s="35" t="s">
        <v>2</v>
      </c>
      <c r="C10" s="128" t="s">
        <v>9</v>
      </c>
      <c r="D10" s="129"/>
      <c r="E10" s="109" t="s">
        <v>10</v>
      </c>
      <c r="F10" s="110"/>
      <c r="G10" s="109" t="s">
        <v>11</v>
      </c>
      <c r="H10" s="110"/>
      <c r="I10" s="109" t="s">
        <v>12</v>
      </c>
      <c r="J10" s="110"/>
      <c r="K10" s="109" t="s">
        <v>13</v>
      </c>
      <c r="L10" s="110"/>
      <c r="M10" s="109" t="s">
        <v>14</v>
      </c>
      <c r="N10" s="110"/>
      <c r="O10" s="109" t="s">
        <v>15</v>
      </c>
      <c r="P10" s="110"/>
      <c r="Q10" s="109" t="s">
        <v>16</v>
      </c>
      <c r="R10" s="110"/>
      <c r="S10" s="109" t="s">
        <v>17</v>
      </c>
      <c r="T10" s="110"/>
      <c r="U10" s="115" t="s">
        <v>18</v>
      </c>
      <c r="V10" s="116"/>
      <c r="W10" s="115" t="s">
        <v>19</v>
      </c>
      <c r="X10" s="116"/>
      <c r="Y10" s="46" t="s">
        <v>20</v>
      </c>
      <c r="Z10" s="115" t="s">
        <v>6</v>
      </c>
      <c r="AA10" s="116"/>
      <c r="AB10" s="117" t="s">
        <v>26</v>
      </c>
      <c r="AC10" s="118"/>
      <c r="AD10" s="119" t="s">
        <v>26</v>
      </c>
    </row>
    <row r="11" spans="1:30" x14ac:dyDescent="0.2">
      <c r="A11" s="124"/>
      <c r="B11" s="35" t="s">
        <v>7</v>
      </c>
      <c r="C11" s="34" t="s">
        <v>26</v>
      </c>
      <c r="D11" s="34" t="s">
        <v>158</v>
      </c>
      <c r="E11" s="46" t="s">
        <v>26</v>
      </c>
      <c r="F11" s="46" t="s">
        <v>158</v>
      </c>
      <c r="G11" s="46" t="s">
        <v>26</v>
      </c>
      <c r="H11" s="46" t="s">
        <v>158</v>
      </c>
      <c r="I11" s="46" t="s">
        <v>26</v>
      </c>
      <c r="J11" s="46" t="s">
        <v>158</v>
      </c>
      <c r="K11" s="46" t="s">
        <v>26</v>
      </c>
      <c r="L11" s="46" t="s">
        <v>158</v>
      </c>
      <c r="M11" s="46" t="s">
        <v>26</v>
      </c>
      <c r="N11" s="46" t="s">
        <v>158</v>
      </c>
      <c r="O11" s="46" t="s">
        <v>26</v>
      </c>
      <c r="P11" s="46" t="s">
        <v>158</v>
      </c>
      <c r="Q11" s="46" t="s">
        <v>26</v>
      </c>
      <c r="R11" s="46" t="s">
        <v>158</v>
      </c>
      <c r="S11" s="46" t="s">
        <v>26</v>
      </c>
      <c r="T11" s="46" t="s">
        <v>158</v>
      </c>
      <c r="U11" s="46" t="s">
        <v>26</v>
      </c>
      <c r="V11" s="46" t="s">
        <v>158</v>
      </c>
      <c r="W11" s="46" t="s">
        <v>26</v>
      </c>
      <c r="X11" s="46" t="s">
        <v>158</v>
      </c>
      <c r="Y11" s="45" t="s">
        <v>20</v>
      </c>
      <c r="Z11" s="46" t="s">
        <v>26</v>
      </c>
      <c r="AA11" s="46" t="s">
        <v>158</v>
      </c>
      <c r="AB11" s="38" t="s">
        <v>26</v>
      </c>
      <c r="AC11" s="39" t="s">
        <v>158</v>
      </c>
      <c r="AD11" s="120"/>
    </row>
    <row r="12" spans="1:30" x14ac:dyDescent="0.25">
      <c r="A12" s="123" t="s">
        <v>22</v>
      </c>
      <c r="B12" s="36" t="s">
        <v>23</v>
      </c>
      <c r="C12" s="61">
        <v>168199791.90000001</v>
      </c>
      <c r="D12" s="61">
        <v>127407.52</v>
      </c>
      <c r="E12" s="61">
        <v>167633414.77000001</v>
      </c>
      <c r="F12" s="61">
        <v>54123.34</v>
      </c>
      <c r="G12" s="61">
        <v>166764346.36000001</v>
      </c>
      <c r="H12" s="61">
        <v>138474.5</v>
      </c>
      <c r="I12" s="61">
        <v>166122950.43000001</v>
      </c>
      <c r="J12" s="61">
        <v>200812.34</v>
      </c>
      <c r="K12" s="61">
        <v>167446687.21000001</v>
      </c>
      <c r="L12" s="61">
        <v>9556090.4100000001</v>
      </c>
      <c r="M12" s="61">
        <v>166639446.61000001</v>
      </c>
      <c r="N12" s="61">
        <v>302869.61</v>
      </c>
      <c r="O12" s="61">
        <v>165772586.11000001</v>
      </c>
      <c r="P12" s="61">
        <v>70651.520000000004</v>
      </c>
      <c r="Q12" s="61">
        <v>164740494.84</v>
      </c>
      <c r="R12" s="61">
        <v>155225.57</v>
      </c>
      <c r="S12" s="61">
        <v>163844136.24000001</v>
      </c>
      <c r="T12" s="61">
        <v>65800.08</v>
      </c>
      <c r="U12" s="61">
        <v>163099724.63999999</v>
      </c>
      <c r="V12" s="61">
        <v>52448.69</v>
      </c>
      <c r="W12" s="61">
        <v>162122394.22999999</v>
      </c>
      <c r="X12" s="61">
        <v>29643.200000000001</v>
      </c>
      <c r="Y12" s="61">
        <v>162105459.36000001</v>
      </c>
      <c r="Z12" s="61">
        <v>161265760.84999999</v>
      </c>
      <c r="AA12" s="61">
        <v>10648.41</v>
      </c>
      <c r="AB12" s="69">
        <f>Z12+Y12+W12+U12+S12+Q12+O12+M12+K12+I12+G12+E12+C12</f>
        <v>2145757193.5500002</v>
      </c>
      <c r="AC12" s="61">
        <f>AA12+X12+V12+T12+R12+P12+N12+L12+J12+H12+F12+D12</f>
        <v>10764195.189999999</v>
      </c>
      <c r="AD12" s="70">
        <f>AB12+AC12</f>
        <v>2156521388.7400002</v>
      </c>
    </row>
    <row r="13" spans="1:30" x14ac:dyDescent="0.25">
      <c r="A13" s="124"/>
      <c r="B13" s="36" t="s">
        <v>24</v>
      </c>
      <c r="C13" s="61">
        <v>109342783.16</v>
      </c>
      <c r="D13" s="61">
        <v>1481388.83</v>
      </c>
      <c r="E13" s="61">
        <v>109370393.43000001</v>
      </c>
      <c r="F13" s="61">
        <v>1497457.18</v>
      </c>
      <c r="G13" s="61">
        <v>109099243.7</v>
      </c>
      <c r="H13" s="61">
        <v>1328212.8899999999</v>
      </c>
      <c r="I13" s="61">
        <v>109040135.81999999</v>
      </c>
      <c r="J13" s="61">
        <v>1518034.52</v>
      </c>
      <c r="K13" s="61">
        <v>110529925.34</v>
      </c>
      <c r="L13" s="61">
        <v>8921756.2799999993</v>
      </c>
      <c r="M13" s="61">
        <v>110375538.08</v>
      </c>
      <c r="N13" s="61">
        <v>1282606.54</v>
      </c>
      <c r="O13" s="61">
        <v>110145902.41</v>
      </c>
      <c r="P13" s="61">
        <v>1142215.31</v>
      </c>
      <c r="Q13" s="61">
        <v>109832242.48999999</v>
      </c>
      <c r="R13" s="61">
        <v>1161085.07</v>
      </c>
      <c r="S13" s="61">
        <v>109587426.15000001</v>
      </c>
      <c r="T13" s="61">
        <v>964541.05</v>
      </c>
      <c r="U13" s="61">
        <v>109411281.2</v>
      </c>
      <c r="V13" s="61">
        <v>590109.85</v>
      </c>
      <c r="W13" s="61">
        <v>109130834.91</v>
      </c>
      <c r="X13" s="61">
        <v>646342.78</v>
      </c>
      <c r="Y13" s="61">
        <v>109330034.31</v>
      </c>
      <c r="Z13" s="61">
        <v>108753632.38</v>
      </c>
      <c r="AA13" s="61">
        <v>962437.91</v>
      </c>
      <c r="AB13" s="69">
        <f>Z13+Y13+W13+U13+S13+Q13+O13+M13+K13+I13+G13+E13+C13</f>
        <v>1423949373.3800004</v>
      </c>
      <c r="AC13" s="61">
        <f>AA13+X13+V13+T13+R13+P13+N13+L13+J13+H13+F13+D13</f>
        <v>21496188.210000001</v>
      </c>
      <c r="AD13" s="70">
        <f t="shared" ref="AD13:AD18" si="0">AB13+AC13</f>
        <v>1445445561.5900004</v>
      </c>
    </row>
    <row r="14" spans="1:30" x14ac:dyDescent="0.25">
      <c r="A14" s="111" t="s">
        <v>155</v>
      </c>
      <c r="B14" s="111"/>
      <c r="C14" s="71">
        <f t="shared" ref="C14:AC14" si="1">SUM(C12:C13)</f>
        <v>277542575.06</v>
      </c>
      <c r="D14" s="71">
        <f t="shared" si="1"/>
        <v>1608796.35</v>
      </c>
      <c r="E14" s="71">
        <f t="shared" si="1"/>
        <v>277003808.20000005</v>
      </c>
      <c r="F14" s="71">
        <f t="shared" si="1"/>
        <v>1551580.52</v>
      </c>
      <c r="G14" s="71">
        <f t="shared" si="1"/>
        <v>275863590.06</v>
      </c>
      <c r="H14" s="71">
        <f t="shared" si="1"/>
        <v>1466687.39</v>
      </c>
      <c r="I14" s="71">
        <f t="shared" si="1"/>
        <v>275163086.25</v>
      </c>
      <c r="J14" s="71">
        <f t="shared" si="1"/>
        <v>1718846.86</v>
      </c>
      <c r="K14" s="71">
        <f t="shared" si="1"/>
        <v>277976612.55000001</v>
      </c>
      <c r="L14" s="71">
        <f t="shared" si="1"/>
        <v>18477846.689999998</v>
      </c>
      <c r="M14" s="71">
        <f t="shared" si="1"/>
        <v>277014984.69</v>
      </c>
      <c r="N14" s="71">
        <f t="shared" si="1"/>
        <v>1585476.15</v>
      </c>
      <c r="O14" s="71">
        <f t="shared" si="1"/>
        <v>275918488.51999998</v>
      </c>
      <c r="P14" s="71">
        <f t="shared" si="1"/>
        <v>1212866.83</v>
      </c>
      <c r="Q14" s="71">
        <f t="shared" si="1"/>
        <v>274572737.32999998</v>
      </c>
      <c r="R14" s="71">
        <f t="shared" si="1"/>
        <v>1316310.6400000001</v>
      </c>
      <c r="S14" s="71">
        <f t="shared" si="1"/>
        <v>273431562.38999999</v>
      </c>
      <c r="T14" s="71">
        <f t="shared" si="1"/>
        <v>1030341.13</v>
      </c>
      <c r="U14" s="71">
        <f t="shared" si="1"/>
        <v>272511005.83999997</v>
      </c>
      <c r="V14" s="71">
        <f t="shared" si="1"/>
        <v>642558.54</v>
      </c>
      <c r="W14" s="71">
        <f t="shared" si="1"/>
        <v>271253229.13999999</v>
      </c>
      <c r="X14" s="71">
        <f t="shared" si="1"/>
        <v>675985.98</v>
      </c>
      <c r="Y14" s="71">
        <f t="shared" si="1"/>
        <v>271435493.67000002</v>
      </c>
      <c r="Z14" s="71">
        <f t="shared" si="1"/>
        <v>270019393.23000002</v>
      </c>
      <c r="AA14" s="71">
        <f t="shared" si="1"/>
        <v>973086.32000000007</v>
      </c>
      <c r="AB14" s="71">
        <f t="shared" si="1"/>
        <v>3569706566.9300003</v>
      </c>
      <c r="AC14" s="71">
        <f t="shared" si="1"/>
        <v>32260383.399999999</v>
      </c>
      <c r="AD14" s="70">
        <f t="shared" si="0"/>
        <v>3601966950.3300004</v>
      </c>
    </row>
    <row r="15" spans="1:30" x14ac:dyDescent="0.25">
      <c r="A15" s="123" t="s">
        <v>27</v>
      </c>
      <c r="B15" s="36" t="s">
        <v>23</v>
      </c>
      <c r="C15" s="61">
        <v>4066780.02</v>
      </c>
      <c r="D15" s="61">
        <v>0</v>
      </c>
      <c r="E15" s="61">
        <v>3947445.18</v>
      </c>
      <c r="F15" s="61">
        <v>0</v>
      </c>
      <c r="G15" s="61">
        <v>3897909.72</v>
      </c>
      <c r="H15" s="61">
        <v>0</v>
      </c>
      <c r="I15" s="61">
        <v>3844388.61</v>
      </c>
      <c r="J15" s="61">
        <v>0</v>
      </c>
      <c r="K15" s="61">
        <v>3846849.18</v>
      </c>
      <c r="L15" s="61">
        <v>209982.16</v>
      </c>
      <c r="M15" s="61">
        <v>3786507.56</v>
      </c>
      <c r="N15" s="61">
        <v>0</v>
      </c>
      <c r="O15" s="61">
        <v>3749039.9</v>
      </c>
      <c r="P15" s="61">
        <v>0</v>
      </c>
      <c r="Q15" s="61">
        <v>3763219.86</v>
      </c>
      <c r="R15" s="61">
        <v>0</v>
      </c>
      <c r="S15" s="61">
        <v>3843499.57</v>
      </c>
      <c r="T15" s="61">
        <v>0</v>
      </c>
      <c r="U15" s="61">
        <v>3862250.13</v>
      </c>
      <c r="V15" s="61">
        <v>0</v>
      </c>
      <c r="W15" s="61">
        <v>3829419.92</v>
      </c>
      <c r="X15" s="61">
        <v>0</v>
      </c>
      <c r="Y15" s="61">
        <v>3829419.92</v>
      </c>
      <c r="Z15" s="61">
        <v>3761546.18</v>
      </c>
      <c r="AA15" s="61">
        <v>0</v>
      </c>
      <c r="AB15" s="69">
        <f>Z15+Y15+W15+U15+S15+Q15+O15+M15+K15+I15+G15+E15+C15</f>
        <v>50028275.75</v>
      </c>
      <c r="AC15" s="61">
        <f>AA15+X15+V15+T15+R15+P15+N15+L15+J15+H15+F15+D15</f>
        <v>209982.16</v>
      </c>
      <c r="AD15" s="70">
        <f t="shared" si="0"/>
        <v>50238257.909999996</v>
      </c>
    </row>
    <row r="16" spans="1:30" x14ac:dyDescent="0.25">
      <c r="A16" s="124"/>
      <c r="B16" s="36" t="s">
        <v>24</v>
      </c>
      <c r="C16" s="61">
        <v>2587823.1</v>
      </c>
      <c r="D16" s="61">
        <v>0</v>
      </c>
      <c r="E16" s="61">
        <v>2528678.12</v>
      </c>
      <c r="F16" s="61">
        <v>0</v>
      </c>
      <c r="G16" s="61">
        <v>2514076.37</v>
      </c>
      <c r="H16" s="61">
        <v>0</v>
      </c>
      <c r="I16" s="61">
        <v>2497821.09</v>
      </c>
      <c r="J16" s="61">
        <v>0</v>
      </c>
      <c r="K16" s="61">
        <v>2531069.7599999998</v>
      </c>
      <c r="L16" s="61">
        <v>167268.48000000001</v>
      </c>
      <c r="M16" s="61">
        <v>2508224.83</v>
      </c>
      <c r="N16" s="61">
        <v>0</v>
      </c>
      <c r="O16" s="61">
        <v>2481703.79</v>
      </c>
      <c r="P16" s="61">
        <v>0</v>
      </c>
      <c r="Q16" s="61">
        <v>2533184.2799999998</v>
      </c>
      <c r="R16" s="61">
        <v>0</v>
      </c>
      <c r="S16" s="61">
        <v>2596256.15</v>
      </c>
      <c r="T16" s="61">
        <v>0</v>
      </c>
      <c r="U16" s="61">
        <v>2623858.15</v>
      </c>
      <c r="V16" s="61">
        <v>0</v>
      </c>
      <c r="W16" s="61">
        <v>2566997.2599999998</v>
      </c>
      <c r="X16" s="61">
        <v>0</v>
      </c>
      <c r="Y16" s="61">
        <v>2570400.5699999998</v>
      </c>
      <c r="Z16" s="61">
        <v>2514691.69</v>
      </c>
      <c r="AA16" s="61">
        <v>0</v>
      </c>
      <c r="AB16" s="69">
        <f>Z16+Y16+W16+U16+S16+Q16+O16+M16+K16+I16+G16+E16+C16</f>
        <v>33054785.16</v>
      </c>
      <c r="AC16" s="61">
        <f>AA16+X16+V16+T16+R16+P16+N16+L16+J16+H16+F16+D16</f>
        <v>167268.48000000001</v>
      </c>
      <c r="AD16" s="70">
        <f t="shared" si="0"/>
        <v>33222053.640000001</v>
      </c>
    </row>
    <row r="17" spans="1:30" x14ac:dyDescent="0.25">
      <c r="A17" s="112" t="s">
        <v>155</v>
      </c>
      <c r="B17" s="112"/>
      <c r="C17" s="71">
        <f t="shared" ref="C17:AC17" si="2">SUM(C15:C16)</f>
        <v>6654603.1200000001</v>
      </c>
      <c r="D17" s="71">
        <f t="shared" si="2"/>
        <v>0</v>
      </c>
      <c r="E17" s="71">
        <f t="shared" si="2"/>
        <v>6476123.3000000007</v>
      </c>
      <c r="F17" s="71">
        <f t="shared" si="2"/>
        <v>0</v>
      </c>
      <c r="G17" s="71">
        <f t="shared" si="2"/>
        <v>6411986.0899999999</v>
      </c>
      <c r="H17" s="71">
        <f t="shared" si="2"/>
        <v>0</v>
      </c>
      <c r="I17" s="71">
        <f t="shared" si="2"/>
        <v>6342209.6999999993</v>
      </c>
      <c r="J17" s="71">
        <f t="shared" si="2"/>
        <v>0</v>
      </c>
      <c r="K17" s="71">
        <f t="shared" si="2"/>
        <v>6377918.9399999995</v>
      </c>
      <c r="L17" s="71">
        <f t="shared" si="2"/>
        <v>377250.64</v>
      </c>
      <c r="M17" s="71">
        <f t="shared" si="2"/>
        <v>6294732.3900000006</v>
      </c>
      <c r="N17" s="71">
        <f t="shared" si="2"/>
        <v>0</v>
      </c>
      <c r="O17" s="71">
        <f t="shared" si="2"/>
        <v>6230743.6899999995</v>
      </c>
      <c r="P17" s="71">
        <f t="shared" si="2"/>
        <v>0</v>
      </c>
      <c r="Q17" s="71">
        <f t="shared" si="2"/>
        <v>6296404.1399999997</v>
      </c>
      <c r="R17" s="71">
        <f t="shared" si="2"/>
        <v>0</v>
      </c>
      <c r="S17" s="71">
        <f t="shared" si="2"/>
        <v>6439755.7199999997</v>
      </c>
      <c r="T17" s="71">
        <f t="shared" si="2"/>
        <v>0</v>
      </c>
      <c r="U17" s="71">
        <f t="shared" si="2"/>
        <v>6486108.2799999993</v>
      </c>
      <c r="V17" s="71">
        <f t="shared" si="2"/>
        <v>0</v>
      </c>
      <c r="W17" s="71">
        <f t="shared" si="2"/>
        <v>6396417.1799999997</v>
      </c>
      <c r="X17" s="71">
        <f t="shared" si="2"/>
        <v>0</v>
      </c>
      <c r="Y17" s="71">
        <f t="shared" si="2"/>
        <v>6399820.4900000002</v>
      </c>
      <c r="Z17" s="71">
        <f t="shared" si="2"/>
        <v>6276237.8700000001</v>
      </c>
      <c r="AA17" s="71">
        <f t="shared" si="2"/>
        <v>0</v>
      </c>
      <c r="AB17" s="71">
        <f t="shared" si="2"/>
        <v>83083060.909999996</v>
      </c>
      <c r="AC17" s="71">
        <f t="shared" si="2"/>
        <v>377250.64</v>
      </c>
      <c r="AD17" s="70">
        <f t="shared" si="0"/>
        <v>83460311.549999997</v>
      </c>
    </row>
    <row r="18" spans="1:30" x14ac:dyDescent="0.25">
      <c r="A18" s="127" t="s">
        <v>26</v>
      </c>
      <c r="B18" s="124"/>
      <c r="C18" s="37">
        <f>C14+C17</f>
        <v>284197178.18000001</v>
      </c>
      <c r="D18" s="37">
        <f t="shared" ref="D18" si="3">D14+D17</f>
        <v>1608796.35</v>
      </c>
      <c r="E18" s="37">
        <f t="shared" ref="E18" si="4">E14+E17</f>
        <v>283479931.50000006</v>
      </c>
      <c r="F18" s="37">
        <f t="shared" ref="F18" si="5">F14+F17</f>
        <v>1551580.52</v>
      </c>
      <c r="G18" s="37">
        <f t="shared" ref="G18" si="6">G14+G17</f>
        <v>282275576.14999998</v>
      </c>
      <c r="H18" s="37">
        <f t="shared" ref="H18" si="7">H14+H17</f>
        <v>1466687.39</v>
      </c>
      <c r="I18" s="37">
        <f t="shared" ref="I18" si="8">I14+I17</f>
        <v>281505295.94999999</v>
      </c>
      <c r="J18" s="37">
        <f t="shared" ref="J18" si="9">J14+J17</f>
        <v>1718846.86</v>
      </c>
      <c r="K18" s="37">
        <f t="shared" ref="K18" si="10">K14+K17</f>
        <v>284354531.49000001</v>
      </c>
      <c r="L18" s="37">
        <f t="shared" ref="L18" si="11">L14+L17</f>
        <v>18855097.329999998</v>
      </c>
      <c r="M18" s="37">
        <f t="shared" ref="M18" si="12">M14+M17</f>
        <v>283309717.07999998</v>
      </c>
      <c r="N18" s="37">
        <f t="shared" ref="N18" si="13">N14+N17</f>
        <v>1585476.15</v>
      </c>
      <c r="O18" s="37">
        <f t="shared" ref="O18" si="14">O14+O17</f>
        <v>282149232.20999998</v>
      </c>
      <c r="P18" s="37">
        <f t="shared" ref="P18" si="15">P14+P17</f>
        <v>1212866.83</v>
      </c>
      <c r="Q18" s="37">
        <f t="shared" ref="Q18" si="16">Q14+Q17</f>
        <v>280869141.46999997</v>
      </c>
      <c r="R18" s="37">
        <f t="shared" ref="R18" si="17">R14+R17</f>
        <v>1316310.6400000001</v>
      </c>
      <c r="S18" s="37">
        <f t="shared" ref="S18:AC18" si="18">S14+S17</f>
        <v>279871318.11000001</v>
      </c>
      <c r="T18" s="37">
        <f t="shared" si="18"/>
        <v>1030341.13</v>
      </c>
      <c r="U18" s="37">
        <f t="shared" si="18"/>
        <v>278997114.11999995</v>
      </c>
      <c r="V18" s="37">
        <f t="shared" si="18"/>
        <v>642558.54</v>
      </c>
      <c r="W18" s="37">
        <f t="shared" si="18"/>
        <v>277649646.31999999</v>
      </c>
      <c r="X18" s="37">
        <f t="shared" si="18"/>
        <v>675985.98</v>
      </c>
      <c r="Y18" s="37">
        <f t="shared" si="18"/>
        <v>277835314.16000003</v>
      </c>
      <c r="Z18" s="37">
        <f t="shared" si="18"/>
        <v>276295631.10000002</v>
      </c>
      <c r="AA18" s="37">
        <f t="shared" si="18"/>
        <v>973086.32000000007</v>
      </c>
      <c r="AB18" s="37">
        <f t="shared" si="18"/>
        <v>3652789627.8400002</v>
      </c>
      <c r="AC18" s="37">
        <f t="shared" si="18"/>
        <v>32637634.039999999</v>
      </c>
      <c r="AD18" s="37">
        <f t="shared" si="0"/>
        <v>3685427261.8800001</v>
      </c>
    </row>
    <row r="19" spans="1:30" x14ac:dyDescent="0.25">
      <c r="A19" s="130" t="s">
        <v>28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2"/>
      <c r="S19" s="33"/>
      <c r="T19" s="33"/>
      <c r="U19" s="33"/>
      <c r="V19" s="33"/>
      <c r="W19" s="33"/>
      <c r="X19" s="33"/>
      <c r="Y19" s="33"/>
      <c r="Z19" s="33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4" t="s">
        <v>9</v>
      </c>
      <c r="D20" s="14" t="s">
        <v>10</v>
      </c>
      <c r="E20" s="14" t="s">
        <v>11</v>
      </c>
      <c r="F20" s="14" t="s">
        <v>12</v>
      </c>
      <c r="G20" s="14" t="s">
        <v>13</v>
      </c>
      <c r="H20" s="14" t="s">
        <v>14</v>
      </c>
      <c r="I20" s="14" t="s">
        <v>15</v>
      </c>
      <c r="J20" s="14" t="s">
        <v>16</v>
      </c>
      <c r="K20" s="14" t="s">
        <v>17</v>
      </c>
      <c r="L20" s="14" t="s">
        <v>18</v>
      </c>
      <c r="M20" s="14" t="s">
        <v>19</v>
      </c>
      <c r="N20" s="14" t="s">
        <v>20</v>
      </c>
      <c r="O20" s="14" t="s">
        <v>6</v>
      </c>
      <c r="P20" s="25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25" t="s">
        <v>32</v>
      </c>
      <c r="B21" s="19" t="s">
        <v>23</v>
      </c>
      <c r="C21" s="61">
        <v>10576786.119999999</v>
      </c>
      <c r="D21" s="61">
        <v>10543156.880000001</v>
      </c>
      <c r="E21" s="61">
        <v>10481324.699999999</v>
      </c>
      <c r="F21" s="61">
        <v>10417878.039999999</v>
      </c>
      <c r="G21" s="61">
        <v>11025033.140000001</v>
      </c>
      <c r="H21" s="61">
        <v>10496785.689999999</v>
      </c>
      <c r="I21" s="61">
        <v>10444644.43</v>
      </c>
      <c r="J21" s="61">
        <v>10460469.77</v>
      </c>
      <c r="K21" s="61">
        <v>10300009.08</v>
      </c>
      <c r="L21" s="61">
        <v>10036724.710000001</v>
      </c>
      <c r="M21" s="61">
        <v>9951746.0099999998</v>
      </c>
      <c r="N21" s="61">
        <v>9946594.2699999996</v>
      </c>
      <c r="O21" s="61">
        <v>10083705.08</v>
      </c>
      <c r="P21" s="67">
        <f>SUM(C21:O21)</f>
        <v>134764857.92000002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26"/>
      <c r="B22" s="19" t="s">
        <v>24</v>
      </c>
      <c r="C22" s="61">
        <v>3941444.48</v>
      </c>
      <c r="D22" s="61">
        <v>3939622.52</v>
      </c>
      <c r="E22" s="61">
        <v>3948145.75</v>
      </c>
      <c r="F22" s="61">
        <v>3968732.83</v>
      </c>
      <c r="G22" s="61">
        <v>4319035.93</v>
      </c>
      <c r="H22" s="61">
        <v>4091318.98</v>
      </c>
      <c r="I22" s="61">
        <v>4116101.27</v>
      </c>
      <c r="J22" s="61">
        <v>4134571.33</v>
      </c>
      <c r="K22" s="61">
        <v>4121148.65</v>
      </c>
      <c r="L22" s="61">
        <v>3995414.98</v>
      </c>
      <c r="M22" s="61">
        <v>3967514.4</v>
      </c>
      <c r="N22" s="61">
        <v>3968404.53</v>
      </c>
      <c r="O22" s="61">
        <v>4036926.85</v>
      </c>
      <c r="P22" s="67">
        <f t="shared" ref="P22:P25" si="19">SUM(C22:O22)</f>
        <v>52548382.499999993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13" t="s">
        <v>155</v>
      </c>
      <c r="B23" s="114"/>
      <c r="C23" s="72">
        <f t="shared" ref="C23:O23" si="20">SUM(C21:C22)</f>
        <v>14518230.6</v>
      </c>
      <c r="D23" s="72">
        <f t="shared" si="20"/>
        <v>14482779.4</v>
      </c>
      <c r="E23" s="72">
        <f t="shared" si="20"/>
        <v>14429470.449999999</v>
      </c>
      <c r="F23" s="72">
        <f t="shared" si="20"/>
        <v>14386610.869999999</v>
      </c>
      <c r="G23" s="72">
        <f t="shared" si="20"/>
        <v>15344069.07</v>
      </c>
      <c r="H23" s="72">
        <f t="shared" si="20"/>
        <v>14588104.67</v>
      </c>
      <c r="I23" s="72">
        <f t="shared" si="20"/>
        <v>14560745.699999999</v>
      </c>
      <c r="J23" s="72">
        <f t="shared" si="20"/>
        <v>14595041.1</v>
      </c>
      <c r="K23" s="72">
        <f t="shared" si="20"/>
        <v>14421157.73</v>
      </c>
      <c r="L23" s="72">
        <f t="shared" si="20"/>
        <v>14032139.690000001</v>
      </c>
      <c r="M23" s="72">
        <f t="shared" si="20"/>
        <v>13919260.41</v>
      </c>
      <c r="N23" s="72">
        <f t="shared" si="20"/>
        <v>13914998.799999999</v>
      </c>
      <c r="O23" s="72">
        <f t="shared" si="20"/>
        <v>14120631.93</v>
      </c>
      <c r="P23" s="67">
        <f t="shared" si="19"/>
        <v>187313240.42000002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25" t="s">
        <v>34</v>
      </c>
      <c r="B24" s="19" t="s">
        <v>23</v>
      </c>
      <c r="C24" s="61">
        <v>969941.68</v>
      </c>
      <c r="D24" s="61">
        <v>3549559.989999983</v>
      </c>
      <c r="E24" s="61">
        <v>4527374.43</v>
      </c>
      <c r="F24" s="61">
        <v>4930424.79</v>
      </c>
      <c r="G24" s="61">
        <v>5547093.0300000003</v>
      </c>
      <c r="H24" s="61">
        <v>5379494.1600000001</v>
      </c>
      <c r="I24" s="61">
        <v>5627402.7999999998</v>
      </c>
      <c r="J24" s="61">
        <v>6004365.9400000004</v>
      </c>
      <c r="K24" s="61">
        <v>6174850.0099999998</v>
      </c>
      <c r="L24" s="61">
        <v>6311532.5599999996</v>
      </c>
      <c r="M24" s="61">
        <v>6217993.8899999997</v>
      </c>
      <c r="N24" s="61">
        <v>6210377.1600000001</v>
      </c>
      <c r="O24" s="61">
        <v>6129057.25</v>
      </c>
      <c r="P24" s="67">
        <f t="shared" si="19"/>
        <v>67579467.689999983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26"/>
      <c r="B25" s="19" t="s">
        <v>24</v>
      </c>
      <c r="C25" s="61">
        <v>864794.33</v>
      </c>
      <c r="D25" s="61">
        <v>2523702.4999999981</v>
      </c>
      <c r="E25" s="61">
        <v>3157374.24</v>
      </c>
      <c r="F25" s="61">
        <v>3598962.18</v>
      </c>
      <c r="G25" s="61">
        <v>3984504.71</v>
      </c>
      <c r="H25" s="61">
        <v>3853694.75</v>
      </c>
      <c r="I25" s="61">
        <v>3992204.08</v>
      </c>
      <c r="J25" s="61">
        <v>4318213.7</v>
      </c>
      <c r="K25" s="61">
        <v>4472220.83</v>
      </c>
      <c r="L25" s="61">
        <v>4638643.96</v>
      </c>
      <c r="M25" s="61">
        <v>4563592.13</v>
      </c>
      <c r="N25" s="61">
        <v>4568038.8899999997</v>
      </c>
      <c r="O25" s="61">
        <v>4599550.3099999996</v>
      </c>
      <c r="P25" s="67">
        <f t="shared" si="19"/>
        <v>49135496.610000007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13" t="s">
        <v>155</v>
      </c>
      <c r="B26" s="114"/>
      <c r="C26" s="72">
        <f t="shared" ref="C26" si="21">SUM(C24:C25)</f>
        <v>1834736.01</v>
      </c>
      <c r="D26" s="72">
        <f t="shared" ref="D26" si="22">SUM(D24:D25)</f>
        <v>6073262.4899999816</v>
      </c>
      <c r="E26" s="72">
        <f t="shared" ref="E26" si="23">SUM(E24:E25)</f>
        <v>7684748.6699999999</v>
      </c>
      <c r="F26" s="72">
        <f t="shared" ref="F26" si="24">SUM(F24:F25)</f>
        <v>8529386.9700000007</v>
      </c>
      <c r="G26" s="72">
        <f t="shared" ref="G26" si="25">SUM(G24:G25)</f>
        <v>9531597.7400000002</v>
      </c>
      <c r="H26" s="72">
        <f t="shared" ref="H26" si="26">SUM(H24:H25)</f>
        <v>9233188.9100000001</v>
      </c>
      <c r="I26" s="72">
        <f t="shared" ref="I26" si="27">SUM(I24:I25)</f>
        <v>9619606.879999999</v>
      </c>
      <c r="J26" s="72">
        <f t="shared" ref="J26" si="28">SUM(J24:J25)</f>
        <v>10322579.640000001</v>
      </c>
      <c r="K26" s="72">
        <f t="shared" ref="K26" si="29">SUM(K24:K25)</f>
        <v>10647070.84</v>
      </c>
      <c r="L26" s="72">
        <f t="shared" ref="L26" si="30">SUM(L24:L25)</f>
        <v>10950176.52</v>
      </c>
      <c r="M26" s="72">
        <f t="shared" ref="M26" si="31">SUM(M24:M25)</f>
        <v>10781586.02</v>
      </c>
      <c r="N26" s="72">
        <f t="shared" ref="N26" si="32">SUM(N24:N25)</f>
        <v>10778416.050000001</v>
      </c>
      <c r="O26" s="72">
        <f t="shared" ref="O26" si="33">SUM(O24:O25)</f>
        <v>10728607.559999999</v>
      </c>
      <c r="P26" s="67">
        <f>SUM(C26:O26)</f>
        <v>116714964.29999997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38" t="s">
        <v>26</v>
      </c>
      <c r="B27" s="135"/>
      <c r="C27" s="67">
        <f t="shared" ref="C27:O27" si="34">C26+C23</f>
        <v>16352966.609999999</v>
      </c>
      <c r="D27" s="67">
        <f t="shared" si="34"/>
        <v>20556041.889999982</v>
      </c>
      <c r="E27" s="67">
        <f t="shared" si="34"/>
        <v>22114219.119999997</v>
      </c>
      <c r="F27" s="67">
        <f t="shared" si="34"/>
        <v>22915997.84</v>
      </c>
      <c r="G27" s="67">
        <f t="shared" si="34"/>
        <v>24875666.810000002</v>
      </c>
      <c r="H27" s="67">
        <f t="shared" si="34"/>
        <v>23821293.579999998</v>
      </c>
      <c r="I27" s="67">
        <f t="shared" si="34"/>
        <v>24180352.579999998</v>
      </c>
      <c r="J27" s="67">
        <f t="shared" si="34"/>
        <v>24917620.740000002</v>
      </c>
      <c r="K27" s="67">
        <f t="shared" si="34"/>
        <v>25068228.57</v>
      </c>
      <c r="L27" s="67">
        <f t="shared" si="34"/>
        <v>24982316.210000001</v>
      </c>
      <c r="M27" s="67">
        <f t="shared" si="34"/>
        <v>24700846.43</v>
      </c>
      <c r="N27" s="67">
        <f t="shared" si="34"/>
        <v>24693414.850000001</v>
      </c>
      <c r="O27" s="67">
        <f t="shared" si="34"/>
        <v>24849239.489999998</v>
      </c>
      <c r="P27" s="67">
        <f>SUM(C27:O27)</f>
        <v>304028204.72000003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06" t="s">
        <v>162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8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5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39" t="s">
        <v>36</v>
      </c>
      <c r="B31" s="2" t="s">
        <v>2</v>
      </c>
      <c r="C31" s="140">
        <v>2023</v>
      </c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2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26"/>
      <c r="B32" s="2" t="s">
        <v>7</v>
      </c>
      <c r="C32" s="14" t="s">
        <v>9</v>
      </c>
      <c r="D32" s="14" t="s">
        <v>10</v>
      </c>
      <c r="E32" s="14" t="s">
        <v>11</v>
      </c>
      <c r="F32" s="14" t="s">
        <v>12</v>
      </c>
      <c r="G32" s="14" t="s">
        <v>13</v>
      </c>
      <c r="H32" s="14" t="s">
        <v>14</v>
      </c>
      <c r="I32" s="14" t="s">
        <v>15</v>
      </c>
      <c r="J32" s="14" t="s">
        <v>16</v>
      </c>
      <c r="K32" s="14" t="s">
        <v>17</v>
      </c>
      <c r="L32" s="14" t="s">
        <v>18</v>
      </c>
      <c r="M32" s="14" t="s">
        <v>19</v>
      </c>
      <c r="N32" s="14" t="s">
        <v>20</v>
      </c>
      <c r="O32" s="14" t="s">
        <v>6</v>
      </c>
      <c r="P32" s="25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25" t="s">
        <v>37</v>
      </c>
      <c r="B33" s="19" t="s">
        <v>23</v>
      </c>
      <c r="C33" s="20">
        <v>0</v>
      </c>
      <c r="D33" s="20">
        <v>0</v>
      </c>
      <c r="E33" s="20">
        <v>0</v>
      </c>
      <c r="F33" s="20">
        <v>0</v>
      </c>
      <c r="G33" s="20">
        <v>26591465.149999999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13020.59</v>
      </c>
      <c r="P33" s="23">
        <f>SUM(C33:O33)</f>
        <v>26604485.739999998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26"/>
      <c r="B34" s="19" t="s">
        <v>24</v>
      </c>
      <c r="C34" s="20">
        <v>0</v>
      </c>
      <c r="D34" s="20">
        <v>0</v>
      </c>
      <c r="E34" s="20">
        <v>0</v>
      </c>
      <c r="F34" s="20">
        <v>0</v>
      </c>
      <c r="G34" s="20">
        <v>7099932.2000000002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11418.04</v>
      </c>
      <c r="P34" s="23">
        <f t="shared" ref="P34:P35" si="35">SUM(C34:O34)</f>
        <v>7111350.2400000002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34" t="s">
        <v>26</v>
      </c>
      <c r="B35" s="135"/>
      <c r="C35" s="23">
        <f t="shared" ref="C35:O35" si="36">SUM(C33:C34)</f>
        <v>0</v>
      </c>
      <c r="D35" s="23">
        <f t="shared" si="36"/>
        <v>0</v>
      </c>
      <c r="E35" s="23">
        <f t="shared" si="36"/>
        <v>0</v>
      </c>
      <c r="F35" s="23">
        <f t="shared" si="36"/>
        <v>0</v>
      </c>
      <c r="G35" s="23">
        <f t="shared" si="36"/>
        <v>33691397.350000001</v>
      </c>
      <c r="H35" s="23">
        <f t="shared" si="36"/>
        <v>0</v>
      </c>
      <c r="I35" s="23">
        <f t="shared" si="36"/>
        <v>0</v>
      </c>
      <c r="J35" s="23">
        <f t="shared" si="36"/>
        <v>0</v>
      </c>
      <c r="K35" s="23">
        <f t="shared" si="36"/>
        <v>0</v>
      </c>
      <c r="L35" s="23">
        <f t="shared" si="36"/>
        <v>0</v>
      </c>
      <c r="M35" s="23">
        <f t="shared" si="36"/>
        <v>0</v>
      </c>
      <c r="N35" s="23">
        <f t="shared" si="36"/>
        <v>0</v>
      </c>
      <c r="O35" s="23">
        <f t="shared" si="36"/>
        <v>24438.63</v>
      </c>
      <c r="P35" s="23">
        <f t="shared" si="35"/>
        <v>33715835.980000004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03" t="s">
        <v>157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5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5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39" t="s">
        <v>36</v>
      </c>
      <c r="B39" s="2" t="s">
        <v>2</v>
      </c>
      <c r="C39" s="140">
        <v>2023</v>
      </c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2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26"/>
      <c r="B40" s="2" t="s">
        <v>7</v>
      </c>
      <c r="C40" s="14" t="s">
        <v>9</v>
      </c>
      <c r="D40" s="14" t="s">
        <v>10</v>
      </c>
      <c r="E40" s="14" t="s">
        <v>11</v>
      </c>
      <c r="F40" s="14" t="s">
        <v>12</v>
      </c>
      <c r="G40" s="14" t="s">
        <v>13</v>
      </c>
      <c r="H40" s="14" t="s">
        <v>14</v>
      </c>
      <c r="I40" s="14" t="s">
        <v>15</v>
      </c>
      <c r="J40" s="14" t="s">
        <v>16</v>
      </c>
      <c r="K40" s="14" t="s">
        <v>17</v>
      </c>
      <c r="L40" s="14" t="s">
        <v>18</v>
      </c>
      <c r="M40" s="14" t="s">
        <v>19</v>
      </c>
      <c r="N40" s="14" t="s">
        <v>20</v>
      </c>
      <c r="O40" s="14" t="s">
        <v>6</v>
      </c>
      <c r="P40" s="25" t="s">
        <v>26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25" t="s">
        <v>38</v>
      </c>
      <c r="B41" s="19" t="s">
        <v>23</v>
      </c>
      <c r="C41" s="20">
        <v>0</v>
      </c>
      <c r="D41" s="20">
        <v>0</v>
      </c>
      <c r="E41" s="20">
        <v>0</v>
      </c>
      <c r="F41" s="20">
        <v>1674165.35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3">
        <f>SUM(C41:O41)</f>
        <v>1674165.35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26"/>
      <c r="B42" s="19" t="s">
        <v>24</v>
      </c>
      <c r="C42" s="20">
        <v>0</v>
      </c>
      <c r="D42" s="20">
        <v>0</v>
      </c>
      <c r="E42" s="20">
        <v>0</v>
      </c>
      <c r="F42" s="20">
        <v>1945857.63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3">
        <f>SUM(C42:O42)</f>
        <v>1945857.63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34" t="s">
        <v>26</v>
      </c>
      <c r="B43" s="135"/>
      <c r="C43" s="23">
        <f t="shared" ref="C43:O43" si="37">SUM(C41:C42)</f>
        <v>0</v>
      </c>
      <c r="D43" s="23">
        <f t="shared" si="37"/>
        <v>0</v>
      </c>
      <c r="E43" s="23">
        <f t="shared" si="37"/>
        <v>0</v>
      </c>
      <c r="F43" s="23">
        <f t="shared" si="37"/>
        <v>3620022.98</v>
      </c>
      <c r="G43" s="23">
        <f t="shared" si="37"/>
        <v>0</v>
      </c>
      <c r="H43" s="23">
        <f t="shared" si="37"/>
        <v>0</v>
      </c>
      <c r="I43" s="23">
        <f t="shared" si="37"/>
        <v>0</v>
      </c>
      <c r="J43" s="23">
        <f t="shared" si="37"/>
        <v>0</v>
      </c>
      <c r="K43" s="23">
        <f t="shared" si="37"/>
        <v>0</v>
      </c>
      <c r="L43" s="23">
        <f t="shared" si="37"/>
        <v>0</v>
      </c>
      <c r="M43" s="23">
        <f t="shared" si="37"/>
        <v>0</v>
      </c>
      <c r="N43" s="23">
        <f t="shared" si="37"/>
        <v>0</v>
      </c>
      <c r="O43" s="23">
        <f t="shared" si="37"/>
        <v>0</v>
      </c>
      <c r="P43" s="23">
        <f t="shared" ref="P43" si="38">SUM(C43:O43)</f>
        <v>3620022.98</v>
      </c>
      <c r="Q43" s="1"/>
      <c r="R43" s="1"/>
      <c r="S43" s="1"/>
      <c r="T43" s="1"/>
      <c r="U43" s="1"/>
      <c r="V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06" t="s">
        <v>161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5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5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39" t="s">
        <v>36</v>
      </c>
      <c r="B48" s="2" t="s">
        <v>2</v>
      </c>
      <c r="C48" s="140">
        <v>2023</v>
      </c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26"/>
      <c r="B49" s="2" t="s">
        <v>7</v>
      </c>
      <c r="C49" s="54" t="s">
        <v>9</v>
      </c>
      <c r="D49" s="54" t="s">
        <v>10</v>
      </c>
      <c r="E49" s="54" t="s">
        <v>11</v>
      </c>
      <c r="F49" s="54" t="s">
        <v>12</v>
      </c>
      <c r="G49" s="54" t="s">
        <v>13</v>
      </c>
      <c r="H49" s="54" t="s">
        <v>14</v>
      </c>
      <c r="I49" s="54" t="s">
        <v>15</v>
      </c>
      <c r="J49" s="54" t="s">
        <v>16</v>
      </c>
      <c r="K49" s="54" t="s">
        <v>17</v>
      </c>
      <c r="L49" s="54" t="s">
        <v>18</v>
      </c>
      <c r="M49" s="54" t="s">
        <v>19</v>
      </c>
      <c r="N49" s="54" t="s">
        <v>20</v>
      </c>
      <c r="O49" s="54" t="s">
        <v>6</v>
      </c>
      <c r="P49" s="25" t="s">
        <v>26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25" t="s">
        <v>163</v>
      </c>
      <c r="B50" s="19" t="s">
        <v>23</v>
      </c>
      <c r="C50" s="20">
        <v>24363.72</v>
      </c>
      <c r="D50" s="20">
        <v>0</v>
      </c>
      <c r="E50" s="20">
        <v>43786.8</v>
      </c>
      <c r="F50" s="20">
        <v>0</v>
      </c>
      <c r="G50" s="20">
        <v>7974.54</v>
      </c>
      <c r="H50" s="20">
        <v>0</v>
      </c>
      <c r="I50" s="20">
        <v>0</v>
      </c>
      <c r="J50" s="20">
        <v>7571.32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3">
        <f>SUM(C50:O50)</f>
        <v>83696.38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26"/>
      <c r="B51" s="19" t="s">
        <v>24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7258.48</v>
      </c>
      <c r="K51" s="20">
        <v>0</v>
      </c>
      <c r="L51" s="20">
        <v>0</v>
      </c>
      <c r="M51" s="20">
        <v>0</v>
      </c>
      <c r="N51" s="20">
        <v>0</v>
      </c>
      <c r="O51" s="20">
        <v>3507.48</v>
      </c>
      <c r="P51" s="23">
        <f>SUM(C51:O51)</f>
        <v>10765.96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34" t="s">
        <v>26</v>
      </c>
      <c r="B52" s="135"/>
      <c r="C52" s="23">
        <f t="shared" ref="C52:O52" si="39">SUM(C50:C51)</f>
        <v>24363.72</v>
      </c>
      <c r="D52" s="23">
        <f t="shared" si="39"/>
        <v>0</v>
      </c>
      <c r="E52" s="23">
        <f t="shared" si="39"/>
        <v>43786.8</v>
      </c>
      <c r="F52" s="23">
        <f t="shared" si="39"/>
        <v>0</v>
      </c>
      <c r="G52" s="23">
        <f t="shared" si="39"/>
        <v>7974.54</v>
      </c>
      <c r="H52" s="23">
        <f t="shared" si="39"/>
        <v>0</v>
      </c>
      <c r="I52" s="23">
        <f t="shared" si="39"/>
        <v>0</v>
      </c>
      <c r="J52" s="23">
        <f t="shared" si="39"/>
        <v>14829.8</v>
      </c>
      <c r="K52" s="23">
        <f t="shared" si="39"/>
        <v>0</v>
      </c>
      <c r="L52" s="23">
        <f t="shared" si="39"/>
        <v>0</v>
      </c>
      <c r="M52" s="23">
        <f t="shared" si="39"/>
        <v>0</v>
      </c>
      <c r="N52" s="23">
        <f t="shared" si="39"/>
        <v>0</v>
      </c>
      <c r="O52" s="23">
        <f t="shared" si="39"/>
        <v>3507.48</v>
      </c>
      <c r="P52" s="23">
        <f t="shared" ref="P52" si="40">SUM(C52:O52)</f>
        <v>94462.34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06" t="s">
        <v>166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5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36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5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39" t="s">
        <v>36</v>
      </c>
      <c r="B57" s="2" t="s">
        <v>2</v>
      </c>
      <c r="C57" s="140">
        <v>2023</v>
      </c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26"/>
      <c r="B58" s="2" t="s">
        <v>7</v>
      </c>
      <c r="C58" s="57" t="s">
        <v>9</v>
      </c>
      <c r="D58" s="57" t="s">
        <v>10</v>
      </c>
      <c r="E58" s="57" t="s">
        <v>11</v>
      </c>
      <c r="F58" s="57" t="s">
        <v>12</v>
      </c>
      <c r="G58" s="57" t="s">
        <v>13</v>
      </c>
      <c r="H58" s="57" t="s">
        <v>14</v>
      </c>
      <c r="I58" s="57" t="s">
        <v>15</v>
      </c>
      <c r="J58" s="57" t="s">
        <v>16</v>
      </c>
      <c r="K58" s="57" t="s">
        <v>17</v>
      </c>
      <c r="L58" s="57" t="s">
        <v>18</v>
      </c>
      <c r="M58" s="57" t="s">
        <v>19</v>
      </c>
      <c r="N58" s="57" t="s">
        <v>20</v>
      </c>
      <c r="O58" s="57" t="s">
        <v>6</v>
      </c>
      <c r="P58" s="25" t="s">
        <v>26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25" t="s">
        <v>158</v>
      </c>
      <c r="B59" s="19" t="s">
        <v>23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1191.8699999999999</v>
      </c>
      <c r="K59" s="20">
        <v>0</v>
      </c>
      <c r="L59" s="20">
        <v>0</v>
      </c>
      <c r="M59" s="20">
        <v>0</v>
      </c>
      <c r="N59" s="20">
        <v>0</v>
      </c>
      <c r="O59" s="20">
        <v>470.52</v>
      </c>
      <c r="P59" s="23">
        <f>SUM(C59:O59)</f>
        <v>1662.3899999999999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26"/>
      <c r="B60" s="19" t="s">
        <v>24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1200.51</v>
      </c>
      <c r="K60" s="20">
        <v>0</v>
      </c>
      <c r="L60" s="20">
        <v>0</v>
      </c>
      <c r="M60" s="20">
        <v>0</v>
      </c>
      <c r="N60" s="20">
        <v>0</v>
      </c>
      <c r="O60" s="20">
        <v>2132.9499999999998</v>
      </c>
      <c r="P60" s="23">
        <f>SUM(C60:O60)</f>
        <v>3333.46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34" t="s">
        <v>26</v>
      </c>
      <c r="B61" s="135"/>
      <c r="C61" s="23">
        <f t="shared" ref="C61:O61" si="41">SUM(C59:C60)</f>
        <v>0</v>
      </c>
      <c r="D61" s="23">
        <f t="shared" si="41"/>
        <v>0</v>
      </c>
      <c r="E61" s="23">
        <f t="shared" si="41"/>
        <v>0</v>
      </c>
      <c r="F61" s="23">
        <f t="shared" si="41"/>
        <v>0</v>
      </c>
      <c r="G61" s="23">
        <f t="shared" si="41"/>
        <v>0</v>
      </c>
      <c r="H61" s="23">
        <f t="shared" si="41"/>
        <v>0</v>
      </c>
      <c r="I61" s="23">
        <f t="shared" si="41"/>
        <v>0</v>
      </c>
      <c r="J61" s="23">
        <f t="shared" si="41"/>
        <v>2392.38</v>
      </c>
      <c r="K61" s="23">
        <f t="shared" si="41"/>
        <v>0</v>
      </c>
      <c r="L61" s="23">
        <f t="shared" si="41"/>
        <v>0</v>
      </c>
      <c r="M61" s="23">
        <f t="shared" si="41"/>
        <v>0</v>
      </c>
      <c r="N61" s="23">
        <f t="shared" si="41"/>
        <v>0</v>
      </c>
      <c r="O61" s="23">
        <f t="shared" si="41"/>
        <v>2603.4699999999998</v>
      </c>
      <c r="P61" s="23">
        <f t="shared" ref="P61" si="42">SUM(C61:O61)</f>
        <v>4995.8500000000004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61:B61"/>
    <mergeCell ref="A55:P55"/>
    <mergeCell ref="A56:R56"/>
    <mergeCell ref="A57:A58"/>
    <mergeCell ref="C57:P57"/>
    <mergeCell ref="A59:A60"/>
    <mergeCell ref="A52:B52"/>
    <mergeCell ref="A46:P46"/>
    <mergeCell ref="A47:R47"/>
    <mergeCell ref="A48:A49"/>
    <mergeCell ref="C48:P48"/>
    <mergeCell ref="A50:A51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E1" workbookViewId="0">
      <pane ySplit="6" topLeftCell="A13" activePane="bottomLeft" state="frozen"/>
      <selection pane="bottomLeft" activeCell="P32" sqref="P32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97" t="s">
        <v>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143"/>
      <c r="P5" s="1"/>
      <c r="Q5" s="1"/>
      <c r="R5" s="1"/>
      <c r="S5" s="1"/>
      <c r="T5" s="1"/>
      <c r="U5" s="1"/>
      <c r="V5" s="1"/>
      <c r="W5" s="1"/>
    </row>
    <row r="6" spans="1:27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92" t="s">
        <v>4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94">
        <v>2023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4" t="s">
        <v>9</v>
      </c>
      <c r="C11" s="48" t="s">
        <v>10</v>
      </c>
      <c r="D11" s="48" t="s">
        <v>11</v>
      </c>
      <c r="E11" s="48" t="s">
        <v>12</v>
      </c>
      <c r="F11" s="48" t="s">
        <v>13</v>
      </c>
      <c r="G11" s="48" t="s">
        <v>14</v>
      </c>
      <c r="H11" s="48" t="s">
        <v>15</v>
      </c>
      <c r="I11" s="48" t="s">
        <v>16</v>
      </c>
      <c r="J11" s="48" t="s">
        <v>17</v>
      </c>
      <c r="K11" s="48" t="s">
        <v>18</v>
      </c>
      <c r="L11" s="48" t="s">
        <v>19</v>
      </c>
      <c r="M11" s="48" t="s">
        <v>20</v>
      </c>
      <c r="N11" s="47" t="s">
        <v>6</v>
      </c>
      <c r="O11" s="48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9" t="s">
        <v>23</v>
      </c>
      <c r="B12" s="61">
        <v>172393979.44</v>
      </c>
      <c r="C12" s="61">
        <v>171634983.28999999</v>
      </c>
      <c r="D12" s="61">
        <v>170800730.58000001</v>
      </c>
      <c r="E12" s="61">
        <v>170168151.38</v>
      </c>
      <c r="F12" s="61">
        <v>181059608.96000001</v>
      </c>
      <c r="G12" s="61">
        <v>170728823.78</v>
      </c>
      <c r="H12" s="61">
        <v>169592277.53</v>
      </c>
      <c r="I12" s="61">
        <v>168658940.27000001</v>
      </c>
      <c r="J12" s="61">
        <v>167753435.88999999</v>
      </c>
      <c r="K12" s="61">
        <v>167014423.46000001</v>
      </c>
      <c r="L12" s="61">
        <v>165981457.34999999</v>
      </c>
      <c r="M12" s="61">
        <v>165934879.28</v>
      </c>
      <c r="N12" s="61">
        <v>165037955.44</v>
      </c>
      <c r="O12" s="66">
        <f>SUM(B12:N12)</f>
        <v>2206759646.6499996</v>
      </c>
      <c r="P12" s="1"/>
      <c r="Q12" s="1"/>
      <c r="R12" s="1"/>
      <c r="S12" s="1"/>
      <c r="T12" s="1"/>
      <c r="U12" s="1"/>
      <c r="V12" s="1"/>
    </row>
    <row r="13" spans="1:27" x14ac:dyDescent="0.25">
      <c r="A13" s="19" t="s">
        <v>24</v>
      </c>
      <c r="B13" s="61">
        <v>113411995.09</v>
      </c>
      <c r="C13" s="61">
        <v>113396528.73</v>
      </c>
      <c r="D13" s="61">
        <v>112941532.95999999</v>
      </c>
      <c r="E13" s="61">
        <v>113055991.43000001</v>
      </c>
      <c r="F13" s="61">
        <v>122150019.86</v>
      </c>
      <c r="G13" s="61">
        <v>114166369.45</v>
      </c>
      <c r="H13" s="61">
        <v>113769821.51000001</v>
      </c>
      <c r="I13" s="61">
        <v>113526511.84</v>
      </c>
      <c r="J13" s="61">
        <v>113148223.34999999</v>
      </c>
      <c r="K13" s="61">
        <v>112625249.2</v>
      </c>
      <c r="L13" s="61">
        <v>112344174.95</v>
      </c>
      <c r="M13" s="61">
        <v>111900434.88</v>
      </c>
      <c r="N13" s="61">
        <v>112230761.98</v>
      </c>
      <c r="O13" s="66">
        <f>SUM(B13:N13)</f>
        <v>1478667615.23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67">
        <f t="shared" ref="B14:N14" si="0">SUM(B12:B13)</f>
        <v>285805974.52999997</v>
      </c>
      <c r="C14" s="67">
        <f t="shared" si="0"/>
        <v>285031512.01999998</v>
      </c>
      <c r="D14" s="67">
        <f t="shared" si="0"/>
        <v>283742263.54000002</v>
      </c>
      <c r="E14" s="67">
        <f t="shared" si="0"/>
        <v>283224142.81</v>
      </c>
      <c r="F14" s="67">
        <f t="shared" si="0"/>
        <v>303209628.81999999</v>
      </c>
      <c r="G14" s="67">
        <f t="shared" si="0"/>
        <v>284895193.23000002</v>
      </c>
      <c r="H14" s="67">
        <f t="shared" si="0"/>
        <v>283362099.04000002</v>
      </c>
      <c r="I14" s="67">
        <f t="shared" si="0"/>
        <v>282185452.11000001</v>
      </c>
      <c r="J14" s="67">
        <f t="shared" si="0"/>
        <v>280901659.24000001</v>
      </c>
      <c r="K14" s="67">
        <f t="shared" si="0"/>
        <v>279639672.66000003</v>
      </c>
      <c r="L14" s="67">
        <f t="shared" si="0"/>
        <v>278325632.30000001</v>
      </c>
      <c r="M14" s="67">
        <f t="shared" si="0"/>
        <v>277835314.15999997</v>
      </c>
      <c r="N14" s="68">
        <f t="shared" si="0"/>
        <v>277268717.42000002</v>
      </c>
      <c r="O14" s="67">
        <f>SUM(B14:N14)</f>
        <v>3685427261.8800001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06" t="s">
        <v>4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8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39" t="s">
        <v>8</v>
      </c>
      <c r="B19" s="2" t="s">
        <v>2</v>
      </c>
      <c r="C19" s="140">
        <v>2023</v>
      </c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2"/>
      <c r="Q19" s="1"/>
      <c r="R19" s="1"/>
      <c r="S19" s="1"/>
      <c r="T19" s="1"/>
      <c r="U19" s="1"/>
      <c r="V19" s="1"/>
      <c r="W19" s="1"/>
    </row>
    <row r="20" spans="1:27" x14ac:dyDescent="0.25">
      <c r="A20" s="126"/>
      <c r="B20" s="2" t="s">
        <v>30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6</v>
      </c>
      <c r="P20" s="14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x14ac:dyDescent="0.25">
      <c r="A21" s="125" t="s">
        <v>23</v>
      </c>
      <c r="B21" s="19" t="s">
        <v>33</v>
      </c>
      <c r="C21" s="61">
        <v>95519928.540000007</v>
      </c>
      <c r="D21" s="61">
        <v>94985127.439999998</v>
      </c>
      <c r="E21" s="61">
        <v>94350098.939999998</v>
      </c>
      <c r="F21" s="61">
        <v>93946548.730000004</v>
      </c>
      <c r="G21" s="61">
        <v>99489916.980000004</v>
      </c>
      <c r="H21" s="61">
        <v>94077264.599999994</v>
      </c>
      <c r="I21" s="61">
        <v>93260996.569999993</v>
      </c>
      <c r="J21" s="61">
        <v>92601753.349999994</v>
      </c>
      <c r="K21" s="61">
        <v>92050874.219999999</v>
      </c>
      <c r="L21" s="61">
        <v>91604324.219999999</v>
      </c>
      <c r="M21" s="61">
        <v>90931128.310000002</v>
      </c>
      <c r="N21" s="61">
        <v>90914667.409999996</v>
      </c>
      <c r="O21" s="61">
        <v>90276718.579999998</v>
      </c>
      <c r="P21" s="62">
        <f t="shared" ref="P21:P26" si="1">SUM(C21:O21)</f>
        <v>1214009347.8900001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26"/>
      <c r="B22" s="19" t="s">
        <v>35</v>
      </c>
      <c r="C22" s="61">
        <v>76874050.900000006</v>
      </c>
      <c r="D22" s="61">
        <v>76649855.849999994</v>
      </c>
      <c r="E22" s="61">
        <v>76450631.640000001</v>
      </c>
      <c r="F22" s="61">
        <v>76221602.650000006</v>
      </c>
      <c r="G22" s="61">
        <v>81569691.980000004</v>
      </c>
      <c r="H22" s="61">
        <v>76651559.180000007</v>
      </c>
      <c r="I22" s="61">
        <v>76331280.959999993</v>
      </c>
      <c r="J22" s="61">
        <v>76057186.920000002</v>
      </c>
      <c r="K22" s="61">
        <v>75702561.670000002</v>
      </c>
      <c r="L22" s="61">
        <v>75410099.239999995</v>
      </c>
      <c r="M22" s="61">
        <v>75050329.040000007</v>
      </c>
      <c r="N22" s="61">
        <v>75020211.870000005</v>
      </c>
      <c r="O22" s="61">
        <v>74761236.859999999</v>
      </c>
      <c r="P22" s="62">
        <f t="shared" si="1"/>
        <v>992750298.75999987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44" t="s">
        <v>156</v>
      </c>
      <c r="B23" s="145"/>
      <c r="C23" s="63">
        <f t="shared" ref="C23:O23" si="2">SUM(C21:C22)</f>
        <v>172393979.44</v>
      </c>
      <c r="D23" s="63">
        <f t="shared" si="2"/>
        <v>171634983.28999999</v>
      </c>
      <c r="E23" s="63">
        <f t="shared" si="2"/>
        <v>170800730.57999998</v>
      </c>
      <c r="F23" s="63">
        <f t="shared" si="2"/>
        <v>170168151.38</v>
      </c>
      <c r="G23" s="63">
        <f t="shared" si="2"/>
        <v>181059608.96000001</v>
      </c>
      <c r="H23" s="63">
        <f t="shared" si="2"/>
        <v>170728823.78</v>
      </c>
      <c r="I23" s="63">
        <f t="shared" si="2"/>
        <v>169592277.52999997</v>
      </c>
      <c r="J23" s="63">
        <f t="shared" si="2"/>
        <v>168658940.26999998</v>
      </c>
      <c r="K23" s="63">
        <f t="shared" si="2"/>
        <v>167753435.88999999</v>
      </c>
      <c r="L23" s="63">
        <f t="shared" si="2"/>
        <v>167014423.45999998</v>
      </c>
      <c r="M23" s="63">
        <f t="shared" si="2"/>
        <v>165981457.35000002</v>
      </c>
      <c r="N23" s="63">
        <f t="shared" si="2"/>
        <v>165934879.28</v>
      </c>
      <c r="O23" s="63">
        <f t="shared" si="2"/>
        <v>165037955.44</v>
      </c>
      <c r="P23" s="62">
        <f>SUM(C23:O23)</f>
        <v>2206759646.6499996</v>
      </c>
      <c r="Q23" s="1"/>
      <c r="R23" s="1"/>
      <c r="S23" s="1"/>
      <c r="T23" s="1"/>
      <c r="U23" s="1"/>
      <c r="V23" s="1"/>
      <c r="W23" s="1"/>
    </row>
    <row r="24" spans="1:27" ht="15.75" customHeight="1" x14ac:dyDescent="0.25">
      <c r="A24" s="125" t="s">
        <v>24</v>
      </c>
      <c r="B24" s="19" t="s">
        <v>33</v>
      </c>
      <c r="C24" s="61">
        <v>6470992.3700000001</v>
      </c>
      <c r="D24" s="61">
        <v>6285266.6799999997</v>
      </c>
      <c r="E24" s="61">
        <v>6442534.4299999997</v>
      </c>
      <c r="F24" s="61">
        <v>6441617.54</v>
      </c>
      <c r="G24" s="61">
        <v>6946619.1100000003</v>
      </c>
      <c r="H24" s="61">
        <v>6455652.4299999997</v>
      </c>
      <c r="I24" s="61">
        <v>6603316.9400000004</v>
      </c>
      <c r="J24" s="61">
        <v>6501496.1100000003</v>
      </c>
      <c r="K24" s="61">
        <v>6577305.0599999996</v>
      </c>
      <c r="L24" s="61">
        <v>6434567.9199999999</v>
      </c>
      <c r="M24" s="61">
        <v>6385662.4800000004</v>
      </c>
      <c r="N24" s="61">
        <v>6375649.9400000004</v>
      </c>
      <c r="O24" s="61">
        <v>6390770.4500000002</v>
      </c>
      <c r="P24" s="62">
        <f t="shared" si="1"/>
        <v>84311451.460000008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26"/>
      <c r="B25" s="19" t="s">
        <v>35</v>
      </c>
      <c r="C25" s="61">
        <v>106941002.72</v>
      </c>
      <c r="D25" s="61">
        <v>107111262.05</v>
      </c>
      <c r="E25" s="61">
        <v>106498998.53</v>
      </c>
      <c r="F25" s="61">
        <v>106614373.89</v>
      </c>
      <c r="G25" s="61">
        <v>115203400.75</v>
      </c>
      <c r="H25" s="61">
        <v>107710717.02</v>
      </c>
      <c r="I25" s="61">
        <v>107166504.56999999</v>
      </c>
      <c r="J25" s="61">
        <v>107025015.73</v>
      </c>
      <c r="K25" s="61">
        <v>106570918.29000001</v>
      </c>
      <c r="L25" s="61">
        <v>106190681.28</v>
      </c>
      <c r="M25" s="61">
        <v>105958512.47</v>
      </c>
      <c r="N25" s="61">
        <v>105524784.94</v>
      </c>
      <c r="O25" s="61">
        <v>105839991.53</v>
      </c>
      <c r="P25" s="62">
        <f t="shared" si="1"/>
        <v>1394356163.77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44" t="s">
        <v>156</v>
      </c>
      <c r="B26" s="145"/>
      <c r="C26" s="63">
        <f t="shared" ref="C26" si="3">SUM(C24:C25)</f>
        <v>113411995.09</v>
      </c>
      <c r="D26" s="63">
        <f t="shared" ref="D26" si="4">SUM(D24:D25)</f>
        <v>113396528.72999999</v>
      </c>
      <c r="E26" s="63">
        <f t="shared" ref="E26" si="5">SUM(E24:E25)</f>
        <v>112941532.96000001</v>
      </c>
      <c r="F26" s="63">
        <f t="shared" ref="F26" si="6">SUM(F24:F25)</f>
        <v>113055991.43000001</v>
      </c>
      <c r="G26" s="63">
        <f t="shared" ref="G26" si="7">SUM(G24:G25)</f>
        <v>122150019.86</v>
      </c>
      <c r="H26" s="63">
        <f t="shared" ref="H26" si="8">SUM(H24:H25)</f>
        <v>114166369.44999999</v>
      </c>
      <c r="I26" s="63">
        <f t="shared" ref="I26" si="9">SUM(I24:I25)</f>
        <v>113769821.50999999</v>
      </c>
      <c r="J26" s="63">
        <f t="shared" ref="J26" si="10">SUM(J24:J25)</f>
        <v>113526511.84</v>
      </c>
      <c r="K26" s="63">
        <f t="shared" ref="K26" si="11">SUM(K24:K25)</f>
        <v>113148223.35000001</v>
      </c>
      <c r="L26" s="63">
        <f t="shared" ref="L26" si="12">SUM(L24:L25)</f>
        <v>112625249.2</v>
      </c>
      <c r="M26" s="63">
        <f t="shared" ref="M26" si="13">SUM(M24:M25)</f>
        <v>112344174.95</v>
      </c>
      <c r="N26" s="63">
        <f t="shared" ref="N26" si="14">SUM(N24:N25)</f>
        <v>111900434.88</v>
      </c>
      <c r="O26" s="63">
        <f t="shared" ref="O26" si="15">SUM(O24:O25)</f>
        <v>112230761.98</v>
      </c>
      <c r="P26" s="62">
        <f t="shared" si="1"/>
        <v>1478667615.23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38" t="s">
        <v>26</v>
      </c>
      <c r="B27" s="146"/>
      <c r="C27" s="64">
        <f t="shared" ref="C27:L27" si="16">SUM(C26+C23)</f>
        <v>285805974.52999997</v>
      </c>
      <c r="D27" s="64">
        <f t="shared" si="16"/>
        <v>285031512.01999998</v>
      </c>
      <c r="E27" s="64">
        <f t="shared" si="16"/>
        <v>283742263.53999996</v>
      </c>
      <c r="F27" s="64">
        <f t="shared" si="16"/>
        <v>283224142.81</v>
      </c>
      <c r="G27" s="64">
        <f t="shared" si="16"/>
        <v>303209628.81999999</v>
      </c>
      <c r="H27" s="64">
        <f t="shared" si="16"/>
        <v>284895193.23000002</v>
      </c>
      <c r="I27" s="64">
        <f t="shared" si="16"/>
        <v>283362099.03999996</v>
      </c>
      <c r="J27" s="64">
        <f t="shared" si="16"/>
        <v>282185452.11000001</v>
      </c>
      <c r="K27" s="64">
        <f t="shared" si="16"/>
        <v>280901659.24000001</v>
      </c>
      <c r="L27" s="64">
        <f t="shared" si="16"/>
        <v>279639672.65999997</v>
      </c>
      <c r="M27" s="64">
        <f t="shared" ref="M27:O27" si="17">SUM(M26+M23)</f>
        <v>278325632.30000001</v>
      </c>
      <c r="N27" s="64">
        <f t="shared" si="17"/>
        <v>277835314.15999997</v>
      </c>
      <c r="O27" s="64">
        <f t="shared" si="17"/>
        <v>277268717.42000002</v>
      </c>
      <c r="P27" s="65">
        <f>SUM(P23+P26)</f>
        <v>3685427261.8799996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9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workbookViewId="0">
      <pane ySplit="6" topLeftCell="A7" activePane="bottomLeft" state="frozen"/>
      <selection pane="bottomLeft" activeCell="S11" sqref="S11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97" t="s">
        <v>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1"/>
      <c r="Q5" s="1"/>
      <c r="R5" s="1"/>
      <c r="S5" s="1"/>
      <c r="T5" s="1"/>
      <c r="U5" s="1"/>
    </row>
    <row r="6" spans="1:21" x14ac:dyDescent="0.25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06" t="s">
        <v>1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"/>
      <c r="Q8" s="1"/>
      <c r="R8" s="1"/>
      <c r="S8" s="1"/>
      <c r="T8" s="1"/>
      <c r="U8" s="1"/>
    </row>
    <row r="9" spans="1:21" ht="4.5" customHeight="1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40">
        <v>2023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1"/>
      <c r="Q11" s="1"/>
    </row>
    <row r="12" spans="1:21" x14ac:dyDescent="0.25">
      <c r="A12" s="154" t="s">
        <v>21</v>
      </c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"/>
      <c r="Q12" s="1"/>
    </row>
    <row r="13" spans="1:21" x14ac:dyDescent="0.25">
      <c r="A13" s="4" t="s">
        <v>23</v>
      </c>
      <c r="B13" s="61">
        <v>164543095.72999999</v>
      </c>
      <c r="C13" s="61">
        <v>163816939.68000001</v>
      </c>
      <c r="D13" s="61">
        <v>163004162.06999999</v>
      </c>
      <c r="E13" s="61">
        <v>162396796.87</v>
      </c>
      <c r="F13" s="61">
        <v>172686178.62</v>
      </c>
      <c r="G13" s="61">
        <v>162915310.38999999</v>
      </c>
      <c r="H13" s="61">
        <v>161804733.78999999</v>
      </c>
      <c r="I13" s="61">
        <v>160907824.66999999</v>
      </c>
      <c r="J13" s="61">
        <v>160027297.34</v>
      </c>
      <c r="K13" s="61">
        <v>159318120.44999999</v>
      </c>
      <c r="L13" s="61">
        <v>158321668.24000001</v>
      </c>
      <c r="M13" s="61">
        <v>158275090.16999999</v>
      </c>
      <c r="N13" s="61">
        <v>157411555.88</v>
      </c>
      <c r="O13" s="75">
        <f>SUM(B13:N13)</f>
        <v>2105428773.9000001</v>
      </c>
      <c r="P13" s="1"/>
      <c r="Q13" s="1"/>
    </row>
    <row r="14" spans="1:21" x14ac:dyDescent="0.25">
      <c r="A14" s="4" t="s">
        <v>24</v>
      </c>
      <c r="B14" s="61">
        <v>99069356.319999993</v>
      </c>
      <c r="C14" s="61">
        <v>99082308.290000007</v>
      </c>
      <c r="D14" s="61">
        <v>98595494.390000001</v>
      </c>
      <c r="E14" s="61">
        <v>98786219.719999999</v>
      </c>
      <c r="F14" s="61">
        <v>106600931.36</v>
      </c>
      <c r="G14" s="61">
        <v>99738682.780000001</v>
      </c>
      <c r="H14" s="61">
        <v>99515719.459999993</v>
      </c>
      <c r="I14" s="61">
        <v>99262949.379999995</v>
      </c>
      <c r="J14" s="61">
        <v>98914574.670000002</v>
      </c>
      <c r="K14" s="61">
        <v>98500113.219999999</v>
      </c>
      <c r="L14" s="61">
        <v>98230595.25</v>
      </c>
      <c r="M14" s="61">
        <v>97807746.849999994</v>
      </c>
      <c r="N14" s="61">
        <v>98137355.920000002</v>
      </c>
      <c r="O14" s="75">
        <f t="shared" ref="O14:O17" si="0">SUM(B14:N14)</f>
        <v>1292242047.6100001</v>
      </c>
      <c r="P14" s="1"/>
      <c r="Q14" s="1"/>
    </row>
    <row r="15" spans="1:21" x14ac:dyDescent="0.25">
      <c r="A15" s="26" t="s">
        <v>26</v>
      </c>
      <c r="B15" s="72">
        <f t="shared" ref="B15:N15" si="1">SUM(B13:B14)</f>
        <v>263612452.04999998</v>
      </c>
      <c r="C15" s="72">
        <f t="shared" si="1"/>
        <v>262899247.97000003</v>
      </c>
      <c r="D15" s="72">
        <f t="shared" si="1"/>
        <v>261599656.45999998</v>
      </c>
      <c r="E15" s="72">
        <f t="shared" si="1"/>
        <v>261183016.59</v>
      </c>
      <c r="F15" s="72">
        <f t="shared" si="1"/>
        <v>279287109.98000002</v>
      </c>
      <c r="G15" s="72">
        <f t="shared" si="1"/>
        <v>262653993.16999999</v>
      </c>
      <c r="H15" s="72">
        <f t="shared" si="1"/>
        <v>261320453.25</v>
      </c>
      <c r="I15" s="72">
        <f t="shared" si="1"/>
        <v>260170774.04999998</v>
      </c>
      <c r="J15" s="72">
        <f t="shared" si="1"/>
        <v>258941872.00999999</v>
      </c>
      <c r="K15" s="72">
        <f t="shared" si="1"/>
        <v>257818233.66999999</v>
      </c>
      <c r="L15" s="72">
        <f t="shared" si="1"/>
        <v>256552263.49000001</v>
      </c>
      <c r="M15" s="72">
        <f t="shared" si="1"/>
        <v>256082837.01999998</v>
      </c>
      <c r="N15" s="72">
        <f t="shared" si="1"/>
        <v>255548911.80000001</v>
      </c>
      <c r="O15" s="75">
        <f t="shared" si="0"/>
        <v>3397670821.5100007</v>
      </c>
      <c r="P15" s="1"/>
      <c r="Q15" s="1"/>
    </row>
    <row r="16" spans="1:21" x14ac:dyDescent="0.25">
      <c r="A16" s="154" t="s">
        <v>25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"/>
      <c r="Q16" s="1"/>
    </row>
    <row r="17" spans="1:21" x14ac:dyDescent="0.25">
      <c r="A17" s="4" t="s">
        <v>23</v>
      </c>
      <c r="B17" s="61">
        <v>7850883.71</v>
      </c>
      <c r="C17" s="61">
        <v>7818043.6100000003</v>
      </c>
      <c r="D17" s="61">
        <v>7796568.5099999998</v>
      </c>
      <c r="E17" s="61">
        <v>7771354.5099999998</v>
      </c>
      <c r="F17" s="61">
        <v>8373430.3399999999</v>
      </c>
      <c r="G17" s="61">
        <v>7813513.3899999997</v>
      </c>
      <c r="H17" s="61">
        <v>7787543.7400000002</v>
      </c>
      <c r="I17" s="61">
        <v>7751115.5999999996</v>
      </c>
      <c r="J17" s="61">
        <v>7726138.5499999998</v>
      </c>
      <c r="K17" s="61">
        <v>7696303.0099999998</v>
      </c>
      <c r="L17" s="61">
        <v>7659789.1100000003</v>
      </c>
      <c r="M17" s="61">
        <v>7659789.1100000003</v>
      </c>
      <c r="N17" s="61">
        <v>7626399.5599999996</v>
      </c>
      <c r="O17" s="75">
        <f t="shared" si="0"/>
        <v>101330872.75</v>
      </c>
      <c r="P17" s="1"/>
      <c r="Q17" s="1"/>
    </row>
    <row r="18" spans="1:21" x14ac:dyDescent="0.25">
      <c r="A18" s="4" t="s">
        <v>24</v>
      </c>
      <c r="B18" s="61">
        <v>14342638.77</v>
      </c>
      <c r="C18" s="61">
        <v>14314220.439999999</v>
      </c>
      <c r="D18" s="61">
        <v>14346038.57</v>
      </c>
      <c r="E18" s="61">
        <v>14269771.710000001</v>
      </c>
      <c r="F18" s="61">
        <v>15549088.5</v>
      </c>
      <c r="G18" s="61">
        <v>14427686.67</v>
      </c>
      <c r="H18" s="61">
        <v>14254102.050000001</v>
      </c>
      <c r="I18" s="61">
        <v>14263562.460000001</v>
      </c>
      <c r="J18" s="61">
        <v>14233648.68</v>
      </c>
      <c r="K18" s="61">
        <v>14125135.98</v>
      </c>
      <c r="L18" s="61">
        <v>14113579.699999999</v>
      </c>
      <c r="M18" s="61">
        <v>14092688.029999999</v>
      </c>
      <c r="N18" s="61">
        <v>14093406.060000001</v>
      </c>
      <c r="O18" s="75">
        <f>SUM(B18:N18)</f>
        <v>186425567.62</v>
      </c>
      <c r="P18" s="1"/>
      <c r="Q18" s="1"/>
    </row>
    <row r="19" spans="1:21" x14ac:dyDescent="0.25">
      <c r="A19" s="26" t="s">
        <v>26</v>
      </c>
      <c r="B19" s="72">
        <f t="shared" ref="B19:N19" si="2">SUM(B17:B18)</f>
        <v>22193522.48</v>
      </c>
      <c r="C19" s="72">
        <f t="shared" si="2"/>
        <v>22132264.050000001</v>
      </c>
      <c r="D19" s="72">
        <f t="shared" si="2"/>
        <v>22142607.079999998</v>
      </c>
      <c r="E19" s="72">
        <f t="shared" si="2"/>
        <v>22041126.219999999</v>
      </c>
      <c r="F19" s="72">
        <f t="shared" si="2"/>
        <v>23922518.84</v>
      </c>
      <c r="G19" s="72">
        <f t="shared" si="2"/>
        <v>22241200.059999999</v>
      </c>
      <c r="H19" s="72">
        <f t="shared" si="2"/>
        <v>22041645.789999999</v>
      </c>
      <c r="I19" s="72">
        <f t="shared" si="2"/>
        <v>22014678.060000002</v>
      </c>
      <c r="J19" s="72">
        <f t="shared" si="2"/>
        <v>21959787.23</v>
      </c>
      <c r="K19" s="72">
        <f t="shared" si="2"/>
        <v>21821438.990000002</v>
      </c>
      <c r="L19" s="72">
        <f t="shared" si="2"/>
        <v>21773368.809999999</v>
      </c>
      <c r="M19" s="72">
        <f t="shared" si="2"/>
        <v>21752477.140000001</v>
      </c>
      <c r="N19" s="72">
        <f t="shared" si="2"/>
        <v>21719805.620000001</v>
      </c>
      <c r="O19" s="75">
        <f>SUM(B19:N19)</f>
        <v>287756440.37</v>
      </c>
      <c r="P19" s="1"/>
      <c r="Q19" s="1"/>
    </row>
    <row r="20" spans="1:21" x14ac:dyDescent="0.25">
      <c r="A20" s="7" t="s">
        <v>26</v>
      </c>
      <c r="B20" s="76">
        <f t="shared" ref="B20:N20" si="3">B13+B14+B17+B18</f>
        <v>285805974.52999997</v>
      </c>
      <c r="C20" s="76">
        <f t="shared" si="3"/>
        <v>285031512.02000004</v>
      </c>
      <c r="D20" s="76">
        <f t="shared" si="3"/>
        <v>283742263.53999996</v>
      </c>
      <c r="E20" s="76">
        <f t="shared" si="3"/>
        <v>283224142.81</v>
      </c>
      <c r="F20" s="76">
        <f t="shared" si="3"/>
        <v>303209628.81999999</v>
      </c>
      <c r="G20" s="76">
        <f t="shared" si="3"/>
        <v>284895193.23000002</v>
      </c>
      <c r="H20" s="76">
        <f t="shared" si="3"/>
        <v>283362099.04000002</v>
      </c>
      <c r="I20" s="76">
        <f>I13+I14+I17+I18</f>
        <v>282185452.10999995</v>
      </c>
      <c r="J20" s="76">
        <f t="shared" si="3"/>
        <v>280901659.24000001</v>
      </c>
      <c r="K20" s="76">
        <f t="shared" si="3"/>
        <v>279639672.65999997</v>
      </c>
      <c r="L20" s="76">
        <f t="shared" si="3"/>
        <v>278325632.30000001</v>
      </c>
      <c r="M20" s="76">
        <f t="shared" si="3"/>
        <v>277835314.15999997</v>
      </c>
      <c r="N20" s="76">
        <f t="shared" si="3"/>
        <v>277268717.42000002</v>
      </c>
      <c r="O20" s="76">
        <f>SUM(B20:N20)</f>
        <v>3685427261.8800001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06" t="s">
        <v>31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"/>
      <c r="Q24" s="1"/>
      <c r="R24" s="1"/>
      <c r="S24" s="1"/>
      <c r="T24" s="1"/>
      <c r="U24" s="1"/>
    </row>
    <row r="25" spans="1:21" ht="4.5" customHeight="1" x14ac:dyDescent="0.25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40">
        <v>2023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7" t="s">
        <v>26</v>
      </c>
      <c r="P27" s="1"/>
      <c r="Q27" s="1"/>
    </row>
    <row r="28" spans="1:21" ht="15.75" customHeight="1" x14ac:dyDescent="0.25">
      <c r="A28" s="150" t="s">
        <v>21</v>
      </c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"/>
      <c r="Q28" s="1"/>
    </row>
    <row r="29" spans="1:21" ht="15.75" customHeight="1" x14ac:dyDescent="0.25">
      <c r="A29" s="19" t="s">
        <v>35</v>
      </c>
      <c r="B29" s="61">
        <v>169469825.36000001</v>
      </c>
      <c r="C29" s="61">
        <v>169376821.12</v>
      </c>
      <c r="D29" s="61">
        <v>168596258.46000001</v>
      </c>
      <c r="E29" s="61">
        <v>168501255.78</v>
      </c>
      <c r="F29" s="61">
        <v>181156593.08000001</v>
      </c>
      <c r="G29" s="61">
        <v>169875083.97999999</v>
      </c>
      <c r="H29" s="61">
        <v>169181209.97</v>
      </c>
      <c r="I29" s="61">
        <v>168763586.58000001</v>
      </c>
      <c r="J29" s="61">
        <v>167987991.31999999</v>
      </c>
      <c r="K29" s="61">
        <v>167423804.58000001</v>
      </c>
      <c r="L29" s="61">
        <v>166843421.84999999</v>
      </c>
      <c r="M29" s="61">
        <v>166400695.80000001</v>
      </c>
      <c r="N29" s="61">
        <v>166455982.37</v>
      </c>
      <c r="O29" s="77">
        <f>SUM(B29:N29)</f>
        <v>2200032530.2499995</v>
      </c>
      <c r="P29" s="1"/>
      <c r="Q29" s="1"/>
    </row>
    <row r="30" spans="1:21" ht="15.75" customHeight="1" x14ac:dyDescent="0.25">
      <c r="A30" s="19" t="s">
        <v>33</v>
      </c>
      <c r="B30" s="61">
        <v>94142626.689999998</v>
      </c>
      <c r="C30" s="61">
        <v>93522426.849999994</v>
      </c>
      <c r="D30" s="61">
        <v>93003398</v>
      </c>
      <c r="E30" s="61">
        <v>92681760.810000002</v>
      </c>
      <c r="F30" s="61">
        <v>98130516.900000006</v>
      </c>
      <c r="G30" s="61">
        <v>92778909.189999998</v>
      </c>
      <c r="H30" s="61">
        <v>92139243.280000001</v>
      </c>
      <c r="I30" s="61">
        <v>91407187.469999999</v>
      </c>
      <c r="J30" s="61">
        <v>90953880.689999998</v>
      </c>
      <c r="K30" s="61">
        <v>90394429.090000004</v>
      </c>
      <c r="L30" s="61">
        <v>89708841.640000001</v>
      </c>
      <c r="M30" s="61">
        <v>89682141.219999999</v>
      </c>
      <c r="N30" s="61">
        <v>89092929.430000007</v>
      </c>
      <c r="O30" s="77">
        <f t="shared" ref="O30:O31" si="4">SUM(B30:N30)</f>
        <v>1197638291.2600002</v>
      </c>
      <c r="P30" s="1"/>
      <c r="Q30" s="1"/>
    </row>
    <row r="31" spans="1:21" ht="15.75" customHeight="1" x14ac:dyDescent="0.25">
      <c r="A31" s="26" t="s">
        <v>26</v>
      </c>
      <c r="B31" s="72">
        <f t="shared" ref="B31:N31" si="5">SUM(B29:B30)</f>
        <v>263612452.05000001</v>
      </c>
      <c r="C31" s="72">
        <f t="shared" si="5"/>
        <v>262899247.97</v>
      </c>
      <c r="D31" s="72">
        <f t="shared" si="5"/>
        <v>261599656.46000001</v>
      </c>
      <c r="E31" s="72">
        <f t="shared" si="5"/>
        <v>261183016.59</v>
      </c>
      <c r="F31" s="72">
        <f t="shared" si="5"/>
        <v>279287109.98000002</v>
      </c>
      <c r="G31" s="72">
        <f t="shared" si="5"/>
        <v>262653993.16999999</v>
      </c>
      <c r="H31" s="72">
        <f t="shared" si="5"/>
        <v>261320453.25</v>
      </c>
      <c r="I31" s="72">
        <f t="shared" si="5"/>
        <v>260170774.05000001</v>
      </c>
      <c r="J31" s="72">
        <f t="shared" si="5"/>
        <v>258941872.00999999</v>
      </c>
      <c r="K31" s="72">
        <f t="shared" si="5"/>
        <v>257818233.67000002</v>
      </c>
      <c r="L31" s="72">
        <f t="shared" si="5"/>
        <v>256552263.49000001</v>
      </c>
      <c r="M31" s="72">
        <f t="shared" si="5"/>
        <v>256082837.02000001</v>
      </c>
      <c r="N31" s="72">
        <f t="shared" si="5"/>
        <v>255548911.80000001</v>
      </c>
      <c r="O31" s="77">
        <f t="shared" si="4"/>
        <v>3397670821.5100007</v>
      </c>
      <c r="P31" s="1"/>
      <c r="Q31" s="1"/>
    </row>
    <row r="32" spans="1:21" ht="15.75" customHeight="1" x14ac:dyDescent="0.25">
      <c r="A32" s="152" t="s">
        <v>25</v>
      </c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"/>
      <c r="Q32" s="1"/>
    </row>
    <row r="33" spans="1:21" ht="15.75" customHeight="1" x14ac:dyDescent="0.25">
      <c r="A33" s="19" t="s">
        <v>35</v>
      </c>
      <c r="B33" s="61">
        <v>14345228.26</v>
      </c>
      <c r="C33" s="61">
        <v>14384296.779999999</v>
      </c>
      <c r="D33" s="61">
        <v>14353371.710000001</v>
      </c>
      <c r="E33" s="61">
        <v>14334720.76</v>
      </c>
      <c r="F33" s="61">
        <v>15616499.65</v>
      </c>
      <c r="G33" s="61">
        <v>14487192.220000001</v>
      </c>
      <c r="H33" s="61">
        <v>14316575.560000001</v>
      </c>
      <c r="I33" s="61">
        <v>14318616.07</v>
      </c>
      <c r="J33" s="61">
        <v>14285488.640000001</v>
      </c>
      <c r="K33" s="61">
        <v>14176975.939999999</v>
      </c>
      <c r="L33" s="61">
        <v>14165419.66</v>
      </c>
      <c r="M33" s="61">
        <v>14144301.01</v>
      </c>
      <c r="N33" s="61">
        <v>14145246.02</v>
      </c>
      <c r="O33" s="77">
        <f>SUM(B33:N33)</f>
        <v>187073932.28</v>
      </c>
      <c r="P33" s="1"/>
      <c r="Q33" s="1"/>
    </row>
    <row r="34" spans="1:21" ht="15.75" customHeight="1" x14ac:dyDescent="0.25">
      <c r="A34" s="19" t="s">
        <v>33</v>
      </c>
      <c r="B34" s="61">
        <v>7848294.2199999997</v>
      </c>
      <c r="C34" s="61">
        <v>7747967.2699999996</v>
      </c>
      <c r="D34" s="61">
        <v>7789235.3700000001</v>
      </c>
      <c r="E34" s="61">
        <v>7706405.46</v>
      </c>
      <c r="F34" s="61">
        <v>8306019.1900000004</v>
      </c>
      <c r="G34" s="61">
        <v>7754007.8399999999</v>
      </c>
      <c r="H34" s="61">
        <v>7725070.2300000004</v>
      </c>
      <c r="I34" s="61">
        <v>7696061.9900000002</v>
      </c>
      <c r="J34" s="61">
        <v>7674298.5899999999</v>
      </c>
      <c r="K34" s="61">
        <v>7644463.0499999998</v>
      </c>
      <c r="L34" s="61">
        <v>7607949.1500000004</v>
      </c>
      <c r="M34" s="61">
        <v>7608176.1299999999</v>
      </c>
      <c r="N34" s="61">
        <v>7574559.5999999996</v>
      </c>
      <c r="O34" s="77">
        <f>SUM(B34:N34)</f>
        <v>100682508.08999999</v>
      </c>
      <c r="P34" s="1"/>
      <c r="Q34" s="1"/>
    </row>
    <row r="35" spans="1:21" ht="15.75" customHeight="1" x14ac:dyDescent="0.25">
      <c r="A35" s="26" t="s">
        <v>26</v>
      </c>
      <c r="B35" s="72">
        <f t="shared" ref="B35:N35" si="6">SUM(B33:B34)</f>
        <v>22193522.48</v>
      </c>
      <c r="C35" s="72">
        <f t="shared" si="6"/>
        <v>22132264.049999997</v>
      </c>
      <c r="D35" s="72">
        <f t="shared" si="6"/>
        <v>22142607.080000002</v>
      </c>
      <c r="E35" s="72">
        <f t="shared" si="6"/>
        <v>22041126.219999999</v>
      </c>
      <c r="F35" s="72">
        <f t="shared" si="6"/>
        <v>23922518.84</v>
      </c>
      <c r="G35" s="72">
        <f t="shared" si="6"/>
        <v>22241200.060000002</v>
      </c>
      <c r="H35" s="72">
        <f t="shared" si="6"/>
        <v>22041645.789999999</v>
      </c>
      <c r="I35" s="72">
        <f t="shared" si="6"/>
        <v>22014678.060000002</v>
      </c>
      <c r="J35" s="72">
        <f t="shared" si="6"/>
        <v>21959787.23</v>
      </c>
      <c r="K35" s="72">
        <f t="shared" si="6"/>
        <v>21821438.989999998</v>
      </c>
      <c r="L35" s="72">
        <f t="shared" si="6"/>
        <v>21773368.810000002</v>
      </c>
      <c r="M35" s="72">
        <f t="shared" si="6"/>
        <v>21752477.140000001</v>
      </c>
      <c r="N35" s="72">
        <f t="shared" si="6"/>
        <v>21719805.619999997</v>
      </c>
      <c r="O35" s="77">
        <f>SUM(B35:N35)</f>
        <v>287756440.37</v>
      </c>
      <c r="P35" s="1"/>
      <c r="Q35" s="1"/>
    </row>
    <row r="36" spans="1:21" ht="15.75" customHeight="1" x14ac:dyDescent="0.25">
      <c r="A36" s="7" t="s">
        <v>26</v>
      </c>
      <c r="B36" s="67">
        <f t="shared" ref="B36:O36" si="7">B29+B30+B33+B34</f>
        <v>285805974.53000003</v>
      </c>
      <c r="C36" s="67">
        <f t="shared" si="7"/>
        <v>285031512.01999998</v>
      </c>
      <c r="D36" s="67">
        <f t="shared" si="7"/>
        <v>283742263.54000002</v>
      </c>
      <c r="E36" s="67">
        <f t="shared" si="7"/>
        <v>283224142.81</v>
      </c>
      <c r="F36" s="67">
        <f t="shared" si="7"/>
        <v>303209628.81999999</v>
      </c>
      <c r="G36" s="67">
        <f t="shared" si="7"/>
        <v>284895193.22999996</v>
      </c>
      <c r="H36" s="67">
        <f t="shared" si="7"/>
        <v>283362099.04000002</v>
      </c>
      <c r="I36" s="67">
        <f t="shared" si="7"/>
        <v>282185452.11000001</v>
      </c>
      <c r="J36" s="67">
        <f t="shared" si="7"/>
        <v>280901659.23999995</v>
      </c>
      <c r="K36" s="67">
        <f t="shared" si="7"/>
        <v>279639672.66000003</v>
      </c>
      <c r="L36" s="67">
        <f t="shared" si="7"/>
        <v>278325632.30000001</v>
      </c>
      <c r="M36" s="67">
        <f t="shared" si="7"/>
        <v>277835314.16000003</v>
      </c>
      <c r="N36" s="67">
        <f t="shared" si="7"/>
        <v>277268717.42000002</v>
      </c>
      <c r="O36" s="76">
        <f t="shared" si="7"/>
        <v>3685427261.8800001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47"/>
      <c r="B38" s="148"/>
      <c r="C38" s="14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12:O12"/>
    <mergeCell ref="A16:O16"/>
    <mergeCell ref="A24:O24"/>
    <mergeCell ref="A5:O6"/>
    <mergeCell ref="A8:O8"/>
    <mergeCell ref="B10:O10"/>
    <mergeCell ref="A38:C38"/>
    <mergeCell ref="A25:O25"/>
    <mergeCell ref="A28:O28"/>
    <mergeCell ref="A32:O32"/>
    <mergeCell ref="B26:O26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workbookViewId="0">
      <pane ySplit="6" topLeftCell="A7" activePane="bottomLeft" state="frozen"/>
      <selection pane="bottomLeft" activeCell="B14" sqref="B14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97" t="s">
        <v>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1"/>
      <c r="Q5" s="1"/>
      <c r="R5" s="1"/>
      <c r="S5" s="1"/>
      <c r="T5" s="1"/>
      <c r="U5" s="1"/>
    </row>
    <row r="6" spans="1:21" x14ac:dyDescent="0.25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06" t="s">
        <v>39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"/>
      <c r="Q8" s="1"/>
      <c r="R8" s="1"/>
      <c r="S8" s="1"/>
      <c r="T8" s="1"/>
      <c r="U8" s="1"/>
    </row>
    <row r="9" spans="1:21" ht="4.5" customHeight="1" x14ac:dyDescent="0.25">
      <c r="A9" s="136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"/>
      <c r="Q9" s="1"/>
      <c r="R9" s="1"/>
      <c r="S9" s="1"/>
      <c r="T9" s="1"/>
      <c r="U9" s="1"/>
    </row>
    <row r="10" spans="1:21" x14ac:dyDescent="0.25">
      <c r="A10" s="12" t="s">
        <v>40</v>
      </c>
      <c r="B10" s="140">
        <v>2023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1"/>
      <c r="Q11" s="1"/>
    </row>
    <row r="12" spans="1:21" x14ac:dyDescent="0.25">
      <c r="A12" s="160" t="s">
        <v>21</v>
      </c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"/>
      <c r="Q12" s="1"/>
    </row>
    <row r="13" spans="1:21" x14ac:dyDescent="0.25">
      <c r="A13" s="29" t="s">
        <v>41</v>
      </c>
      <c r="B13" s="61">
        <v>2946.47</v>
      </c>
      <c r="C13" s="61">
        <v>2946.47</v>
      </c>
      <c r="D13" s="61">
        <v>2946.47</v>
      </c>
      <c r="E13" s="61">
        <v>2946.47</v>
      </c>
      <c r="F13" s="61">
        <v>3251.72</v>
      </c>
      <c r="G13" s="61">
        <v>3007.52</v>
      </c>
      <c r="H13" s="61">
        <v>3007.52</v>
      </c>
      <c r="I13" s="61">
        <v>3007.52</v>
      </c>
      <c r="J13" s="61">
        <v>3007.52</v>
      </c>
      <c r="K13" s="61">
        <v>3007.52</v>
      </c>
      <c r="L13" s="61">
        <v>3007.52</v>
      </c>
      <c r="M13" s="61">
        <v>3007.52</v>
      </c>
      <c r="N13" s="61">
        <v>3007.52</v>
      </c>
      <c r="O13" s="78">
        <f>SUM(B13:N13)</f>
        <v>39097.759999999995</v>
      </c>
      <c r="P13" s="1"/>
      <c r="Q13" s="1"/>
    </row>
    <row r="14" spans="1:21" x14ac:dyDescent="0.25">
      <c r="A14" s="29" t="s">
        <v>42</v>
      </c>
      <c r="B14" s="61">
        <v>4335246.18</v>
      </c>
      <c r="C14" s="61">
        <v>4324264.0999999996</v>
      </c>
      <c r="D14" s="61">
        <v>4301847.63</v>
      </c>
      <c r="E14" s="61">
        <v>4320905.5</v>
      </c>
      <c r="F14" s="61">
        <v>4610245.9000000004</v>
      </c>
      <c r="G14" s="61">
        <v>4286941.18</v>
      </c>
      <c r="H14" s="61">
        <v>4274704.26</v>
      </c>
      <c r="I14" s="61">
        <v>4324573.3899999997</v>
      </c>
      <c r="J14" s="61">
        <v>4255855.93</v>
      </c>
      <c r="K14" s="61">
        <v>4225930.9400000004</v>
      </c>
      <c r="L14" s="61">
        <v>4211056.6399999997</v>
      </c>
      <c r="M14" s="61">
        <v>4211056.6399999997</v>
      </c>
      <c r="N14" s="61">
        <v>4192619.9</v>
      </c>
      <c r="O14" s="78">
        <f t="shared" ref="O14:O20" si="0">SUM(B14:N14)</f>
        <v>55875248.189999998</v>
      </c>
      <c r="P14" s="1"/>
      <c r="Q14" s="1"/>
    </row>
    <row r="15" spans="1:21" x14ac:dyDescent="0.25">
      <c r="A15" s="29" t="s">
        <v>43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78">
        <f t="shared" si="0"/>
        <v>0</v>
      </c>
      <c r="P15" s="1"/>
      <c r="Q15" s="1"/>
    </row>
    <row r="16" spans="1:21" x14ac:dyDescent="0.25">
      <c r="A16" s="29" t="s">
        <v>44</v>
      </c>
      <c r="B16" s="61">
        <v>332660.36</v>
      </c>
      <c r="C16" s="61">
        <v>254211.04</v>
      </c>
      <c r="D16" s="61">
        <v>337809.32</v>
      </c>
      <c r="E16" s="61">
        <v>422909.83</v>
      </c>
      <c r="F16" s="61">
        <v>328191.52</v>
      </c>
      <c r="G16" s="61">
        <v>287605.75</v>
      </c>
      <c r="H16" s="61">
        <v>339568.76</v>
      </c>
      <c r="I16" s="61">
        <v>339452.27</v>
      </c>
      <c r="J16" s="61">
        <v>316269.36</v>
      </c>
      <c r="K16" s="61">
        <v>282147.51</v>
      </c>
      <c r="L16" s="61">
        <v>318440.46999999997</v>
      </c>
      <c r="M16" s="61">
        <v>281192.53999999998</v>
      </c>
      <c r="N16" s="61">
        <v>280708.05</v>
      </c>
      <c r="O16" s="78">
        <f t="shared" si="0"/>
        <v>4121166.7799999993</v>
      </c>
      <c r="P16" s="1"/>
      <c r="Q16" s="1"/>
    </row>
    <row r="17" spans="1:21" x14ac:dyDescent="0.25">
      <c r="A17" s="29" t="s">
        <v>45</v>
      </c>
      <c r="B17" s="61">
        <v>1185984.92</v>
      </c>
      <c r="C17" s="61">
        <v>1067350.18</v>
      </c>
      <c r="D17" s="61">
        <v>1189263.72</v>
      </c>
      <c r="E17" s="61">
        <v>1273446.18</v>
      </c>
      <c r="F17" s="61">
        <v>1494961.31</v>
      </c>
      <c r="G17" s="61">
        <v>1123887.83</v>
      </c>
      <c r="H17" s="61">
        <v>1142173.1000000001</v>
      </c>
      <c r="I17" s="61">
        <v>1117841.8</v>
      </c>
      <c r="J17" s="61">
        <v>1112712.8999999999</v>
      </c>
      <c r="K17" s="61">
        <v>1085273.3999999999</v>
      </c>
      <c r="L17" s="61">
        <v>1081473.3700000001</v>
      </c>
      <c r="M17" s="61">
        <v>1081473.3700000001</v>
      </c>
      <c r="N17" s="61">
        <v>1162690.3</v>
      </c>
      <c r="O17" s="78">
        <f t="shared" si="0"/>
        <v>15118532.380000003</v>
      </c>
      <c r="P17" s="1"/>
      <c r="Q17" s="1"/>
    </row>
    <row r="18" spans="1:21" x14ac:dyDescent="0.25">
      <c r="A18" s="29" t="s">
        <v>46</v>
      </c>
      <c r="B18" s="61">
        <v>9541.58</v>
      </c>
      <c r="C18" s="61">
        <v>9541.58</v>
      </c>
      <c r="D18" s="61">
        <v>9541.58</v>
      </c>
      <c r="E18" s="61">
        <v>9541.58</v>
      </c>
      <c r="F18" s="61">
        <v>10762.58</v>
      </c>
      <c r="G18" s="61">
        <v>9785.7800000000007</v>
      </c>
      <c r="H18" s="61">
        <v>9785.7800000000007</v>
      </c>
      <c r="I18" s="61">
        <v>9785.7800000000007</v>
      </c>
      <c r="J18" s="61">
        <v>9785.7800000000007</v>
      </c>
      <c r="K18" s="61">
        <v>7152.87</v>
      </c>
      <c r="L18" s="61">
        <v>7152.87</v>
      </c>
      <c r="M18" s="61">
        <v>7152.87</v>
      </c>
      <c r="N18" s="61">
        <v>7152.87</v>
      </c>
      <c r="O18" s="78">
        <f t="shared" si="0"/>
        <v>116683.49999999999</v>
      </c>
      <c r="P18" s="1"/>
      <c r="Q18" s="1"/>
    </row>
    <row r="19" spans="1:21" x14ac:dyDescent="0.25">
      <c r="A19" s="29" t="s">
        <v>47</v>
      </c>
      <c r="B19" s="61">
        <v>160207849.55000001</v>
      </c>
      <c r="C19" s="61">
        <v>159492675.58000001</v>
      </c>
      <c r="D19" s="61">
        <v>158702314.44</v>
      </c>
      <c r="E19" s="61">
        <v>158075891.37</v>
      </c>
      <c r="F19" s="61">
        <v>168075932.72</v>
      </c>
      <c r="G19" s="61">
        <v>158628369.21000001</v>
      </c>
      <c r="H19" s="61">
        <v>157530029.53</v>
      </c>
      <c r="I19" s="61">
        <v>156583251.28</v>
      </c>
      <c r="J19" s="61">
        <v>155771441.41</v>
      </c>
      <c r="K19" s="61">
        <v>155092189.50999999</v>
      </c>
      <c r="L19" s="61">
        <v>154110611.59999999</v>
      </c>
      <c r="M19" s="61">
        <v>154064033.53</v>
      </c>
      <c r="N19" s="61">
        <v>153218935.97999999</v>
      </c>
      <c r="O19" s="78">
        <f t="shared" si="0"/>
        <v>2049553525.71</v>
      </c>
      <c r="P19" s="1"/>
      <c r="Q19" s="1"/>
    </row>
    <row r="20" spans="1:21" x14ac:dyDescent="0.25">
      <c r="A20" s="29" t="s">
        <v>48</v>
      </c>
      <c r="B20" s="61">
        <v>97538222.989999995</v>
      </c>
      <c r="C20" s="61">
        <v>97748259.019999996</v>
      </c>
      <c r="D20" s="61">
        <v>97055933.299999997</v>
      </c>
      <c r="E20" s="61">
        <v>97077375.659999996</v>
      </c>
      <c r="F20" s="61">
        <v>104763764.23</v>
      </c>
      <c r="G20" s="61">
        <v>98314395.900000006</v>
      </c>
      <c r="H20" s="61">
        <v>98021184.299999997</v>
      </c>
      <c r="I20" s="61">
        <v>97792862.010000005</v>
      </c>
      <c r="J20" s="61">
        <v>97472799.109999999</v>
      </c>
      <c r="K20" s="61">
        <v>97122531.920000002</v>
      </c>
      <c r="L20" s="61">
        <v>96820521.019999996</v>
      </c>
      <c r="M20" s="61">
        <v>96434920.549999997</v>
      </c>
      <c r="N20" s="61">
        <v>96683797.180000007</v>
      </c>
      <c r="O20" s="78">
        <f t="shared" si="0"/>
        <v>1272846567.1900001</v>
      </c>
      <c r="P20" s="1"/>
      <c r="Q20" s="1"/>
    </row>
    <row r="21" spans="1:21" x14ac:dyDescent="0.25">
      <c r="A21" s="30" t="s">
        <v>156</v>
      </c>
      <c r="B21" s="63">
        <f t="shared" ref="B21:N21" si="1">SUM(B13:B20)</f>
        <v>263612452.05000001</v>
      </c>
      <c r="C21" s="63">
        <f t="shared" si="1"/>
        <v>262899247.97000003</v>
      </c>
      <c r="D21" s="63">
        <f t="shared" si="1"/>
        <v>261599656.45999998</v>
      </c>
      <c r="E21" s="63">
        <f t="shared" si="1"/>
        <v>261183016.59</v>
      </c>
      <c r="F21" s="63">
        <f t="shared" si="1"/>
        <v>279287109.98000002</v>
      </c>
      <c r="G21" s="63">
        <f t="shared" si="1"/>
        <v>262653993.17000002</v>
      </c>
      <c r="H21" s="63">
        <f t="shared" si="1"/>
        <v>261320453.25</v>
      </c>
      <c r="I21" s="63">
        <f t="shared" si="1"/>
        <v>260170774.05000001</v>
      </c>
      <c r="J21" s="63">
        <f t="shared" si="1"/>
        <v>258941872.00999999</v>
      </c>
      <c r="K21" s="63">
        <f t="shared" si="1"/>
        <v>257818233.67000002</v>
      </c>
      <c r="L21" s="63">
        <f t="shared" si="1"/>
        <v>256552263.49000001</v>
      </c>
      <c r="M21" s="63">
        <f t="shared" si="1"/>
        <v>256082837.01999998</v>
      </c>
      <c r="N21" s="63">
        <f t="shared" si="1"/>
        <v>255548911.79999998</v>
      </c>
      <c r="O21" s="63">
        <f>SUM(B21:N21)</f>
        <v>3397670821.5100007</v>
      </c>
      <c r="P21" s="1"/>
      <c r="Q21" s="1"/>
    </row>
    <row r="22" spans="1:21" ht="15.75" customHeight="1" x14ac:dyDescent="0.25">
      <c r="A22" s="158" t="s">
        <v>25</v>
      </c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"/>
      <c r="Q22" s="1"/>
    </row>
    <row r="23" spans="1:21" ht="15.75" customHeight="1" x14ac:dyDescent="0.25">
      <c r="A23" s="29" t="s">
        <v>49</v>
      </c>
      <c r="B23" s="61">
        <v>7386202.7800000003</v>
      </c>
      <c r="C23" s="61">
        <v>7357011.5800000001</v>
      </c>
      <c r="D23" s="61">
        <v>7335536.4800000004</v>
      </c>
      <c r="E23" s="61">
        <v>7313971.3799999999</v>
      </c>
      <c r="F23" s="61">
        <v>7878786.8600000003</v>
      </c>
      <c r="G23" s="61">
        <v>7356098.0899999999</v>
      </c>
      <c r="H23" s="61">
        <v>7333838.3899999997</v>
      </c>
      <c r="I23" s="61">
        <v>7301124.4400000004</v>
      </c>
      <c r="J23" s="61">
        <v>7276147.3899999997</v>
      </c>
      <c r="K23" s="61">
        <v>7250021.7999999998</v>
      </c>
      <c r="L23" s="61">
        <v>7217217.8499999996</v>
      </c>
      <c r="M23" s="61">
        <v>7217217.8499999996</v>
      </c>
      <c r="N23" s="61">
        <v>7187538.25</v>
      </c>
      <c r="O23" s="78">
        <f>SUM(B23:N23)</f>
        <v>95410713.139999986</v>
      </c>
      <c r="P23" s="1"/>
      <c r="Q23" s="1"/>
    </row>
    <row r="24" spans="1:21" ht="15.75" customHeight="1" x14ac:dyDescent="0.25">
      <c r="A24" s="29" t="s">
        <v>50</v>
      </c>
      <c r="B24" s="61">
        <v>464680.93</v>
      </c>
      <c r="C24" s="61">
        <v>461032.03</v>
      </c>
      <c r="D24" s="61">
        <v>461032.03</v>
      </c>
      <c r="E24" s="61">
        <v>457383.13</v>
      </c>
      <c r="F24" s="61">
        <v>494643.48</v>
      </c>
      <c r="G24" s="61">
        <v>457415.3</v>
      </c>
      <c r="H24" s="61">
        <v>453705.35</v>
      </c>
      <c r="I24" s="61">
        <v>449991.16</v>
      </c>
      <c r="J24" s="61">
        <v>449991.16</v>
      </c>
      <c r="K24" s="61">
        <v>446281.21</v>
      </c>
      <c r="L24" s="61">
        <v>442571.26</v>
      </c>
      <c r="M24" s="61">
        <v>442571.26</v>
      </c>
      <c r="N24" s="61">
        <v>438861.31</v>
      </c>
      <c r="O24" s="78">
        <f t="shared" ref="O24:O29" si="2">SUM(B24:N24)</f>
        <v>5920159.6099999994</v>
      </c>
      <c r="P24" s="1"/>
      <c r="Q24" s="1"/>
    </row>
    <row r="25" spans="1:21" ht="15.75" customHeight="1" x14ac:dyDescent="0.25">
      <c r="A25" s="29" t="s">
        <v>43</v>
      </c>
      <c r="B25" s="61">
        <v>2571.86</v>
      </c>
      <c r="C25" s="61">
        <v>2571.86</v>
      </c>
      <c r="D25" s="61">
        <v>2571.86</v>
      </c>
      <c r="E25" s="61">
        <v>2571.86</v>
      </c>
      <c r="F25" s="61">
        <v>2877.11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78">
        <f t="shared" si="2"/>
        <v>13164.550000000001</v>
      </c>
      <c r="P25" s="1"/>
      <c r="Q25" s="1"/>
    </row>
    <row r="26" spans="1:21" ht="15.75" customHeight="1" x14ac:dyDescent="0.25">
      <c r="A26" s="29" t="s">
        <v>44</v>
      </c>
      <c r="B26" s="61">
        <v>103152</v>
      </c>
      <c r="C26" s="61">
        <v>108274.82</v>
      </c>
      <c r="D26" s="61">
        <v>78815.33</v>
      </c>
      <c r="E26" s="61">
        <v>38461.870000000003</v>
      </c>
      <c r="F26" s="61">
        <v>79079.23</v>
      </c>
      <c r="G26" s="61">
        <v>42609.98</v>
      </c>
      <c r="H26" s="61">
        <v>42609.98</v>
      </c>
      <c r="I26" s="61">
        <v>42609.98</v>
      </c>
      <c r="J26" s="61">
        <v>42609.98</v>
      </c>
      <c r="K26" s="61">
        <v>42609.98</v>
      </c>
      <c r="L26" s="61">
        <v>42609.98</v>
      </c>
      <c r="M26" s="61">
        <v>42609.98</v>
      </c>
      <c r="N26" s="61">
        <v>42609.98</v>
      </c>
      <c r="O26" s="78">
        <f t="shared" si="2"/>
        <v>748663.08999999985</v>
      </c>
      <c r="P26" s="1"/>
      <c r="Q26" s="1"/>
    </row>
    <row r="27" spans="1:21" ht="15.75" customHeight="1" x14ac:dyDescent="0.25">
      <c r="A27" s="29" t="s">
        <v>45</v>
      </c>
      <c r="B27" s="61">
        <v>238869.49</v>
      </c>
      <c r="C27" s="61">
        <v>238869.49</v>
      </c>
      <c r="D27" s="61">
        <v>260283.09</v>
      </c>
      <c r="E27" s="61">
        <v>241413.68</v>
      </c>
      <c r="F27" s="61">
        <v>295055.01</v>
      </c>
      <c r="G27" s="61">
        <v>245698.45</v>
      </c>
      <c r="H27" s="61">
        <v>245698.45</v>
      </c>
      <c r="I27" s="61">
        <v>245698.45</v>
      </c>
      <c r="J27" s="61">
        <v>245698.45</v>
      </c>
      <c r="K27" s="61">
        <v>245698.45</v>
      </c>
      <c r="L27" s="61">
        <v>245698.45</v>
      </c>
      <c r="M27" s="61">
        <v>245698.45</v>
      </c>
      <c r="N27" s="61">
        <v>264742.82</v>
      </c>
      <c r="O27" s="78">
        <f t="shared" si="2"/>
        <v>3259122.7300000004</v>
      </c>
      <c r="P27" s="1"/>
      <c r="Q27" s="1"/>
    </row>
    <row r="28" spans="1:21" ht="15.75" customHeight="1" x14ac:dyDescent="0.25">
      <c r="A28" s="29" t="s">
        <v>46</v>
      </c>
      <c r="B28" s="61">
        <v>2571.91</v>
      </c>
      <c r="C28" s="61">
        <v>2571.91</v>
      </c>
      <c r="D28" s="61">
        <v>2571.91</v>
      </c>
      <c r="E28" s="61">
        <v>2571.91</v>
      </c>
      <c r="F28" s="61">
        <v>2877.16</v>
      </c>
      <c r="G28" s="61">
        <v>2632.96</v>
      </c>
      <c r="H28" s="61">
        <v>2632.96</v>
      </c>
      <c r="I28" s="61">
        <v>2632.96</v>
      </c>
      <c r="J28" s="61">
        <v>2632.96</v>
      </c>
      <c r="K28" s="61">
        <v>2632.96</v>
      </c>
      <c r="L28" s="61">
        <v>2632.96</v>
      </c>
      <c r="M28" s="61">
        <v>2632.96</v>
      </c>
      <c r="N28" s="61">
        <v>2632.96</v>
      </c>
      <c r="O28" s="78">
        <f t="shared" si="2"/>
        <v>34228.479999999996</v>
      </c>
      <c r="P28" s="1"/>
      <c r="Q28" s="1"/>
    </row>
    <row r="29" spans="1:21" ht="15.75" customHeight="1" x14ac:dyDescent="0.25">
      <c r="A29" s="29" t="s">
        <v>48</v>
      </c>
      <c r="B29" s="61">
        <v>13995473.51</v>
      </c>
      <c r="C29" s="61">
        <v>13961932.359999999</v>
      </c>
      <c r="D29" s="61">
        <v>14001796.380000001</v>
      </c>
      <c r="E29" s="61">
        <v>13984752.390000001</v>
      </c>
      <c r="F29" s="61">
        <v>15169199.99</v>
      </c>
      <c r="G29" s="61">
        <v>14136745.279999999</v>
      </c>
      <c r="H29" s="61">
        <v>13963160.66</v>
      </c>
      <c r="I29" s="61">
        <v>13972621.07</v>
      </c>
      <c r="J29" s="61">
        <v>13942707.289999999</v>
      </c>
      <c r="K29" s="61">
        <v>13834194.59</v>
      </c>
      <c r="L29" s="61">
        <v>13822638.310000001</v>
      </c>
      <c r="M29" s="61">
        <v>13801746.640000001</v>
      </c>
      <c r="N29" s="61">
        <v>13783420.300000001</v>
      </c>
      <c r="O29" s="78">
        <f t="shared" si="2"/>
        <v>182370388.76999998</v>
      </c>
      <c r="P29" s="1"/>
      <c r="Q29" s="1"/>
    </row>
    <row r="30" spans="1:21" ht="15.75" customHeight="1" x14ac:dyDescent="0.25">
      <c r="A30" s="30" t="s">
        <v>156</v>
      </c>
      <c r="B30" s="63">
        <f t="shared" ref="B30:N30" si="3">SUM(B23:B29)</f>
        <v>22193522.48</v>
      </c>
      <c r="C30" s="63">
        <f t="shared" si="3"/>
        <v>22132264.050000001</v>
      </c>
      <c r="D30" s="63">
        <f t="shared" si="3"/>
        <v>22142607.080000002</v>
      </c>
      <c r="E30" s="63">
        <f t="shared" si="3"/>
        <v>22041126.219999999</v>
      </c>
      <c r="F30" s="63">
        <f t="shared" si="3"/>
        <v>23922518.84</v>
      </c>
      <c r="G30" s="63">
        <f t="shared" si="3"/>
        <v>22241200.059999999</v>
      </c>
      <c r="H30" s="63">
        <f t="shared" si="3"/>
        <v>22041645.789999999</v>
      </c>
      <c r="I30" s="63">
        <f t="shared" si="3"/>
        <v>22014678.060000002</v>
      </c>
      <c r="J30" s="63">
        <f t="shared" si="3"/>
        <v>21959787.23</v>
      </c>
      <c r="K30" s="63">
        <f t="shared" si="3"/>
        <v>21821438.990000002</v>
      </c>
      <c r="L30" s="63">
        <f t="shared" si="3"/>
        <v>21773368.810000002</v>
      </c>
      <c r="M30" s="63">
        <f t="shared" si="3"/>
        <v>21752477.140000001</v>
      </c>
      <c r="N30" s="63">
        <f t="shared" si="3"/>
        <v>21719805.620000001</v>
      </c>
      <c r="O30" s="63">
        <f>SUM(B30:N30)</f>
        <v>287756440.37</v>
      </c>
      <c r="P30" s="1"/>
      <c r="Q30" s="1"/>
    </row>
    <row r="31" spans="1:21" ht="15.75" customHeight="1" x14ac:dyDescent="0.25">
      <c r="A31" s="7" t="s">
        <v>26</v>
      </c>
      <c r="B31" s="67">
        <f t="shared" ref="B31:N31" si="4">B30+B21</f>
        <v>285805974.53000003</v>
      </c>
      <c r="C31" s="67">
        <f t="shared" si="4"/>
        <v>285031512.02000004</v>
      </c>
      <c r="D31" s="67">
        <f t="shared" si="4"/>
        <v>283742263.53999996</v>
      </c>
      <c r="E31" s="67">
        <f t="shared" si="4"/>
        <v>283224142.81</v>
      </c>
      <c r="F31" s="67">
        <f t="shared" si="4"/>
        <v>303209628.81999999</v>
      </c>
      <c r="G31" s="67">
        <f t="shared" si="4"/>
        <v>284895193.23000002</v>
      </c>
      <c r="H31" s="67">
        <f t="shared" si="4"/>
        <v>283362099.04000002</v>
      </c>
      <c r="I31" s="67">
        <f t="shared" si="4"/>
        <v>282185452.11000001</v>
      </c>
      <c r="J31" s="67">
        <f t="shared" si="4"/>
        <v>280901659.24000001</v>
      </c>
      <c r="K31" s="67">
        <f t="shared" si="4"/>
        <v>279639672.66000003</v>
      </c>
      <c r="L31" s="67">
        <f t="shared" si="4"/>
        <v>278325632.30000001</v>
      </c>
      <c r="M31" s="67">
        <f t="shared" si="4"/>
        <v>277835314.15999997</v>
      </c>
      <c r="N31" s="67">
        <f t="shared" si="4"/>
        <v>277268717.41999996</v>
      </c>
      <c r="O31" s="67">
        <f t="shared" ref="O31" si="5">O30+O21</f>
        <v>3685427261.8800006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F1" workbookViewId="0">
      <pane ySplit="11" topLeftCell="A36" activePane="bottomLeft" state="frozen"/>
      <selection pane="bottomLeft" activeCell="P1" sqref="P1:Q1048576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97" t="s">
        <v>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1"/>
      <c r="Q5" s="1"/>
      <c r="R5" s="1"/>
      <c r="S5" s="1"/>
      <c r="T5" s="1"/>
      <c r="U5" s="1"/>
    </row>
    <row r="6" spans="1:21" x14ac:dyDescent="0.25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06" t="s">
        <v>51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"/>
      <c r="Q8" s="1"/>
      <c r="R8" s="1"/>
      <c r="S8" s="1"/>
      <c r="T8" s="1"/>
      <c r="U8" s="1"/>
    </row>
    <row r="9" spans="1:21" ht="4.5" customHeight="1" x14ac:dyDescent="0.25">
      <c r="A9" s="136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40">
        <v>2023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"/>
      <c r="Q10" s="1"/>
    </row>
    <row r="11" spans="1:21" x14ac:dyDescent="0.25">
      <c r="A11" s="2" t="s">
        <v>52</v>
      </c>
      <c r="B11" s="14" t="s">
        <v>9</v>
      </c>
      <c r="C11" s="14" t="s">
        <v>10</v>
      </c>
      <c r="D11" s="14" t="s">
        <v>11</v>
      </c>
      <c r="E11" s="14" t="s">
        <v>12</v>
      </c>
      <c r="F11" s="14" t="s">
        <v>13</v>
      </c>
      <c r="G11" s="14" t="s">
        <v>14</v>
      </c>
      <c r="H11" s="14" t="s">
        <v>15</v>
      </c>
      <c r="I11" s="14" t="s">
        <v>16</v>
      </c>
      <c r="J11" s="14" t="s">
        <v>17</v>
      </c>
      <c r="K11" s="14" t="s">
        <v>18</v>
      </c>
      <c r="L11" s="14" t="s">
        <v>19</v>
      </c>
      <c r="M11" s="14" t="s">
        <v>20</v>
      </c>
      <c r="N11" s="14" t="s">
        <v>6</v>
      </c>
      <c r="O11" s="14" t="s">
        <v>26</v>
      </c>
      <c r="P11" s="1"/>
      <c r="Q11" s="1"/>
    </row>
    <row r="12" spans="1:21" x14ac:dyDescent="0.25">
      <c r="A12" s="19" t="s">
        <v>53</v>
      </c>
      <c r="B12" s="85">
        <v>7832369.0800000001</v>
      </c>
      <c r="C12" s="85">
        <v>7790675.0999999996</v>
      </c>
      <c r="D12" s="85">
        <v>7776832.6299999999</v>
      </c>
      <c r="E12" s="85">
        <v>7742891.2699999996</v>
      </c>
      <c r="F12" s="85">
        <v>8072754.9900000002</v>
      </c>
      <c r="G12" s="85">
        <v>7773610.5300000003</v>
      </c>
      <c r="H12" s="85">
        <v>7750474.9199999999</v>
      </c>
      <c r="I12" s="85">
        <v>7675540.6900000004</v>
      </c>
      <c r="J12" s="85">
        <v>7638927.04</v>
      </c>
      <c r="K12" s="85">
        <v>7595665.8300000001</v>
      </c>
      <c r="L12" s="85">
        <v>7568348.0300000003</v>
      </c>
      <c r="M12" s="85">
        <v>7556850.6500000004</v>
      </c>
      <c r="N12" s="85">
        <v>7555199.3799999999</v>
      </c>
      <c r="O12" s="81">
        <f t="shared" ref="O12:O49" si="0">SUM(B12:N12)</f>
        <v>100330140.14</v>
      </c>
      <c r="P12" s="1"/>
      <c r="Q12" s="1"/>
    </row>
    <row r="13" spans="1:21" x14ac:dyDescent="0.25">
      <c r="A13" s="19" t="s">
        <v>54</v>
      </c>
      <c r="B13" s="85">
        <v>28186.93</v>
      </c>
      <c r="C13" s="85">
        <v>28186.93</v>
      </c>
      <c r="D13" s="85">
        <v>28186.93</v>
      </c>
      <c r="E13" s="85">
        <v>28186.93</v>
      </c>
      <c r="F13" s="85">
        <v>29283.58</v>
      </c>
      <c r="G13" s="85">
        <v>28406.26</v>
      </c>
      <c r="H13" s="85">
        <v>28406.26</v>
      </c>
      <c r="I13" s="85">
        <v>28406.26</v>
      </c>
      <c r="J13" s="85">
        <v>28406.26</v>
      </c>
      <c r="K13" s="85">
        <v>28406.26</v>
      </c>
      <c r="L13" s="85">
        <v>28406.26</v>
      </c>
      <c r="M13" s="85">
        <v>28406.26</v>
      </c>
      <c r="N13" s="85">
        <v>28406.26</v>
      </c>
      <c r="O13" s="81">
        <f t="shared" si="0"/>
        <v>369281.38000000006</v>
      </c>
      <c r="P13" s="1"/>
      <c r="Q13" s="1"/>
    </row>
    <row r="14" spans="1:21" x14ac:dyDescent="0.25">
      <c r="A14" s="19" t="s">
        <v>55</v>
      </c>
      <c r="B14" s="85">
        <v>1386730.96</v>
      </c>
      <c r="C14" s="85">
        <v>1394783.78</v>
      </c>
      <c r="D14" s="85">
        <v>1368766.41</v>
      </c>
      <c r="E14" s="85">
        <v>1365545.46</v>
      </c>
      <c r="F14" s="85">
        <v>1492777.63</v>
      </c>
      <c r="G14" s="85">
        <v>1357343.36</v>
      </c>
      <c r="H14" s="85">
        <v>1342535.1</v>
      </c>
      <c r="I14" s="85">
        <v>1361941.71</v>
      </c>
      <c r="J14" s="85">
        <v>1333909.3600000001</v>
      </c>
      <c r="K14" s="85">
        <v>1342187.27</v>
      </c>
      <c r="L14" s="85">
        <v>1317965.3799999999</v>
      </c>
      <c r="M14" s="85">
        <v>1318999.19</v>
      </c>
      <c r="N14" s="85">
        <v>1308640.1599999999</v>
      </c>
      <c r="O14" s="81">
        <f t="shared" si="0"/>
        <v>17692125.769999996</v>
      </c>
      <c r="P14" s="1"/>
      <c r="Q14" s="1"/>
    </row>
    <row r="15" spans="1:21" x14ac:dyDescent="0.25">
      <c r="A15" s="19" t="s">
        <v>56</v>
      </c>
      <c r="B15" s="85">
        <v>586975.06999999995</v>
      </c>
      <c r="C15" s="85">
        <v>586975.06999999995</v>
      </c>
      <c r="D15" s="85">
        <v>584606.67000000004</v>
      </c>
      <c r="E15" s="85">
        <v>584606.67000000004</v>
      </c>
      <c r="F15" s="85">
        <v>600172.62</v>
      </c>
      <c r="G15" s="85">
        <v>570827.36</v>
      </c>
      <c r="H15" s="85">
        <v>566852.23</v>
      </c>
      <c r="I15" s="85">
        <v>573212.43000000005</v>
      </c>
      <c r="J15" s="85">
        <v>566290.80000000005</v>
      </c>
      <c r="K15" s="85">
        <v>558637.81000000006</v>
      </c>
      <c r="L15" s="85">
        <v>554368</v>
      </c>
      <c r="M15" s="85">
        <v>554765.51</v>
      </c>
      <c r="N15" s="85">
        <v>569832.92000000004</v>
      </c>
      <c r="O15" s="81">
        <f t="shared" si="0"/>
        <v>7458123.1600000001</v>
      </c>
      <c r="P15" s="1"/>
      <c r="Q15" s="1"/>
    </row>
    <row r="16" spans="1:21" x14ac:dyDescent="0.25">
      <c r="A16" s="19" t="s">
        <v>57</v>
      </c>
      <c r="B16" s="85">
        <v>1028024.98</v>
      </c>
      <c r="C16" s="85">
        <v>1015044.41</v>
      </c>
      <c r="D16" s="85">
        <v>1015044.41</v>
      </c>
      <c r="E16" s="85">
        <v>1007700.27</v>
      </c>
      <c r="F16" s="85">
        <v>1114944.1000000001</v>
      </c>
      <c r="G16" s="85">
        <v>1038387.41</v>
      </c>
      <c r="H16" s="85">
        <v>1010900.27</v>
      </c>
      <c r="I16" s="85">
        <v>1027531.49</v>
      </c>
      <c r="J16" s="85">
        <v>1009719.92</v>
      </c>
      <c r="K16" s="85">
        <v>1006493.87</v>
      </c>
      <c r="L16" s="85">
        <v>1006493.87</v>
      </c>
      <c r="M16" s="85">
        <v>1007197</v>
      </c>
      <c r="N16" s="85">
        <v>1002398.32</v>
      </c>
      <c r="O16" s="81">
        <f t="shared" si="0"/>
        <v>13289880.319999998</v>
      </c>
      <c r="P16" s="1"/>
      <c r="Q16" s="1"/>
    </row>
    <row r="17" spans="1:17" x14ac:dyDescent="0.25">
      <c r="A17" s="19" t="s">
        <v>58</v>
      </c>
      <c r="B17" s="85">
        <v>435587.65</v>
      </c>
      <c r="C17" s="85">
        <v>435587.65</v>
      </c>
      <c r="D17" s="85">
        <v>432428.98</v>
      </c>
      <c r="E17" s="85">
        <v>432428.98</v>
      </c>
      <c r="F17" s="85">
        <v>464500.49</v>
      </c>
      <c r="G17" s="85">
        <v>435907.69</v>
      </c>
      <c r="H17" s="85">
        <v>444108.71</v>
      </c>
      <c r="I17" s="85">
        <v>437594.6</v>
      </c>
      <c r="J17" s="85">
        <v>426638.95</v>
      </c>
      <c r="K17" s="85">
        <v>431857.59</v>
      </c>
      <c r="L17" s="85">
        <v>425399.6</v>
      </c>
      <c r="M17" s="85">
        <v>427970.05</v>
      </c>
      <c r="N17" s="85">
        <v>425399.6</v>
      </c>
      <c r="O17" s="81">
        <f t="shared" si="0"/>
        <v>5655410.5399999991</v>
      </c>
      <c r="P17" s="1"/>
      <c r="Q17" s="1"/>
    </row>
    <row r="18" spans="1:17" x14ac:dyDescent="0.25">
      <c r="A18" s="19" t="s">
        <v>59</v>
      </c>
      <c r="B18" s="85">
        <v>1537731.14</v>
      </c>
      <c r="C18" s="85">
        <v>1532294.57</v>
      </c>
      <c r="D18" s="85">
        <v>1521542.67</v>
      </c>
      <c r="E18" s="85">
        <v>1535177.53</v>
      </c>
      <c r="F18" s="85">
        <v>1589070.32</v>
      </c>
      <c r="G18" s="85">
        <v>1508727.2</v>
      </c>
      <c r="H18" s="85">
        <v>1508560.66</v>
      </c>
      <c r="I18" s="85">
        <v>1508170.06</v>
      </c>
      <c r="J18" s="85">
        <v>1491204.46</v>
      </c>
      <c r="K18" s="85">
        <v>1514663.06</v>
      </c>
      <c r="L18" s="85">
        <v>1492548.86</v>
      </c>
      <c r="M18" s="85">
        <v>1494969.43</v>
      </c>
      <c r="N18" s="85">
        <v>1491817.25</v>
      </c>
      <c r="O18" s="81">
        <f t="shared" si="0"/>
        <v>19726477.210000001</v>
      </c>
      <c r="P18" s="1"/>
      <c r="Q18" s="1"/>
    </row>
    <row r="19" spans="1:17" x14ac:dyDescent="0.25">
      <c r="A19" s="19" t="s">
        <v>60</v>
      </c>
      <c r="B19" s="85">
        <v>4169139.81</v>
      </c>
      <c r="C19" s="85">
        <v>4132364.9</v>
      </c>
      <c r="D19" s="85">
        <v>4156066.41</v>
      </c>
      <c r="E19" s="85">
        <v>4107619.01</v>
      </c>
      <c r="F19" s="85">
        <v>4285663</v>
      </c>
      <c r="G19" s="85">
        <v>4136222.33</v>
      </c>
      <c r="H19" s="85">
        <v>4131434.91</v>
      </c>
      <c r="I19" s="85">
        <v>4097270.96</v>
      </c>
      <c r="J19" s="85">
        <v>4081561.98</v>
      </c>
      <c r="K19" s="85">
        <v>4142809.46</v>
      </c>
      <c r="L19" s="85">
        <v>4071271.46</v>
      </c>
      <c r="M19" s="85">
        <v>4075232.13</v>
      </c>
      <c r="N19" s="85">
        <v>4061547.4</v>
      </c>
      <c r="O19" s="81">
        <f t="shared" si="0"/>
        <v>53648203.760000005</v>
      </c>
      <c r="P19" s="1"/>
      <c r="Q19" s="1"/>
    </row>
    <row r="20" spans="1:17" x14ac:dyDescent="0.25">
      <c r="A20" s="19" t="s">
        <v>61</v>
      </c>
      <c r="B20" s="85">
        <v>2183328.5699999998</v>
      </c>
      <c r="C20" s="85">
        <v>2184954.33</v>
      </c>
      <c r="D20" s="85">
        <v>2194129.02</v>
      </c>
      <c r="E20" s="85">
        <v>2149599.6</v>
      </c>
      <c r="F20" s="85">
        <v>2316367.54</v>
      </c>
      <c r="G20" s="85">
        <v>2157231.12</v>
      </c>
      <c r="H20" s="85">
        <v>2189798.8199999998</v>
      </c>
      <c r="I20" s="85">
        <v>2127360.9</v>
      </c>
      <c r="J20" s="85">
        <v>2125683.15</v>
      </c>
      <c r="K20" s="85">
        <v>2111730.09</v>
      </c>
      <c r="L20" s="85">
        <v>2128376.0099999998</v>
      </c>
      <c r="M20" s="85">
        <v>2113553.15</v>
      </c>
      <c r="N20" s="85">
        <v>2095528.1</v>
      </c>
      <c r="O20" s="81">
        <f t="shared" si="0"/>
        <v>28077640.399999999</v>
      </c>
      <c r="P20" s="1"/>
      <c r="Q20" s="1"/>
    </row>
    <row r="21" spans="1:17" ht="15.75" customHeight="1" x14ac:dyDescent="0.25">
      <c r="A21" s="19" t="s">
        <v>62</v>
      </c>
      <c r="B21" s="85">
        <v>1043029.24</v>
      </c>
      <c r="C21" s="85">
        <v>1008497.25</v>
      </c>
      <c r="D21" s="85">
        <v>1002034.41</v>
      </c>
      <c r="E21" s="85">
        <v>987700.5</v>
      </c>
      <c r="F21" s="85">
        <v>1064969.0900000001</v>
      </c>
      <c r="G21" s="85">
        <v>992230.93</v>
      </c>
      <c r="H21" s="85">
        <v>985845.74</v>
      </c>
      <c r="I21" s="85">
        <v>1002282.26</v>
      </c>
      <c r="J21" s="85">
        <v>981521.78</v>
      </c>
      <c r="K21" s="85">
        <v>987457.7</v>
      </c>
      <c r="L21" s="85">
        <v>980037.8</v>
      </c>
      <c r="M21" s="85">
        <v>980540.54</v>
      </c>
      <c r="N21" s="85">
        <v>973608.26</v>
      </c>
      <c r="O21" s="81">
        <f t="shared" si="0"/>
        <v>12989755.499999998</v>
      </c>
      <c r="P21" s="1"/>
      <c r="Q21" s="1"/>
    </row>
    <row r="22" spans="1:17" ht="15.75" customHeight="1" x14ac:dyDescent="0.25">
      <c r="A22" s="19" t="s">
        <v>63</v>
      </c>
      <c r="B22" s="85">
        <v>708714.74</v>
      </c>
      <c r="C22" s="85">
        <v>698357.4</v>
      </c>
      <c r="D22" s="85">
        <v>700546.76</v>
      </c>
      <c r="E22" s="85">
        <v>697627.63</v>
      </c>
      <c r="F22" s="85">
        <v>753058.83</v>
      </c>
      <c r="G22" s="85">
        <v>698908.42</v>
      </c>
      <c r="H22" s="85">
        <v>746510.17</v>
      </c>
      <c r="I22" s="85">
        <v>702048.21</v>
      </c>
      <c r="J22" s="85">
        <v>698306.18</v>
      </c>
      <c r="K22" s="85">
        <v>695168.37</v>
      </c>
      <c r="L22" s="85">
        <v>701443.99</v>
      </c>
      <c r="M22" s="85">
        <v>698588.89</v>
      </c>
      <c r="N22" s="85">
        <v>753643.88</v>
      </c>
      <c r="O22" s="81">
        <f t="shared" si="0"/>
        <v>9252923.4700000007</v>
      </c>
      <c r="P22" s="1"/>
      <c r="Q22" s="1"/>
    </row>
    <row r="23" spans="1:17" ht="15.75" customHeight="1" x14ac:dyDescent="0.25">
      <c r="A23" s="19" t="s">
        <v>64</v>
      </c>
      <c r="B23" s="85">
        <v>23828.92</v>
      </c>
      <c r="C23" s="85">
        <v>23828.92</v>
      </c>
      <c r="D23" s="85">
        <v>23828.92</v>
      </c>
      <c r="E23" s="85">
        <v>23828.92</v>
      </c>
      <c r="F23" s="85">
        <v>25965.67</v>
      </c>
      <c r="G23" s="85">
        <v>24256.27</v>
      </c>
      <c r="H23" s="85">
        <v>24256.27</v>
      </c>
      <c r="I23" s="85">
        <v>24256.27</v>
      </c>
      <c r="J23" s="85">
        <v>24256.27</v>
      </c>
      <c r="K23" s="85">
        <v>24256.27</v>
      </c>
      <c r="L23" s="85">
        <v>24256.27</v>
      </c>
      <c r="M23" s="85">
        <v>24256.27</v>
      </c>
      <c r="N23" s="85">
        <v>24256.27</v>
      </c>
      <c r="O23" s="81">
        <f t="shared" si="0"/>
        <v>315331.51</v>
      </c>
      <c r="P23" s="1"/>
      <c r="Q23" s="1"/>
    </row>
    <row r="24" spans="1:17" ht="15.75" customHeight="1" x14ac:dyDescent="0.25">
      <c r="A24" s="19" t="s">
        <v>65</v>
      </c>
      <c r="B24" s="85">
        <v>10684845.380000001</v>
      </c>
      <c r="C24" s="85">
        <v>10966649.99</v>
      </c>
      <c r="D24" s="85">
        <v>10644712.699999999</v>
      </c>
      <c r="E24" s="85">
        <v>10699894.35</v>
      </c>
      <c r="F24" s="85">
        <v>11402951.25</v>
      </c>
      <c r="G24" s="85">
        <v>10661662.460000001</v>
      </c>
      <c r="H24" s="85">
        <v>10700798.199999999</v>
      </c>
      <c r="I24" s="85">
        <v>10553965.630000001</v>
      </c>
      <c r="J24" s="85">
        <v>10523397.48</v>
      </c>
      <c r="K24" s="85">
        <v>10464017.279999999</v>
      </c>
      <c r="L24" s="85">
        <v>10390480.24</v>
      </c>
      <c r="M24" s="85">
        <v>10382316.51</v>
      </c>
      <c r="N24" s="85">
        <v>10343049.689999999</v>
      </c>
      <c r="O24" s="81">
        <f t="shared" si="0"/>
        <v>138418741.16</v>
      </c>
      <c r="P24" s="1"/>
      <c r="Q24" s="1"/>
    </row>
    <row r="25" spans="1:17" ht="15.75" customHeight="1" x14ac:dyDescent="0.25">
      <c r="A25" s="19" t="s">
        <v>66</v>
      </c>
      <c r="B25" s="85">
        <v>1685330.04</v>
      </c>
      <c r="C25" s="85">
        <v>1681681.14</v>
      </c>
      <c r="D25" s="85">
        <v>1726958.37</v>
      </c>
      <c r="E25" s="85">
        <v>1671186.69</v>
      </c>
      <c r="F25" s="85">
        <v>1811019.33</v>
      </c>
      <c r="G25" s="85">
        <v>1705538.67</v>
      </c>
      <c r="H25" s="85">
        <v>1688473.14</v>
      </c>
      <c r="I25" s="85">
        <v>1668383.36</v>
      </c>
      <c r="J25" s="85">
        <v>1648982.93</v>
      </c>
      <c r="K25" s="85">
        <v>1654918.85</v>
      </c>
      <c r="L25" s="85">
        <v>1648240.94</v>
      </c>
      <c r="M25" s="85">
        <v>1650269.19</v>
      </c>
      <c r="N25" s="85">
        <v>1637346.67</v>
      </c>
      <c r="O25" s="81">
        <f t="shared" si="0"/>
        <v>21878329.32</v>
      </c>
      <c r="P25" s="1"/>
      <c r="Q25" s="1"/>
    </row>
    <row r="26" spans="1:17" ht="15.75" customHeight="1" x14ac:dyDescent="0.25">
      <c r="A26" s="19" t="s">
        <v>67</v>
      </c>
      <c r="B26" s="85">
        <v>25768880.420000002</v>
      </c>
      <c r="C26" s="85">
        <v>25673244.789999999</v>
      </c>
      <c r="D26" s="85">
        <v>25688069.809999999</v>
      </c>
      <c r="E26" s="85">
        <v>25721833.440000001</v>
      </c>
      <c r="F26" s="85">
        <v>27406408.280000001</v>
      </c>
      <c r="G26" s="85">
        <v>25753866.350000001</v>
      </c>
      <c r="H26" s="85">
        <v>25273867.059999999</v>
      </c>
      <c r="I26" s="85">
        <v>25260028.420000002</v>
      </c>
      <c r="J26" s="85">
        <v>25022684.620000001</v>
      </c>
      <c r="K26" s="85">
        <v>24969090.789999999</v>
      </c>
      <c r="L26" s="85">
        <v>24800457.739999998</v>
      </c>
      <c r="M26" s="85">
        <v>24712573.190000001</v>
      </c>
      <c r="N26" s="85">
        <v>24553126.690000001</v>
      </c>
      <c r="O26" s="81">
        <f t="shared" si="0"/>
        <v>330604131.59999996</v>
      </c>
      <c r="P26" s="1"/>
      <c r="Q26" s="1"/>
    </row>
    <row r="27" spans="1:17" ht="15.75" customHeight="1" x14ac:dyDescent="0.25">
      <c r="A27" s="19" t="s">
        <v>68</v>
      </c>
      <c r="B27" s="85">
        <v>11310752.890000001</v>
      </c>
      <c r="C27" s="85">
        <v>11253706.57</v>
      </c>
      <c r="D27" s="85">
        <v>11206878.74</v>
      </c>
      <c r="E27" s="85">
        <v>11139885.83</v>
      </c>
      <c r="F27" s="85">
        <v>11958981.92</v>
      </c>
      <c r="G27" s="85">
        <v>11169840.439999999</v>
      </c>
      <c r="H27" s="85">
        <v>11150849.029999999</v>
      </c>
      <c r="I27" s="85">
        <v>11107034.359999999</v>
      </c>
      <c r="J27" s="85">
        <v>11039632.710000001</v>
      </c>
      <c r="K27" s="85">
        <v>11005118.789999999</v>
      </c>
      <c r="L27" s="85">
        <v>10944649.050000001</v>
      </c>
      <c r="M27" s="85">
        <v>10942766.939999999</v>
      </c>
      <c r="N27" s="85">
        <v>10950992.32</v>
      </c>
      <c r="O27" s="81">
        <f t="shared" si="0"/>
        <v>145181089.59</v>
      </c>
      <c r="P27" s="1"/>
      <c r="Q27" s="1"/>
    </row>
    <row r="28" spans="1:17" ht="15.75" customHeight="1" x14ac:dyDescent="0.25">
      <c r="A28" s="19" t="s">
        <v>69</v>
      </c>
      <c r="B28" s="85">
        <v>16114146.470000001</v>
      </c>
      <c r="C28" s="85">
        <v>16046636.779999999</v>
      </c>
      <c r="D28" s="85">
        <v>16045131.279999999</v>
      </c>
      <c r="E28" s="85">
        <v>16025203.880000001</v>
      </c>
      <c r="F28" s="85">
        <v>17036292.010000002</v>
      </c>
      <c r="G28" s="85">
        <v>16002038.939999999</v>
      </c>
      <c r="H28" s="85">
        <v>15940247.75</v>
      </c>
      <c r="I28" s="85">
        <v>15836794.77</v>
      </c>
      <c r="J28" s="85">
        <v>15804837.35</v>
      </c>
      <c r="K28" s="85">
        <v>15757024.16</v>
      </c>
      <c r="L28" s="85">
        <v>15703225.1</v>
      </c>
      <c r="M28" s="85">
        <v>15633278.6</v>
      </c>
      <c r="N28" s="85">
        <v>15588550.970000001</v>
      </c>
      <c r="O28" s="81">
        <f t="shared" si="0"/>
        <v>207533408.05999997</v>
      </c>
      <c r="P28" s="1"/>
      <c r="Q28" s="1"/>
    </row>
    <row r="29" spans="1:17" ht="15.75" customHeight="1" x14ac:dyDescent="0.25">
      <c r="A29" s="19" t="s">
        <v>70</v>
      </c>
      <c r="B29" s="85">
        <v>14920923.52</v>
      </c>
      <c r="C29" s="85">
        <v>14877814.26</v>
      </c>
      <c r="D29" s="85">
        <v>14858366.49</v>
      </c>
      <c r="E29" s="85">
        <v>14852649.59</v>
      </c>
      <c r="F29" s="85">
        <v>16163518.300000001</v>
      </c>
      <c r="G29" s="85">
        <v>15207742.859999999</v>
      </c>
      <c r="H29" s="85">
        <v>14898064.32</v>
      </c>
      <c r="I29" s="85">
        <v>14858071.060000001</v>
      </c>
      <c r="J29" s="85">
        <v>14887349.300000001</v>
      </c>
      <c r="K29" s="85">
        <v>14786402.5</v>
      </c>
      <c r="L29" s="85">
        <v>14775819.52</v>
      </c>
      <c r="M29" s="85">
        <v>14752774.15</v>
      </c>
      <c r="N29" s="85">
        <v>14734594</v>
      </c>
      <c r="O29" s="81">
        <f t="shared" si="0"/>
        <v>194574089.87000003</v>
      </c>
      <c r="P29" s="1"/>
      <c r="Q29" s="1"/>
    </row>
    <row r="30" spans="1:17" ht="15.75" customHeight="1" x14ac:dyDescent="0.25">
      <c r="A30" s="19" t="s">
        <v>71</v>
      </c>
      <c r="B30" s="85">
        <v>3646855.02</v>
      </c>
      <c r="C30" s="85">
        <v>3597794.49</v>
      </c>
      <c r="D30" s="85">
        <v>3572040.2</v>
      </c>
      <c r="E30" s="85">
        <v>3582311.36</v>
      </c>
      <c r="F30" s="85">
        <v>3860612.76</v>
      </c>
      <c r="G30" s="85">
        <v>3597871.92</v>
      </c>
      <c r="H30" s="85">
        <v>3596093.06</v>
      </c>
      <c r="I30" s="85">
        <v>3671582.97</v>
      </c>
      <c r="J30" s="85">
        <v>3566012.22</v>
      </c>
      <c r="K30" s="85">
        <v>3535199.81</v>
      </c>
      <c r="L30" s="85">
        <v>3519414.29</v>
      </c>
      <c r="M30" s="85">
        <v>3515925.47</v>
      </c>
      <c r="N30" s="85">
        <v>3480111.66</v>
      </c>
      <c r="O30" s="81">
        <f t="shared" si="0"/>
        <v>46741825.229999989</v>
      </c>
      <c r="P30" s="1"/>
      <c r="Q30" s="1"/>
    </row>
    <row r="31" spans="1:17" ht="15.75" customHeight="1" x14ac:dyDescent="0.25">
      <c r="A31" s="19" t="s">
        <v>72</v>
      </c>
      <c r="B31" s="85">
        <v>11881929.130000001</v>
      </c>
      <c r="C31" s="85">
        <v>11831602.82</v>
      </c>
      <c r="D31" s="85">
        <v>11837157.449999999</v>
      </c>
      <c r="E31" s="85">
        <v>11805996.939999999</v>
      </c>
      <c r="F31" s="85">
        <v>12548765.82</v>
      </c>
      <c r="G31" s="85">
        <v>11845850.130000001</v>
      </c>
      <c r="H31" s="85">
        <v>11795571.74</v>
      </c>
      <c r="I31" s="85">
        <v>11737111.279999999</v>
      </c>
      <c r="J31" s="85">
        <v>11666390.949999999</v>
      </c>
      <c r="K31" s="85">
        <v>11662603.4</v>
      </c>
      <c r="L31" s="85">
        <v>11577464.34</v>
      </c>
      <c r="M31" s="85">
        <v>11581087.6</v>
      </c>
      <c r="N31" s="85">
        <v>11580893.67</v>
      </c>
      <c r="O31" s="81">
        <f t="shared" si="0"/>
        <v>153352425.27000001</v>
      </c>
      <c r="P31" s="1"/>
      <c r="Q31" s="1"/>
    </row>
    <row r="32" spans="1:17" ht="15.75" customHeight="1" x14ac:dyDescent="0.25">
      <c r="A32" s="19" t="s">
        <v>73</v>
      </c>
      <c r="B32" s="85">
        <v>8467468.8499999996</v>
      </c>
      <c r="C32" s="85">
        <v>8478181.8599999994</v>
      </c>
      <c r="D32" s="85">
        <v>8377649.3700000001</v>
      </c>
      <c r="E32" s="85">
        <v>8366508.0999999996</v>
      </c>
      <c r="F32" s="85">
        <v>9070040.0399999991</v>
      </c>
      <c r="G32" s="85">
        <v>8435827.3000000007</v>
      </c>
      <c r="H32" s="85">
        <v>8413617.1199999992</v>
      </c>
      <c r="I32" s="85">
        <v>8446141.6699999999</v>
      </c>
      <c r="J32" s="85">
        <v>8387772.4699999997</v>
      </c>
      <c r="K32" s="85">
        <v>8300322.1200000001</v>
      </c>
      <c r="L32" s="85">
        <v>8264714.5800000001</v>
      </c>
      <c r="M32" s="85">
        <v>8217819.71</v>
      </c>
      <c r="N32" s="85">
        <v>8237476.7400000002</v>
      </c>
      <c r="O32" s="81">
        <f t="shared" si="0"/>
        <v>109463539.92999998</v>
      </c>
      <c r="P32" s="1"/>
      <c r="Q32" s="1"/>
    </row>
    <row r="33" spans="1:17" ht="15.75" customHeight="1" x14ac:dyDescent="0.25">
      <c r="A33" s="19" t="s">
        <v>74</v>
      </c>
      <c r="B33" s="85">
        <v>73436.13</v>
      </c>
      <c r="C33" s="85">
        <v>73436.13</v>
      </c>
      <c r="D33" s="85">
        <v>73436.13</v>
      </c>
      <c r="E33" s="85">
        <v>73436.13</v>
      </c>
      <c r="F33" s="85">
        <v>79654.13</v>
      </c>
      <c r="G33" s="85">
        <v>74679.73</v>
      </c>
      <c r="H33" s="85">
        <v>71205.36</v>
      </c>
      <c r="I33" s="85">
        <v>71205.36</v>
      </c>
      <c r="J33" s="85">
        <v>71205.36</v>
      </c>
      <c r="K33" s="85">
        <v>71205.36</v>
      </c>
      <c r="L33" s="85">
        <v>71205.36</v>
      </c>
      <c r="M33" s="85">
        <v>71205.36</v>
      </c>
      <c r="N33" s="85">
        <v>71205.36</v>
      </c>
      <c r="O33" s="81">
        <f t="shared" si="0"/>
        <v>946515.89999999991</v>
      </c>
      <c r="P33" s="1"/>
      <c r="Q33" s="1"/>
    </row>
    <row r="34" spans="1:17" ht="15.75" customHeight="1" x14ac:dyDescent="0.25">
      <c r="A34" s="19" t="s">
        <v>75</v>
      </c>
      <c r="B34" s="85">
        <v>19908588.329999998</v>
      </c>
      <c r="C34" s="85">
        <v>19985205.050000001</v>
      </c>
      <c r="D34" s="85">
        <v>19694308.050000001</v>
      </c>
      <c r="E34" s="85">
        <v>19606762.84</v>
      </c>
      <c r="F34" s="85">
        <v>21083153.52</v>
      </c>
      <c r="G34" s="85">
        <v>19781617.949999999</v>
      </c>
      <c r="H34" s="85">
        <v>19664099.030000001</v>
      </c>
      <c r="I34" s="85">
        <v>19566409.469999999</v>
      </c>
      <c r="J34" s="85">
        <v>19524769.66</v>
      </c>
      <c r="K34" s="85">
        <v>19466641.82</v>
      </c>
      <c r="L34" s="85">
        <v>19301715.039999999</v>
      </c>
      <c r="M34" s="85">
        <v>19310124.93</v>
      </c>
      <c r="N34" s="85">
        <v>19331646.84</v>
      </c>
      <c r="O34" s="81">
        <f t="shared" si="0"/>
        <v>256225042.52999997</v>
      </c>
      <c r="P34" s="1"/>
      <c r="Q34" s="1"/>
    </row>
    <row r="35" spans="1:17" ht="15.75" customHeight="1" x14ac:dyDescent="0.25">
      <c r="A35" s="19" t="s">
        <v>76</v>
      </c>
      <c r="B35" s="85">
        <v>5366177.03</v>
      </c>
      <c r="C35" s="85">
        <v>5326926.9400000004</v>
      </c>
      <c r="D35" s="85">
        <v>5271860.55</v>
      </c>
      <c r="E35" s="85">
        <v>5251619.32</v>
      </c>
      <c r="F35" s="85">
        <v>5706144.0599999996</v>
      </c>
      <c r="G35" s="85">
        <v>5378563.5099999998</v>
      </c>
      <c r="H35" s="85">
        <v>5302011.3499999996</v>
      </c>
      <c r="I35" s="85">
        <v>5279773.22</v>
      </c>
      <c r="J35" s="85">
        <v>5275844.3</v>
      </c>
      <c r="K35" s="85">
        <v>5241135.3899999997</v>
      </c>
      <c r="L35" s="85">
        <v>5203322.5</v>
      </c>
      <c r="M35" s="85">
        <v>5208055.05</v>
      </c>
      <c r="N35" s="85">
        <v>5191492.75</v>
      </c>
      <c r="O35" s="81">
        <f t="shared" si="0"/>
        <v>69002925.969999999</v>
      </c>
      <c r="P35" s="1"/>
      <c r="Q35" s="1"/>
    </row>
    <row r="36" spans="1:17" ht="15.75" customHeight="1" x14ac:dyDescent="0.25">
      <c r="A36" s="19" t="s">
        <v>77</v>
      </c>
      <c r="B36" s="85">
        <v>74920834.170000002</v>
      </c>
      <c r="C36" s="85">
        <v>74680012.939999998</v>
      </c>
      <c r="D36" s="85">
        <v>74417149.430000007</v>
      </c>
      <c r="E36" s="85">
        <v>74166564.980000004</v>
      </c>
      <c r="F36" s="85">
        <v>79956886.400000006</v>
      </c>
      <c r="G36" s="85">
        <v>74685552.010000005</v>
      </c>
      <c r="H36" s="85">
        <v>74669210.790000007</v>
      </c>
      <c r="I36" s="85">
        <v>74336049.590000004</v>
      </c>
      <c r="J36" s="85">
        <v>74114230</v>
      </c>
      <c r="K36" s="85">
        <v>73596840.560000002</v>
      </c>
      <c r="L36" s="85">
        <v>73367078.939999998</v>
      </c>
      <c r="M36" s="85">
        <v>73235907.659999996</v>
      </c>
      <c r="N36" s="85">
        <v>73032229.840000004</v>
      </c>
      <c r="O36" s="81">
        <f t="shared" si="0"/>
        <v>969178547.31000018</v>
      </c>
      <c r="P36" s="1"/>
      <c r="Q36" s="1"/>
    </row>
    <row r="37" spans="1:17" ht="15.75" customHeight="1" x14ac:dyDescent="0.25">
      <c r="A37" s="19" t="s">
        <v>78</v>
      </c>
      <c r="B37" s="85">
        <v>4137504.9</v>
      </c>
      <c r="C37" s="85">
        <v>4067122.3</v>
      </c>
      <c r="D37" s="85">
        <v>4091594.13</v>
      </c>
      <c r="E37" s="85">
        <v>4149255.53</v>
      </c>
      <c r="F37" s="85">
        <v>4605596.4800000004</v>
      </c>
      <c r="G37" s="85">
        <v>4046003.03</v>
      </c>
      <c r="H37" s="85">
        <v>4045411.99</v>
      </c>
      <c r="I37" s="85">
        <v>4020476.49</v>
      </c>
      <c r="J37" s="85">
        <v>3976226.06</v>
      </c>
      <c r="K37" s="85">
        <v>3974438.23</v>
      </c>
      <c r="L37" s="85">
        <v>3939036.75</v>
      </c>
      <c r="M37" s="85">
        <v>3935448.92</v>
      </c>
      <c r="N37" s="85">
        <v>3907168.55</v>
      </c>
      <c r="O37" s="81">
        <f t="shared" si="0"/>
        <v>52895283.359999999</v>
      </c>
      <c r="P37" s="1"/>
      <c r="Q37" s="1"/>
    </row>
    <row r="38" spans="1:17" ht="15.75" customHeight="1" x14ac:dyDescent="0.25">
      <c r="A38" s="19" t="s">
        <v>79</v>
      </c>
      <c r="B38" s="85">
        <v>1994442.38</v>
      </c>
      <c r="C38" s="85">
        <v>1992250.73</v>
      </c>
      <c r="D38" s="85">
        <v>2027499.57</v>
      </c>
      <c r="E38" s="85">
        <v>1993587.79</v>
      </c>
      <c r="F38" s="85">
        <v>2137767.71</v>
      </c>
      <c r="G38" s="85">
        <v>2011726.55</v>
      </c>
      <c r="H38" s="85">
        <v>2007955.06</v>
      </c>
      <c r="I38" s="85">
        <v>1987450.38</v>
      </c>
      <c r="J38" s="85">
        <v>1979194.41</v>
      </c>
      <c r="K38" s="85">
        <v>1974654.31</v>
      </c>
      <c r="L38" s="85">
        <v>1960426.31</v>
      </c>
      <c r="M38" s="85">
        <v>1961569.95</v>
      </c>
      <c r="N38" s="85">
        <v>1949437.63</v>
      </c>
      <c r="O38" s="81">
        <f t="shared" si="0"/>
        <v>25977962.779999997</v>
      </c>
      <c r="P38" s="1"/>
      <c r="Q38" s="1"/>
    </row>
    <row r="39" spans="1:17" ht="15.75" customHeight="1" x14ac:dyDescent="0.25">
      <c r="A39" s="19" t="s">
        <v>80</v>
      </c>
      <c r="B39" s="85">
        <v>11751684.51</v>
      </c>
      <c r="C39" s="85">
        <v>11698747.5</v>
      </c>
      <c r="D39" s="85">
        <v>11675832.57</v>
      </c>
      <c r="E39" s="85">
        <v>11783359.57</v>
      </c>
      <c r="F39" s="85">
        <v>12274503.949999999</v>
      </c>
      <c r="G39" s="85">
        <v>11691701.439999999</v>
      </c>
      <c r="H39" s="85">
        <v>11693648.99</v>
      </c>
      <c r="I39" s="85">
        <v>11630887.98</v>
      </c>
      <c r="J39" s="85">
        <v>11557627.34</v>
      </c>
      <c r="K39" s="85">
        <v>11530962.82</v>
      </c>
      <c r="L39" s="85">
        <v>11547359.08</v>
      </c>
      <c r="M39" s="85">
        <v>11478305.68</v>
      </c>
      <c r="N39" s="85">
        <v>11419575.92</v>
      </c>
      <c r="O39" s="81">
        <f t="shared" si="0"/>
        <v>151734197.34999996</v>
      </c>
      <c r="P39" s="1"/>
      <c r="Q39" s="1"/>
    </row>
    <row r="40" spans="1:17" ht="15.75" customHeight="1" x14ac:dyDescent="0.25">
      <c r="A40" s="19" t="s">
        <v>81</v>
      </c>
      <c r="B40" s="85">
        <v>8891760.8599999994</v>
      </c>
      <c r="C40" s="85">
        <v>8878087.75</v>
      </c>
      <c r="D40" s="85">
        <v>8841922.0999999996</v>
      </c>
      <c r="E40" s="85">
        <v>8826711.4600000009</v>
      </c>
      <c r="F40" s="85">
        <v>9375397.8300000001</v>
      </c>
      <c r="G40" s="85">
        <v>8866924.6600000001</v>
      </c>
      <c r="H40" s="85">
        <v>8859404.4399999995</v>
      </c>
      <c r="I40" s="85">
        <v>8831991.6199999992</v>
      </c>
      <c r="J40" s="85">
        <v>8783893.9100000001</v>
      </c>
      <c r="K40" s="85">
        <v>8747381.2300000004</v>
      </c>
      <c r="L40" s="85">
        <v>8694321.6799999997</v>
      </c>
      <c r="M40" s="85">
        <v>8687536.5500000007</v>
      </c>
      <c r="N40" s="85">
        <v>8693101.1199999992</v>
      </c>
      <c r="O40" s="81">
        <f t="shared" si="0"/>
        <v>114978435.20999999</v>
      </c>
      <c r="P40" s="1"/>
      <c r="Q40" s="1"/>
    </row>
    <row r="41" spans="1:17" ht="15.75" customHeight="1" x14ac:dyDescent="0.25">
      <c r="A41" s="19" t="s">
        <v>82</v>
      </c>
      <c r="B41" s="85">
        <v>935386.64</v>
      </c>
      <c r="C41" s="85">
        <v>984310.17</v>
      </c>
      <c r="D41" s="85">
        <v>931551.16</v>
      </c>
      <c r="E41" s="85">
        <v>927486.7</v>
      </c>
      <c r="F41" s="85">
        <v>970775.57</v>
      </c>
      <c r="G41" s="85">
        <v>923001.19</v>
      </c>
      <c r="H41" s="85">
        <v>923001.19</v>
      </c>
      <c r="I41" s="85">
        <v>950960.13</v>
      </c>
      <c r="J41" s="85">
        <v>945348.07</v>
      </c>
      <c r="K41" s="85">
        <v>924505.38</v>
      </c>
      <c r="L41" s="85">
        <v>978895.02</v>
      </c>
      <c r="M41" s="85">
        <v>934241.52</v>
      </c>
      <c r="N41" s="85">
        <v>931855.16</v>
      </c>
      <c r="O41" s="81">
        <f t="shared" si="0"/>
        <v>12261317.899999999</v>
      </c>
      <c r="P41" s="1"/>
      <c r="Q41" s="1"/>
    </row>
    <row r="42" spans="1:17" ht="15.75" customHeight="1" x14ac:dyDescent="0.25">
      <c r="A42" s="19" t="s">
        <v>83</v>
      </c>
      <c r="B42" s="85">
        <v>9692535.9399999995</v>
      </c>
      <c r="C42" s="85">
        <v>9593093</v>
      </c>
      <c r="D42" s="85">
        <v>9564596.6600000001</v>
      </c>
      <c r="E42" s="85">
        <v>9531249.6600000001</v>
      </c>
      <c r="F42" s="85">
        <v>10312123.51</v>
      </c>
      <c r="G42" s="85">
        <v>9768729.6199999992</v>
      </c>
      <c r="H42" s="85">
        <v>9597511.7300000004</v>
      </c>
      <c r="I42" s="85">
        <v>9529993.5099999998</v>
      </c>
      <c r="J42" s="85">
        <v>9495423.6400000006</v>
      </c>
      <c r="K42" s="85">
        <v>9481965</v>
      </c>
      <c r="L42" s="85">
        <v>9420749.6600000001</v>
      </c>
      <c r="M42" s="85">
        <v>9425562.5199999996</v>
      </c>
      <c r="N42" s="85">
        <v>9456193.4900000002</v>
      </c>
      <c r="O42" s="81">
        <f t="shared" si="0"/>
        <v>124869727.93999998</v>
      </c>
      <c r="P42" s="1"/>
      <c r="Q42" s="1"/>
    </row>
    <row r="43" spans="1:17" ht="15.75" customHeight="1" x14ac:dyDescent="0.25">
      <c r="A43" s="19" t="s">
        <v>84</v>
      </c>
      <c r="B43" s="85">
        <v>3878072.07</v>
      </c>
      <c r="C43" s="85">
        <v>3881476.85</v>
      </c>
      <c r="D43" s="85">
        <v>3824878.42</v>
      </c>
      <c r="E43" s="85">
        <v>3853267.52</v>
      </c>
      <c r="F43" s="85">
        <v>4032763.57</v>
      </c>
      <c r="G43" s="85">
        <v>3869624.07</v>
      </c>
      <c r="H43" s="85">
        <v>3866733.71</v>
      </c>
      <c r="I43" s="85">
        <v>3881922.02</v>
      </c>
      <c r="J43" s="85">
        <v>3827221.96</v>
      </c>
      <c r="K43" s="85">
        <v>3798574.74</v>
      </c>
      <c r="L43" s="85">
        <v>3769530.82</v>
      </c>
      <c r="M43" s="85">
        <v>3770903.15</v>
      </c>
      <c r="N43" s="85">
        <v>3756119.97</v>
      </c>
      <c r="O43" s="81">
        <f t="shared" si="0"/>
        <v>50011088.869999997</v>
      </c>
      <c r="P43" s="1"/>
      <c r="Q43" s="1"/>
    </row>
    <row r="44" spans="1:17" ht="15.75" customHeight="1" x14ac:dyDescent="0.25">
      <c r="A44" s="19" t="s">
        <v>85</v>
      </c>
      <c r="B44" s="85">
        <v>5607367.9100000001</v>
      </c>
      <c r="C44" s="85">
        <v>5521928.0700000003</v>
      </c>
      <c r="D44" s="85">
        <v>5471089.7999999998</v>
      </c>
      <c r="E44" s="85">
        <v>5469710.3399999999</v>
      </c>
      <c r="F44" s="85">
        <v>5811978.96</v>
      </c>
      <c r="G44" s="85">
        <v>5594709.6500000004</v>
      </c>
      <c r="H44" s="85">
        <v>5449426.79</v>
      </c>
      <c r="I44" s="85">
        <v>5466006.1100000003</v>
      </c>
      <c r="J44" s="85">
        <v>5414626.0899999999</v>
      </c>
      <c r="K44" s="85">
        <v>5409031.75</v>
      </c>
      <c r="L44" s="85">
        <v>5386750.5899999999</v>
      </c>
      <c r="M44" s="85">
        <v>5378610.21</v>
      </c>
      <c r="N44" s="85">
        <v>5357927.42</v>
      </c>
      <c r="O44" s="81">
        <f t="shared" si="0"/>
        <v>71339163.689999998</v>
      </c>
      <c r="P44" s="1"/>
      <c r="Q44" s="1"/>
    </row>
    <row r="45" spans="1:17" ht="15.75" customHeight="1" x14ac:dyDescent="0.25">
      <c r="A45" s="19" t="s">
        <v>86</v>
      </c>
      <c r="B45" s="85">
        <v>1206319.72</v>
      </c>
      <c r="C45" s="85">
        <v>1207765.03</v>
      </c>
      <c r="D45" s="85">
        <v>1187323.8600000001</v>
      </c>
      <c r="E45" s="85">
        <v>1183910.54</v>
      </c>
      <c r="F45" s="85">
        <v>1267890.19</v>
      </c>
      <c r="G45" s="85">
        <v>1197965.19</v>
      </c>
      <c r="H45" s="85">
        <v>1190577.44</v>
      </c>
      <c r="I45" s="85">
        <v>1189508.19</v>
      </c>
      <c r="J45" s="85">
        <v>1205968.23</v>
      </c>
      <c r="K45" s="85">
        <v>1184162.1399999999</v>
      </c>
      <c r="L45" s="85">
        <v>1177026.78</v>
      </c>
      <c r="M45" s="85">
        <v>1177522.17</v>
      </c>
      <c r="N45" s="85">
        <v>1173184.2</v>
      </c>
      <c r="O45" s="81">
        <f t="shared" si="0"/>
        <v>15549123.679999998</v>
      </c>
      <c r="P45" s="1"/>
      <c r="Q45" s="1"/>
    </row>
    <row r="46" spans="1:17" ht="15.75" customHeight="1" x14ac:dyDescent="0.25">
      <c r="A46" s="19" t="s">
        <v>87</v>
      </c>
      <c r="B46" s="85">
        <v>6162524.3200000003</v>
      </c>
      <c r="C46" s="85">
        <v>6118943.2599999998</v>
      </c>
      <c r="D46" s="85">
        <v>6131462.8200000003</v>
      </c>
      <c r="E46" s="85">
        <v>6117590.46</v>
      </c>
      <c r="F46" s="85">
        <v>6494921.8399999999</v>
      </c>
      <c r="G46" s="85">
        <v>6105200.7599999998</v>
      </c>
      <c r="H46" s="85">
        <v>6116744.1399999997</v>
      </c>
      <c r="I46" s="85">
        <v>6050899.75</v>
      </c>
      <c r="J46" s="85">
        <v>6068906.4800000004</v>
      </c>
      <c r="K46" s="85">
        <v>6021557.9000000004</v>
      </c>
      <c r="L46" s="85">
        <v>5967154.7800000003</v>
      </c>
      <c r="M46" s="85">
        <v>5968832.8700000001</v>
      </c>
      <c r="N46" s="85">
        <v>5950680.79</v>
      </c>
      <c r="O46" s="81">
        <f t="shared" si="0"/>
        <v>79275420.170000002</v>
      </c>
      <c r="P46" s="1"/>
      <c r="Q46" s="1"/>
    </row>
    <row r="47" spans="1:17" ht="15.75" customHeight="1" x14ac:dyDescent="0.25">
      <c r="A47" s="19" t="s">
        <v>88</v>
      </c>
      <c r="B47" s="85">
        <v>1072017.71</v>
      </c>
      <c r="C47" s="85">
        <v>1031183.28</v>
      </c>
      <c r="D47" s="85">
        <v>1013135.71</v>
      </c>
      <c r="E47" s="85">
        <v>1006641.62</v>
      </c>
      <c r="F47" s="85">
        <v>1072814.42</v>
      </c>
      <c r="G47" s="85">
        <v>1013550.07</v>
      </c>
      <c r="H47" s="85">
        <v>1004962.23</v>
      </c>
      <c r="I47" s="85">
        <v>995968.95</v>
      </c>
      <c r="J47" s="85">
        <v>989086.2</v>
      </c>
      <c r="K47" s="85">
        <v>979191.28</v>
      </c>
      <c r="L47" s="85">
        <v>975016.33</v>
      </c>
      <c r="M47" s="85">
        <v>975129.82</v>
      </c>
      <c r="N47" s="85">
        <v>971072.53</v>
      </c>
      <c r="O47" s="81">
        <f t="shared" si="0"/>
        <v>13099770.15</v>
      </c>
      <c r="P47" s="1"/>
      <c r="Q47" s="1"/>
    </row>
    <row r="48" spans="1:17" ht="15.75" customHeight="1" x14ac:dyDescent="0.25">
      <c r="A48" s="19" t="s">
        <v>89</v>
      </c>
      <c r="B48" s="85">
        <v>2412681.84</v>
      </c>
      <c r="C48" s="85">
        <v>2396732.7599999998</v>
      </c>
      <c r="D48" s="85">
        <v>2407108.84</v>
      </c>
      <c r="E48" s="85">
        <v>2402266.7599999998</v>
      </c>
      <c r="F48" s="85">
        <v>2448001.9300000002</v>
      </c>
      <c r="G48" s="85">
        <v>2435197.27</v>
      </c>
      <c r="H48" s="85">
        <v>2392856.15</v>
      </c>
      <c r="I48" s="85">
        <v>2392856.15</v>
      </c>
      <c r="J48" s="85">
        <v>2411476.6800000002</v>
      </c>
      <c r="K48" s="85">
        <v>2377634.63</v>
      </c>
      <c r="L48" s="85">
        <v>2372972.0699999998</v>
      </c>
      <c r="M48" s="85">
        <v>2374025.34</v>
      </c>
      <c r="N48" s="85">
        <v>2426120.46</v>
      </c>
      <c r="O48" s="81">
        <f t="shared" si="0"/>
        <v>31249930.879999995</v>
      </c>
      <c r="P48" s="1"/>
      <c r="Q48" s="1"/>
    </row>
    <row r="49" spans="1:21" ht="15.75" customHeight="1" x14ac:dyDescent="0.25">
      <c r="A49" s="19" t="s">
        <v>90</v>
      </c>
      <c r="B49" s="85">
        <v>2349861.2599999998</v>
      </c>
      <c r="C49" s="85">
        <v>2355427.25</v>
      </c>
      <c r="D49" s="85">
        <v>2356535.11</v>
      </c>
      <c r="E49" s="85">
        <v>2352338.64</v>
      </c>
      <c r="F49" s="85">
        <v>2511137.1800000002</v>
      </c>
      <c r="G49" s="85">
        <v>2348148.58</v>
      </c>
      <c r="H49" s="85">
        <v>2320073.17</v>
      </c>
      <c r="I49" s="85">
        <v>2298363.83</v>
      </c>
      <c r="J49" s="85">
        <v>2307124.67</v>
      </c>
      <c r="K49" s="85">
        <v>2285758.84</v>
      </c>
      <c r="L49" s="85">
        <v>2269689.2599999998</v>
      </c>
      <c r="M49" s="85">
        <v>2272192.0299999998</v>
      </c>
      <c r="N49" s="85">
        <v>2253285.1800000002</v>
      </c>
      <c r="O49" s="81">
        <f t="shared" si="0"/>
        <v>30279935</v>
      </c>
      <c r="P49" s="1"/>
      <c r="Q49" s="1"/>
    </row>
    <row r="50" spans="1:21" ht="15.75" customHeight="1" x14ac:dyDescent="0.25">
      <c r="A50" s="7" t="s">
        <v>26</v>
      </c>
      <c r="B50" s="81">
        <f t="shared" ref="B50:N50" si="1">SUM(B12:B49)</f>
        <v>285805974.52999991</v>
      </c>
      <c r="C50" s="81">
        <f t="shared" si="1"/>
        <v>285031512.01999992</v>
      </c>
      <c r="D50" s="81">
        <f t="shared" si="1"/>
        <v>283742263.53999996</v>
      </c>
      <c r="E50" s="81">
        <f t="shared" si="1"/>
        <v>283224142.80999994</v>
      </c>
      <c r="F50" s="81">
        <f t="shared" si="1"/>
        <v>303209628.81999999</v>
      </c>
      <c r="G50" s="81">
        <f t="shared" si="1"/>
        <v>284895193.2299999</v>
      </c>
      <c r="H50" s="81">
        <f t="shared" si="1"/>
        <v>283362099.04000002</v>
      </c>
      <c r="I50" s="81">
        <f t="shared" si="1"/>
        <v>282185452.10999995</v>
      </c>
      <c r="J50" s="81">
        <f t="shared" si="1"/>
        <v>280901659.24000007</v>
      </c>
      <c r="K50" s="81">
        <f>SUM(K12:K49)</f>
        <v>279639672.65999991</v>
      </c>
      <c r="L50" s="81">
        <f t="shared" si="1"/>
        <v>278325632.29999995</v>
      </c>
      <c r="M50" s="81">
        <f t="shared" si="1"/>
        <v>277835314.15999997</v>
      </c>
      <c r="N50" s="81">
        <f t="shared" si="1"/>
        <v>277268717.41999996</v>
      </c>
      <c r="O50" s="81">
        <f>SUM(B50:N50)</f>
        <v>3685427261.8799992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3"/>
  <sheetViews>
    <sheetView topLeftCell="A8" zoomScale="85" zoomScaleNormal="85" workbookViewId="0">
      <selection activeCell="O70" sqref="C70:O70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97" t="s">
        <v>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55"/>
      <c r="R5" s="55"/>
      <c r="S5" s="1"/>
      <c r="T5" s="1"/>
      <c r="U5" s="1"/>
      <c r="V5" s="1"/>
      <c r="W5" s="1"/>
      <c r="X5" s="1"/>
    </row>
    <row r="6" spans="1:24" x14ac:dyDescent="0.25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55"/>
      <c r="R6" s="55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06" t="s">
        <v>91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55"/>
      <c r="R8" s="55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36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40" t="s">
        <v>2</v>
      </c>
      <c r="B10" s="135"/>
      <c r="C10" s="140">
        <v>2023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7" t="s">
        <v>26</v>
      </c>
      <c r="Q11" s="1"/>
      <c r="R11" s="1"/>
      <c r="S11" s="1"/>
      <c r="T11" s="1"/>
    </row>
    <row r="12" spans="1:24" x14ac:dyDescent="0.25">
      <c r="A12" s="13" t="s">
        <v>102</v>
      </c>
      <c r="B12" s="13" t="s">
        <v>140</v>
      </c>
      <c r="C12" s="21">
        <v>280211.86</v>
      </c>
      <c r="D12" s="21">
        <v>276504.18</v>
      </c>
      <c r="E12" s="21">
        <v>276504.18</v>
      </c>
      <c r="F12" s="21">
        <v>273329.78000000003</v>
      </c>
      <c r="G12" s="21">
        <v>287918.28000000003</v>
      </c>
      <c r="H12" s="21">
        <v>271111.32</v>
      </c>
      <c r="I12" s="21">
        <v>271111.32</v>
      </c>
      <c r="J12" s="21">
        <v>267361.84000000003</v>
      </c>
      <c r="K12" s="21">
        <v>263610.13</v>
      </c>
      <c r="L12" s="21">
        <v>256589.69</v>
      </c>
      <c r="M12" s="21">
        <v>256589.69</v>
      </c>
      <c r="N12" s="21">
        <v>256589.69</v>
      </c>
      <c r="O12" s="21">
        <v>256589.69</v>
      </c>
      <c r="P12" s="28">
        <f>SUM(C12:O12)</f>
        <v>3494021.65</v>
      </c>
      <c r="Q12" s="1"/>
      <c r="R12" s="1"/>
      <c r="S12" s="1"/>
      <c r="T12" s="1"/>
    </row>
    <row r="13" spans="1:24" x14ac:dyDescent="0.25">
      <c r="A13" s="13" t="s">
        <v>102</v>
      </c>
      <c r="B13" s="13" t="s">
        <v>141</v>
      </c>
      <c r="C13" s="21">
        <v>153543.51</v>
      </c>
      <c r="D13" s="21">
        <v>149353.31</v>
      </c>
      <c r="E13" s="21">
        <v>149353.31</v>
      </c>
      <c r="F13" s="21">
        <v>149353.31</v>
      </c>
      <c r="G13" s="21">
        <v>157427.09</v>
      </c>
      <c r="H13" s="21">
        <v>144306.04</v>
      </c>
      <c r="I13" s="21">
        <v>144306.04</v>
      </c>
      <c r="J13" s="21">
        <v>144306.04</v>
      </c>
      <c r="K13" s="21">
        <v>140496.88</v>
      </c>
      <c r="L13" s="21">
        <v>140496.88</v>
      </c>
      <c r="M13" s="21">
        <v>140496.88</v>
      </c>
      <c r="N13" s="21">
        <v>140496.88</v>
      </c>
      <c r="O13" s="21">
        <v>140496.88</v>
      </c>
      <c r="P13" s="28">
        <f t="shared" ref="P13:P30" si="0">SUM(C13:O13)</f>
        <v>1894433.0499999993</v>
      </c>
      <c r="Q13" s="1"/>
      <c r="R13" s="1"/>
      <c r="S13" s="1"/>
      <c r="T13" s="1"/>
    </row>
    <row r="14" spans="1:24" x14ac:dyDescent="0.25">
      <c r="A14" s="13" t="s">
        <v>102</v>
      </c>
      <c r="B14" s="13" t="s">
        <v>142</v>
      </c>
      <c r="C14" s="21">
        <v>176292.48000000001</v>
      </c>
      <c r="D14" s="21">
        <v>176292.48000000001</v>
      </c>
      <c r="E14" s="21">
        <v>172643.58</v>
      </c>
      <c r="F14" s="21">
        <v>172643.58</v>
      </c>
      <c r="G14" s="21">
        <v>187184.68</v>
      </c>
      <c r="H14" s="21">
        <v>175551.8</v>
      </c>
      <c r="I14" s="21">
        <v>175551.8</v>
      </c>
      <c r="J14" s="21">
        <v>175551.8</v>
      </c>
      <c r="K14" s="21">
        <v>175551.8</v>
      </c>
      <c r="L14" s="21">
        <v>161714.79999999999</v>
      </c>
      <c r="M14" s="21">
        <v>161714.79999999999</v>
      </c>
      <c r="N14" s="21">
        <v>161714.79999999999</v>
      </c>
      <c r="O14" s="21">
        <v>189947.43</v>
      </c>
      <c r="P14" s="28">
        <f t="shared" si="0"/>
        <v>2262355.8300000005</v>
      </c>
      <c r="Q14" s="1"/>
      <c r="R14" s="1"/>
      <c r="S14" s="1"/>
      <c r="T14" s="1"/>
    </row>
    <row r="15" spans="1:24" x14ac:dyDescent="0.25">
      <c r="A15" s="13" t="s">
        <v>102</v>
      </c>
      <c r="B15" s="13" t="s">
        <v>139</v>
      </c>
      <c r="C15" s="21">
        <v>769383.47</v>
      </c>
      <c r="D15" s="21">
        <v>765734.57</v>
      </c>
      <c r="E15" s="21">
        <v>763519.78</v>
      </c>
      <c r="F15" s="21">
        <v>744532.66</v>
      </c>
      <c r="G15" s="21">
        <v>796286.14</v>
      </c>
      <c r="H15" s="21">
        <v>743692.36</v>
      </c>
      <c r="I15" s="21">
        <v>736895.66</v>
      </c>
      <c r="J15" s="21">
        <v>743689.12</v>
      </c>
      <c r="K15" s="21">
        <v>802746.17</v>
      </c>
      <c r="L15" s="21">
        <v>730523.32</v>
      </c>
      <c r="M15" s="21">
        <v>730069.02</v>
      </c>
      <c r="N15" s="21">
        <v>728402.32</v>
      </c>
      <c r="O15" s="21">
        <v>723297.62</v>
      </c>
      <c r="P15" s="28">
        <f t="shared" si="0"/>
        <v>9778772.2100000009</v>
      </c>
      <c r="Q15" s="1"/>
      <c r="R15" s="1"/>
      <c r="S15" s="1"/>
      <c r="T15" s="1"/>
    </row>
    <row r="16" spans="1:24" x14ac:dyDescent="0.25">
      <c r="A16" s="13" t="s">
        <v>102</v>
      </c>
      <c r="B16" s="13" t="s">
        <v>143</v>
      </c>
      <c r="C16" s="21">
        <v>87647.61</v>
      </c>
      <c r="D16" s="21">
        <v>87647.61</v>
      </c>
      <c r="E16" s="21">
        <v>87647.61</v>
      </c>
      <c r="F16" s="21">
        <v>87647.61</v>
      </c>
      <c r="G16" s="21">
        <v>94903.21</v>
      </c>
      <c r="H16" s="21">
        <v>89098.73</v>
      </c>
      <c r="I16" s="21">
        <v>89098.73</v>
      </c>
      <c r="J16" s="21">
        <v>89098.73</v>
      </c>
      <c r="K16" s="21">
        <v>89098.73</v>
      </c>
      <c r="L16" s="21">
        <v>89098.73</v>
      </c>
      <c r="M16" s="21">
        <v>88710.83</v>
      </c>
      <c r="N16" s="21">
        <v>88710.83</v>
      </c>
      <c r="O16" s="21">
        <v>88710.83</v>
      </c>
      <c r="P16" s="28">
        <f t="shared" si="0"/>
        <v>1157119.79</v>
      </c>
      <c r="Q16" s="1"/>
      <c r="R16" s="1"/>
      <c r="S16" s="1"/>
      <c r="T16" s="1"/>
    </row>
    <row r="17" spans="1:20" x14ac:dyDescent="0.25">
      <c r="A17" s="13" t="s">
        <v>102</v>
      </c>
      <c r="B17" s="13" t="s">
        <v>144</v>
      </c>
      <c r="C17" s="21">
        <v>39056.86</v>
      </c>
      <c r="D17" s="21">
        <v>39056.86</v>
      </c>
      <c r="E17" s="21">
        <v>39056.86</v>
      </c>
      <c r="F17" s="21">
        <v>39056.86</v>
      </c>
      <c r="G17" s="21">
        <v>42357.66</v>
      </c>
      <c r="H17" s="21">
        <v>39717.019999999997</v>
      </c>
      <c r="I17" s="21">
        <v>39717.019999999997</v>
      </c>
      <c r="J17" s="21">
        <v>39717.019999999997</v>
      </c>
      <c r="K17" s="21">
        <v>39717.019999999997</v>
      </c>
      <c r="L17" s="21">
        <v>39717.019999999997</v>
      </c>
      <c r="M17" s="21">
        <v>39717.019999999997</v>
      </c>
      <c r="N17" s="21">
        <v>39717.019999999997</v>
      </c>
      <c r="O17" s="21">
        <v>39717.019999999997</v>
      </c>
      <c r="P17" s="28">
        <f t="shared" si="0"/>
        <v>516321.26000000013</v>
      </c>
      <c r="Q17" s="1"/>
      <c r="R17" s="1"/>
      <c r="S17" s="1"/>
      <c r="T17" s="1"/>
    </row>
    <row r="18" spans="1:20" x14ac:dyDescent="0.25">
      <c r="A18" s="13" t="s">
        <v>102</v>
      </c>
      <c r="B18" s="13" t="s">
        <v>103</v>
      </c>
      <c r="C18" s="21">
        <v>2500527.56</v>
      </c>
      <c r="D18" s="21">
        <v>2449839.92</v>
      </c>
      <c r="E18" s="21">
        <v>2483343.04</v>
      </c>
      <c r="F18" s="21">
        <v>2459809.52</v>
      </c>
      <c r="G18" s="21">
        <v>2613521.4900000002</v>
      </c>
      <c r="H18" s="21">
        <v>2453452.25</v>
      </c>
      <c r="I18" s="21">
        <v>2478891.39</v>
      </c>
      <c r="J18" s="21">
        <v>2495620.41</v>
      </c>
      <c r="K18" s="21">
        <v>2438387.7799999998</v>
      </c>
      <c r="L18" s="21">
        <v>2431016.9</v>
      </c>
      <c r="M18" s="21">
        <v>2423813.2000000002</v>
      </c>
      <c r="N18" s="21">
        <v>2423922.27</v>
      </c>
      <c r="O18" s="21">
        <v>2412812.1</v>
      </c>
      <c r="P18" s="28">
        <f t="shared" si="0"/>
        <v>32064957.830000002</v>
      </c>
      <c r="Q18" s="1"/>
      <c r="R18" s="1"/>
      <c r="S18" s="1"/>
      <c r="T18" s="1"/>
    </row>
    <row r="19" spans="1:20" x14ac:dyDescent="0.25">
      <c r="A19" s="163" t="s">
        <v>156</v>
      </c>
      <c r="B19" s="164"/>
      <c r="C19" s="22">
        <f t="shared" ref="C19:O19" si="1">SUM(C12:C18)</f>
        <v>4006663.35</v>
      </c>
      <c r="D19" s="22">
        <f t="shared" si="1"/>
        <v>3944428.93</v>
      </c>
      <c r="E19" s="22">
        <f t="shared" si="1"/>
        <v>3972068.3600000003</v>
      </c>
      <c r="F19" s="22">
        <f t="shared" si="1"/>
        <v>3926373.3200000003</v>
      </c>
      <c r="G19" s="22">
        <f t="shared" si="1"/>
        <v>4179598.55</v>
      </c>
      <c r="H19" s="22">
        <f t="shared" si="1"/>
        <v>3916929.52</v>
      </c>
      <c r="I19" s="22">
        <f t="shared" si="1"/>
        <v>3935571.96</v>
      </c>
      <c r="J19" s="22">
        <f t="shared" si="1"/>
        <v>3955344.96</v>
      </c>
      <c r="K19" s="22">
        <f t="shared" si="1"/>
        <v>3949608.51</v>
      </c>
      <c r="L19" s="22">
        <f t="shared" si="1"/>
        <v>3849157.34</v>
      </c>
      <c r="M19" s="22">
        <f t="shared" si="1"/>
        <v>3841111.4400000004</v>
      </c>
      <c r="N19" s="22">
        <f t="shared" si="1"/>
        <v>3839553.81</v>
      </c>
      <c r="O19" s="22">
        <f t="shared" si="1"/>
        <v>3851571.5700000003</v>
      </c>
      <c r="P19" s="28">
        <f t="shared" si="0"/>
        <v>51167981.619999997</v>
      </c>
      <c r="Q19" s="1"/>
      <c r="R19" s="1"/>
      <c r="S19" s="1"/>
      <c r="T19" s="1"/>
    </row>
    <row r="20" spans="1:20" x14ac:dyDescent="0.25">
      <c r="A20" s="13" t="s">
        <v>99</v>
      </c>
      <c r="B20" s="13" t="s">
        <v>133</v>
      </c>
      <c r="C20" s="21">
        <v>342565.72</v>
      </c>
      <c r="D20" s="21">
        <v>342565.72</v>
      </c>
      <c r="E20" s="21">
        <v>342565.72</v>
      </c>
      <c r="F20" s="21">
        <v>342565.72</v>
      </c>
      <c r="G20" s="21">
        <v>369623.27</v>
      </c>
      <c r="H20" s="21">
        <v>347977.23</v>
      </c>
      <c r="I20" s="21">
        <v>347977.23</v>
      </c>
      <c r="J20" s="21">
        <v>347977.23</v>
      </c>
      <c r="K20" s="21">
        <v>378322.34</v>
      </c>
      <c r="L20" s="21">
        <v>347271.05</v>
      </c>
      <c r="M20" s="21">
        <v>347963.31</v>
      </c>
      <c r="N20" s="21">
        <v>346515.86</v>
      </c>
      <c r="O20" s="21">
        <v>346515.86</v>
      </c>
      <c r="P20" s="28">
        <f t="shared" si="0"/>
        <v>4550406.26</v>
      </c>
      <c r="Q20" s="1"/>
      <c r="R20" s="1"/>
      <c r="S20" s="1"/>
      <c r="T20" s="1"/>
    </row>
    <row r="21" spans="1:20" x14ac:dyDescent="0.25">
      <c r="A21" s="13" t="s">
        <v>99</v>
      </c>
      <c r="B21" s="13" t="s">
        <v>100</v>
      </c>
      <c r="C21" s="21">
        <v>15531232.279999999</v>
      </c>
      <c r="D21" s="21">
        <v>15343199.83</v>
      </c>
      <c r="E21" s="21">
        <v>15346888.08</v>
      </c>
      <c r="F21" s="21">
        <v>15273306.99</v>
      </c>
      <c r="G21" s="21">
        <v>16344835.289999999</v>
      </c>
      <c r="H21" s="21">
        <v>15840225.24</v>
      </c>
      <c r="I21" s="21">
        <v>15339495.51</v>
      </c>
      <c r="J21" s="21">
        <v>15316946.34</v>
      </c>
      <c r="K21" s="21">
        <v>15220065</v>
      </c>
      <c r="L21" s="21">
        <v>15141533.779999999</v>
      </c>
      <c r="M21" s="21">
        <v>15089245.449999999</v>
      </c>
      <c r="N21" s="21">
        <v>15086029.789999999</v>
      </c>
      <c r="O21" s="21">
        <v>15096934.48</v>
      </c>
      <c r="P21" s="28">
        <f t="shared" si="0"/>
        <v>199969938.05999997</v>
      </c>
      <c r="Q21" s="1"/>
      <c r="R21" s="1"/>
      <c r="S21" s="1"/>
      <c r="T21" s="1"/>
    </row>
    <row r="22" spans="1:20" ht="15.75" customHeight="1" x14ac:dyDescent="0.25">
      <c r="A22" s="13" t="s">
        <v>99</v>
      </c>
      <c r="B22" s="13" t="s">
        <v>134</v>
      </c>
      <c r="C22" s="21">
        <v>2655.6</v>
      </c>
      <c r="D22" s="21">
        <v>2655.6</v>
      </c>
      <c r="E22" s="21">
        <v>2655.6</v>
      </c>
      <c r="F22" s="21">
        <v>2655.6</v>
      </c>
      <c r="G22" s="21">
        <v>2960.85</v>
      </c>
      <c r="H22" s="21">
        <v>2716.65</v>
      </c>
      <c r="I22" s="21">
        <v>2716.65</v>
      </c>
      <c r="J22" s="21">
        <v>2716.65</v>
      </c>
      <c r="K22" s="21">
        <v>2716.65</v>
      </c>
      <c r="L22" s="21">
        <v>2716.65</v>
      </c>
      <c r="M22" s="21">
        <v>2716.65</v>
      </c>
      <c r="N22" s="21">
        <v>2716.65</v>
      </c>
      <c r="O22" s="21">
        <v>2716.65</v>
      </c>
      <c r="P22" s="28">
        <f t="shared" si="0"/>
        <v>35316.450000000004</v>
      </c>
      <c r="Q22" s="1"/>
      <c r="R22" s="1"/>
      <c r="S22" s="1"/>
      <c r="T22" s="1"/>
    </row>
    <row r="23" spans="1:20" ht="15.75" customHeight="1" x14ac:dyDescent="0.25">
      <c r="A23" s="163" t="s">
        <v>156</v>
      </c>
      <c r="B23" s="164"/>
      <c r="C23" s="22">
        <f t="shared" ref="C23:O23" si="2">SUM(C20:C22)</f>
        <v>15876453.6</v>
      </c>
      <c r="D23" s="22">
        <f t="shared" si="2"/>
        <v>15688421.15</v>
      </c>
      <c r="E23" s="22">
        <f t="shared" si="2"/>
        <v>15692109.4</v>
      </c>
      <c r="F23" s="22">
        <f t="shared" si="2"/>
        <v>15618528.310000001</v>
      </c>
      <c r="G23" s="22">
        <f t="shared" si="2"/>
        <v>16717419.409999998</v>
      </c>
      <c r="H23" s="22">
        <f t="shared" si="2"/>
        <v>16190919.120000001</v>
      </c>
      <c r="I23" s="22">
        <f t="shared" si="2"/>
        <v>15690189.390000001</v>
      </c>
      <c r="J23" s="22">
        <f t="shared" si="2"/>
        <v>15667640.220000001</v>
      </c>
      <c r="K23" s="22">
        <f t="shared" si="2"/>
        <v>15601103.99</v>
      </c>
      <c r="L23" s="22">
        <f t="shared" si="2"/>
        <v>15491521.48</v>
      </c>
      <c r="M23" s="22">
        <f t="shared" si="2"/>
        <v>15439925.41</v>
      </c>
      <c r="N23" s="22">
        <f t="shared" si="2"/>
        <v>15435262.299999999</v>
      </c>
      <c r="O23" s="22">
        <f t="shared" si="2"/>
        <v>15446166.99</v>
      </c>
      <c r="P23" s="28">
        <f t="shared" si="0"/>
        <v>204555660.77000001</v>
      </c>
      <c r="Q23" s="1"/>
      <c r="R23" s="1"/>
      <c r="S23" s="1"/>
      <c r="T23" s="1"/>
    </row>
    <row r="24" spans="1:20" ht="15.75" customHeight="1" x14ac:dyDescent="0.25">
      <c r="A24" s="13" t="s">
        <v>95</v>
      </c>
      <c r="B24" s="13" t="s">
        <v>110</v>
      </c>
      <c r="C24" s="21">
        <v>304927.84999999998</v>
      </c>
      <c r="D24" s="21">
        <v>304927.84999999998</v>
      </c>
      <c r="E24" s="21">
        <v>304927.84999999998</v>
      </c>
      <c r="F24" s="21">
        <v>304927.84999999998</v>
      </c>
      <c r="G24" s="21">
        <v>329772.25</v>
      </c>
      <c r="H24" s="21">
        <v>309896.73</v>
      </c>
      <c r="I24" s="21">
        <v>312792.36</v>
      </c>
      <c r="J24" s="21">
        <v>309082.40999999997</v>
      </c>
      <c r="K24" s="21">
        <v>309082.40999999997</v>
      </c>
      <c r="L24" s="21">
        <v>309082.40999999997</v>
      </c>
      <c r="M24" s="21">
        <v>309082.40999999997</v>
      </c>
      <c r="N24" s="21">
        <v>309303.37</v>
      </c>
      <c r="O24" s="21">
        <v>309082.40999999997</v>
      </c>
      <c r="P24" s="28">
        <f t="shared" si="0"/>
        <v>4026888.1600000006</v>
      </c>
      <c r="Q24" s="1"/>
      <c r="R24" s="1"/>
      <c r="S24" s="1"/>
      <c r="T24" s="1"/>
    </row>
    <row r="25" spans="1:20" ht="15.75" customHeight="1" x14ac:dyDescent="0.25">
      <c r="A25" s="13" t="s">
        <v>95</v>
      </c>
      <c r="B25" s="13" t="s">
        <v>111</v>
      </c>
      <c r="C25" s="21">
        <v>130359.48</v>
      </c>
      <c r="D25" s="21">
        <v>130359.48</v>
      </c>
      <c r="E25" s="21">
        <v>130359.48</v>
      </c>
      <c r="F25" s="21">
        <v>127005.61</v>
      </c>
      <c r="G25" s="21">
        <v>134650.96</v>
      </c>
      <c r="H25" s="21">
        <v>121905.61</v>
      </c>
      <c r="I25" s="21">
        <v>121905.61</v>
      </c>
      <c r="J25" s="21">
        <v>124873.57</v>
      </c>
      <c r="K25" s="21">
        <v>124873.57</v>
      </c>
      <c r="L25" s="21">
        <v>121163.62</v>
      </c>
      <c r="M25" s="21">
        <v>127099.54</v>
      </c>
      <c r="N25" s="21">
        <v>124997.24</v>
      </c>
      <c r="O25" s="21">
        <v>117161.42</v>
      </c>
      <c r="P25" s="28">
        <f t="shared" si="0"/>
        <v>1636715.1900000002</v>
      </c>
      <c r="Q25" s="1"/>
      <c r="R25" s="1"/>
      <c r="S25" s="1"/>
      <c r="T25" s="1"/>
    </row>
    <row r="26" spans="1:20" ht="15.75" customHeight="1" x14ac:dyDescent="0.25">
      <c r="A26" s="13" t="s">
        <v>95</v>
      </c>
      <c r="B26" s="13" t="s">
        <v>95</v>
      </c>
      <c r="C26" s="21">
        <v>62819248.649999999</v>
      </c>
      <c r="D26" s="21">
        <v>62592913.93</v>
      </c>
      <c r="E26" s="21">
        <v>62432401.350000001</v>
      </c>
      <c r="F26" s="21">
        <v>62588996.880000003</v>
      </c>
      <c r="G26" s="21">
        <v>66906391.460000001</v>
      </c>
      <c r="H26" s="21">
        <v>62975875.560000002</v>
      </c>
      <c r="I26" s="21">
        <v>62385839.539999999</v>
      </c>
      <c r="J26" s="21">
        <v>62312246.850000001</v>
      </c>
      <c r="K26" s="21">
        <v>62210943.82</v>
      </c>
      <c r="L26" s="21">
        <v>61838504.149999999</v>
      </c>
      <c r="M26" s="21">
        <v>61604185.079999998</v>
      </c>
      <c r="N26" s="21">
        <v>61458831.899999999</v>
      </c>
      <c r="O26" s="21">
        <v>61363978.130000003</v>
      </c>
      <c r="P26" s="28">
        <f t="shared" si="0"/>
        <v>813490357.30000007</v>
      </c>
      <c r="Q26" s="1"/>
      <c r="R26" s="1"/>
      <c r="S26" s="1"/>
      <c r="T26" s="1"/>
    </row>
    <row r="27" spans="1:20" ht="15.75" customHeight="1" x14ac:dyDescent="0.25">
      <c r="A27" s="13" t="s">
        <v>95</v>
      </c>
      <c r="B27" s="13" t="s">
        <v>109</v>
      </c>
      <c r="C27" s="21">
        <v>2742334.36</v>
      </c>
      <c r="D27" s="21">
        <v>2782503.52</v>
      </c>
      <c r="E27" s="21">
        <v>2704860.95</v>
      </c>
      <c r="F27" s="21">
        <v>2749570.67</v>
      </c>
      <c r="G27" s="21">
        <v>2920274.47</v>
      </c>
      <c r="H27" s="21">
        <v>2760109.21</v>
      </c>
      <c r="I27" s="21">
        <v>2713644.42</v>
      </c>
      <c r="J27" s="21">
        <v>2715133.63</v>
      </c>
      <c r="K27" s="21">
        <v>2671077.11</v>
      </c>
      <c r="L27" s="21">
        <v>2656347.9300000002</v>
      </c>
      <c r="M27" s="21">
        <v>2617460.0699999998</v>
      </c>
      <c r="N27" s="21">
        <v>2621357.23</v>
      </c>
      <c r="O27" s="21">
        <v>2619198.4500000002</v>
      </c>
      <c r="P27" s="28">
        <f t="shared" si="0"/>
        <v>35273872.020000003</v>
      </c>
      <c r="Q27" s="1"/>
      <c r="R27" s="1"/>
      <c r="S27" s="1"/>
      <c r="T27" s="1"/>
    </row>
    <row r="28" spans="1:20" ht="15.75" customHeight="1" x14ac:dyDescent="0.25">
      <c r="A28" s="163" t="s">
        <v>156</v>
      </c>
      <c r="B28" s="164"/>
      <c r="C28" s="22">
        <f t="shared" ref="C28:O28" si="3">SUM(C24:C27)</f>
        <v>65996870.339999996</v>
      </c>
      <c r="D28" s="22">
        <f t="shared" si="3"/>
        <v>65810704.780000001</v>
      </c>
      <c r="E28" s="22">
        <f t="shared" si="3"/>
        <v>65572549.630000003</v>
      </c>
      <c r="F28" s="22">
        <f t="shared" si="3"/>
        <v>65770501.010000005</v>
      </c>
      <c r="G28" s="22">
        <f t="shared" si="3"/>
        <v>70291089.140000001</v>
      </c>
      <c r="H28" s="22">
        <f t="shared" si="3"/>
        <v>66167787.110000007</v>
      </c>
      <c r="I28" s="22">
        <f t="shared" si="3"/>
        <v>65534181.93</v>
      </c>
      <c r="J28" s="22">
        <f t="shared" si="3"/>
        <v>65461336.460000001</v>
      </c>
      <c r="K28" s="22">
        <f t="shared" si="3"/>
        <v>65315976.909999996</v>
      </c>
      <c r="L28" s="22">
        <f t="shared" si="3"/>
        <v>64925098.109999999</v>
      </c>
      <c r="M28" s="22">
        <f t="shared" si="3"/>
        <v>64657827.100000001</v>
      </c>
      <c r="N28" s="22">
        <f t="shared" si="3"/>
        <v>64514489.739999995</v>
      </c>
      <c r="O28" s="22">
        <f t="shared" si="3"/>
        <v>64409420.410000004</v>
      </c>
      <c r="P28" s="28">
        <f t="shared" si="0"/>
        <v>854427832.66999996</v>
      </c>
      <c r="Q28" s="1"/>
      <c r="R28" s="1"/>
      <c r="S28" s="1"/>
      <c r="T28" s="1"/>
    </row>
    <row r="29" spans="1:20" ht="15.75" customHeight="1" x14ac:dyDescent="0.25">
      <c r="A29" s="13" t="s">
        <v>94</v>
      </c>
      <c r="B29" s="13" t="s">
        <v>107</v>
      </c>
      <c r="C29" s="21">
        <v>1181536.6499999999</v>
      </c>
      <c r="D29" s="21">
        <v>1160944.3600000001</v>
      </c>
      <c r="E29" s="21">
        <v>1207566.01</v>
      </c>
      <c r="F29" s="21">
        <v>1175670.04</v>
      </c>
      <c r="G29" s="21">
        <v>1243978.55</v>
      </c>
      <c r="H29" s="21">
        <v>1156783.07</v>
      </c>
      <c r="I29" s="21">
        <v>1152053.19</v>
      </c>
      <c r="J29" s="21">
        <v>1144183.19</v>
      </c>
      <c r="K29" s="21">
        <v>1133536.78</v>
      </c>
      <c r="L29" s="21">
        <v>1126624.2</v>
      </c>
      <c r="M29" s="21">
        <v>1187258.75</v>
      </c>
      <c r="N29" s="21">
        <v>1130414.26</v>
      </c>
      <c r="O29" s="21">
        <v>1126196.5900000001</v>
      </c>
      <c r="P29" s="28">
        <f t="shared" si="0"/>
        <v>15126745.639999997</v>
      </c>
      <c r="Q29" s="1"/>
      <c r="R29" s="1"/>
      <c r="S29" s="1"/>
      <c r="T29" s="1"/>
    </row>
    <row r="30" spans="1:20" ht="15.75" customHeight="1" x14ac:dyDescent="0.25">
      <c r="A30" s="13" t="s">
        <v>94</v>
      </c>
      <c r="B30" s="13" t="s">
        <v>94</v>
      </c>
      <c r="C30" s="21">
        <v>95362825.510000005</v>
      </c>
      <c r="D30" s="21">
        <v>95118725.060000002</v>
      </c>
      <c r="E30" s="21">
        <v>94527268.540000007</v>
      </c>
      <c r="F30" s="21">
        <v>94026042.459999993</v>
      </c>
      <c r="G30" s="21">
        <v>101068771.23999999</v>
      </c>
      <c r="H30" s="21">
        <v>94526359.150000006</v>
      </c>
      <c r="I30" s="21">
        <v>94223563.569999993</v>
      </c>
      <c r="J30" s="21">
        <v>93789123.689999998</v>
      </c>
      <c r="K30" s="21">
        <v>93215301.109999999</v>
      </c>
      <c r="L30" s="21">
        <v>92853419.480000004</v>
      </c>
      <c r="M30" s="21">
        <v>92307547.349999994</v>
      </c>
      <c r="N30" s="21">
        <v>92199126.730000004</v>
      </c>
      <c r="O30" s="21">
        <v>92139125.150000006</v>
      </c>
      <c r="P30" s="28">
        <f t="shared" si="0"/>
        <v>1225357199.0400002</v>
      </c>
      <c r="Q30" s="1"/>
      <c r="R30" s="1"/>
      <c r="S30" s="1"/>
      <c r="T30" s="1"/>
    </row>
    <row r="31" spans="1:20" ht="15.75" customHeight="1" x14ac:dyDescent="0.25">
      <c r="A31" s="13" t="s">
        <v>94</v>
      </c>
      <c r="B31" s="13" t="s">
        <v>106</v>
      </c>
      <c r="C31" s="21">
        <v>2473.85</v>
      </c>
      <c r="D31" s="21">
        <v>2473.85</v>
      </c>
      <c r="E31" s="21">
        <v>2473.85</v>
      </c>
      <c r="F31" s="21">
        <v>2473.85</v>
      </c>
      <c r="G31" s="21">
        <v>2779.1</v>
      </c>
      <c r="H31" s="21">
        <v>2534.9</v>
      </c>
      <c r="I31" s="21">
        <v>2534.9</v>
      </c>
      <c r="J31" s="21">
        <v>2534.9</v>
      </c>
      <c r="K31" s="21">
        <v>2534.9</v>
      </c>
      <c r="L31" s="21">
        <v>2534.9</v>
      </c>
      <c r="M31" s="21">
        <v>2534.9</v>
      </c>
      <c r="N31" s="21">
        <v>2534.9</v>
      </c>
      <c r="O31" s="21">
        <v>2534.9</v>
      </c>
      <c r="P31" s="28">
        <f>SUM(C31:O31)</f>
        <v>32953.700000000004</v>
      </c>
      <c r="Q31" s="1"/>
      <c r="R31" s="1"/>
      <c r="S31" s="1"/>
      <c r="T31" s="1"/>
    </row>
    <row r="32" spans="1:20" ht="15.75" customHeight="1" x14ac:dyDescent="0.25">
      <c r="A32" s="13" t="s">
        <v>94</v>
      </c>
      <c r="B32" s="13" t="s">
        <v>108</v>
      </c>
      <c r="C32" s="21">
        <v>207036.48</v>
      </c>
      <c r="D32" s="21">
        <v>222566.68</v>
      </c>
      <c r="E32" s="21">
        <v>210018.28</v>
      </c>
      <c r="F32" s="21">
        <v>210018.28</v>
      </c>
      <c r="G32" s="21">
        <v>228607.33</v>
      </c>
      <c r="H32" s="21">
        <v>213736.09</v>
      </c>
      <c r="I32" s="21">
        <v>206846.21</v>
      </c>
      <c r="J32" s="21">
        <v>193120.32</v>
      </c>
      <c r="K32" s="21">
        <v>193120.32</v>
      </c>
      <c r="L32" s="21">
        <v>189645.95</v>
      </c>
      <c r="M32" s="21">
        <v>185936</v>
      </c>
      <c r="N32" s="21">
        <v>185936</v>
      </c>
      <c r="O32" s="21">
        <v>185936</v>
      </c>
      <c r="P32" s="28">
        <f t="shared" ref="P32:P69" si="4">SUM(C32:O32)</f>
        <v>2632523.9400000004</v>
      </c>
      <c r="Q32" s="1"/>
      <c r="R32" s="1"/>
      <c r="S32" s="1"/>
      <c r="T32" s="1"/>
    </row>
    <row r="33" spans="1:20" ht="15.75" customHeight="1" x14ac:dyDescent="0.25">
      <c r="A33" s="163" t="s">
        <v>156</v>
      </c>
      <c r="B33" s="164"/>
      <c r="C33" s="22">
        <f t="shared" ref="C33:O33" si="5">SUM(C29:C32)</f>
        <v>96753872.49000001</v>
      </c>
      <c r="D33" s="22">
        <f t="shared" si="5"/>
        <v>96504709.950000003</v>
      </c>
      <c r="E33" s="22">
        <f t="shared" si="5"/>
        <v>95947326.680000007</v>
      </c>
      <c r="F33" s="22">
        <f t="shared" si="5"/>
        <v>95414204.629999995</v>
      </c>
      <c r="G33" s="22">
        <f t="shared" si="5"/>
        <v>102544136.21999998</v>
      </c>
      <c r="H33" s="22">
        <f t="shared" si="5"/>
        <v>95899413.210000008</v>
      </c>
      <c r="I33" s="22">
        <f t="shared" si="5"/>
        <v>95584997.86999999</v>
      </c>
      <c r="J33" s="22">
        <f t="shared" si="5"/>
        <v>95128962.099999994</v>
      </c>
      <c r="K33" s="22">
        <f t="shared" si="5"/>
        <v>94544493.109999999</v>
      </c>
      <c r="L33" s="22">
        <f t="shared" si="5"/>
        <v>94172224.530000016</v>
      </c>
      <c r="M33" s="22">
        <f t="shared" si="5"/>
        <v>93683277</v>
      </c>
      <c r="N33" s="22">
        <f t="shared" si="5"/>
        <v>93518011.890000015</v>
      </c>
      <c r="O33" s="22">
        <f t="shared" si="5"/>
        <v>93453792.640000015</v>
      </c>
      <c r="P33" s="28">
        <f t="shared" si="4"/>
        <v>1243149422.3200002</v>
      </c>
      <c r="Q33" s="1"/>
      <c r="R33" s="1"/>
      <c r="S33" s="1"/>
      <c r="T33" s="1"/>
    </row>
    <row r="34" spans="1:20" ht="15.75" customHeight="1" x14ac:dyDescent="0.25">
      <c r="A34" s="13" t="s">
        <v>97</v>
      </c>
      <c r="B34" s="13" t="s">
        <v>125</v>
      </c>
      <c r="C34" s="21">
        <v>2314143.9300000002</v>
      </c>
      <c r="D34" s="21">
        <v>2229273</v>
      </c>
      <c r="E34" s="21">
        <v>2222821.73</v>
      </c>
      <c r="F34" s="21">
        <v>2209274.66</v>
      </c>
      <c r="G34" s="21">
        <v>2453991.36</v>
      </c>
      <c r="H34" s="21">
        <v>2250316.41</v>
      </c>
      <c r="I34" s="21">
        <v>2221504.98</v>
      </c>
      <c r="J34" s="21">
        <v>2211723.13</v>
      </c>
      <c r="K34" s="21">
        <v>2210740.9900000002</v>
      </c>
      <c r="L34" s="21">
        <v>2207442.7200000002</v>
      </c>
      <c r="M34" s="21">
        <v>2180432.73</v>
      </c>
      <c r="N34" s="21">
        <v>2181594.1800000002</v>
      </c>
      <c r="O34" s="21">
        <v>2166063.98</v>
      </c>
      <c r="P34" s="28">
        <f t="shared" si="4"/>
        <v>29059323.799999997</v>
      </c>
      <c r="Q34" s="1"/>
      <c r="R34" s="1"/>
      <c r="S34" s="1"/>
      <c r="T34" s="1"/>
    </row>
    <row r="35" spans="1:20" ht="15.75" customHeight="1" x14ac:dyDescent="0.25">
      <c r="A35" s="13" t="s">
        <v>97</v>
      </c>
      <c r="B35" s="13" t="s">
        <v>97</v>
      </c>
      <c r="C35" s="21">
        <v>20165255.52</v>
      </c>
      <c r="D35" s="21">
        <v>20187740.620000001</v>
      </c>
      <c r="E35" s="21">
        <v>20204172.27</v>
      </c>
      <c r="F35" s="21">
        <v>19973728.399999999</v>
      </c>
      <c r="G35" s="21">
        <v>21467345.739999998</v>
      </c>
      <c r="H35" s="21">
        <v>20084555.27</v>
      </c>
      <c r="I35" s="21">
        <v>19931447.030000001</v>
      </c>
      <c r="J35" s="21">
        <v>19866767.899999999</v>
      </c>
      <c r="K35" s="21">
        <v>19766860.34</v>
      </c>
      <c r="L35" s="21">
        <v>19685569.5</v>
      </c>
      <c r="M35" s="21">
        <v>19595617.870000001</v>
      </c>
      <c r="N35" s="21">
        <v>19588704.760000002</v>
      </c>
      <c r="O35" s="21">
        <v>19471815.960000001</v>
      </c>
      <c r="P35" s="28">
        <f t="shared" si="4"/>
        <v>259989581.18000001</v>
      </c>
      <c r="Q35" s="1"/>
      <c r="R35" s="1"/>
      <c r="S35" s="1"/>
      <c r="T35" s="1"/>
    </row>
    <row r="36" spans="1:20" ht="15.75" customHeight="1" x14ac:dyDescent="0.25">
      <c r="A36" s="13" t="s">
        <v>97</v>
      </c>
      <c r="B36" s="13" t="s">
        <v>123</v>
      </c>
      <c r="C36" s="21">
        <v>282017.03999999998</v>
      </c>
      <c r="D36" s="21">
        <v>282017.03999999998</v>
      </c>
      <c r="E36" s="21">
        <v>279300.67</v>
      </c>
      <c r="F36" s="21">
        <v>279300.67</v>
      </c>
      <c r="G36" s="21">
        <v>301634.44</v>
      </c>
      <c r="H36" s="21">
        <v>277647.27</v>
      </c>
      <c r="I36" s="21">
        <v>277647.27</v>
      </c>
      <c r="J36" s="21">
        <v>277647.27</v>
      </c>
      <c r="K36" s="21">
        <v>277647.27</v>
      </c>
      <c r="L36" s="21">
        <v>277647.27</v>
      </c>
      <c r="M36" s="21">
        <v>277647.27</v>
      </c>
      <c r="N36" s="21">
        <v>277647.27</v>
      </c>
      <c r="O36" s="21">
        <v>273937.32</v>
      </c>
      <c r="P36" s="28">
        <f t="shared" si="4"/>
        <v>3641738.07</v>
      </c>
      <c r="Q36" s="1"/>
      <c r="R36" s="1"/>
      <c r="S36" s="1"/>
      <c r="T36" s="1"/>
    </row>
    <row r="37" spans="1:20" s="88" customFormat="1" ht="15.75" customHeight="1" x14ac:dyDescent="0.25">
      <c r="A37" s="13" t="s">
        <v>97</v>
      </c>
      <c r="B37" s="13" t="s">
        <v>186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5935.92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8">
        <f t="shared" si="4"/>
        <v>5935.92</v>
      </c>
      <c r="Q37" s="1"/>
      <c r="R37" s="1"/>
      <c r="S37" s="1"/>
      <c r="T37" s="1"/>
    </row>
    <row r="38" spans="1:20" ht="15.75" customHeight="1" x14ac:dyDescent="0.25">
      <c r="A38" s="13" t="s">
        <v>97</v>
      </c>
      <c r="B38" s="13" t="s">
        <v>124</v>
      </c>
      <c r="C38" s="21">
        <v>13619.53</v>
      </c>
      <c r="D38" s="21">
        <v>13619.53</v>
      </c>
      <c r="E38" s="21">
        <v>13619.53</v>
      </c>
      <c r="F38" s="21">
        <v>13619.53</v>
      </c>
      <c r="G38" s="21">
        <v>14840.53</v>
      </c>
      <c r="H38" s="21">
        <v>13863.73</v>
      </c>
      <c r="I38" s="21">
        <v>13863.73</v>
      </c>
      <c r="J38" s="21">
        <v>13863.73</v>
      </c>
      <c r="K38" s="21">
        <v>13863.73</v>
      </c>
      <c r="L38" s="21">
        <v>13863.73</v>
      </c>
      <c r="M38" s="21">
        <v>13863.73</v>
      </c>
      <c r="N38" s="21">
        <v>13863.73</v>
      </c>
      <c r="O38" s="21">
        <v>13863.73</v>
      </c>
      <c r="P38" s="28">
        <f t="shared" si="4"/>
        <v>180228.49000000002</v>
      </c>
      <c r="Q38" s="1"/>
      <c r="R38" s="1"/>
      <c r="S38" s="1"/>
      <c r="T38" s="1"/>
    </row>
    <row r="39" spans="1:20" ht="15.75" customHeight="1" x14ac:dyDescent="0.25">
      <c r="A39" s="13" t="s">
        <v>97</v>
      </c>
      <c r="B39" s="13" t="s">
        <v>126</v>
      </c>
      <c r="C39" s="21">
        <v>597340.75</v>
      </c>
      <c r="D39" s="21">
        <v>597340.75</v>
      </c>
      <c r="E39" s="21">
        <v>604178.85</v>
      </c>
      <c r="F39" s="21">
        <v>594573.55000000005</v>
      </c>
      <c r="G39" s="21">
        <v>645269.53</v>
      </c>
      <c r="H39" s="21">
        <v>598398.94999999995</v>
      </c>
      <c r="I39" s="21">
        <v>595199.4</v>
      </c>
      <c r="J39" s="21">
        <v>591725.02</v>
      </c>
      <c r="K39" s="21">
        <v>590868.29</v>
      </c>
      <c r="L39" s="21">
        <v>587158.34</v>
      </c>
      <c r="M39" s="21">
        <v>585616.99</v>
      </c>
      <c r="N39" s="21">
        <v>583205.5</v>
      </c>
      <c r="O39" s="21">
        <v>579286.14</v>
      </c>
      <c r="P39" s="28">
        <f t="shared" si="4"/>
        <v>7750162.0600000005</v>
      </c>
      <c r="Q39" s="1"/>
      <c r="R39" s="1"/>
      <c r="S39" s="1"/>
      <c r="T39" s="1"/>
    </row>
    <row r="40" spans="1:20" ht="15.75" customHeight="1" x14ac:dyDescent="0.25">
      <c r="A40" s="163" t="s">
        <v>156</v>
      </c>
      <c r="B40" s="164"/>
      <c r="C40" s="22">
        <f>+C39+C38+C37+C36+C35+C34</f>
        <v>23372376.77</v>
      </c>
      <c r="D40" s="22">
        <f t="shared" ref="D40:O40" si="6">+D39+D38+D37+D36+D35+D34</f>
        <v>23309990.940000001</v>
      </c>
      <c r="E40" s="22">
        <f t="shared" si="6"/>
        <v>23324093.050000001</v>
      </c>
      <c r="F40" s="22">
        <f t="shared" si="6"/>
        <v>23070496.809999999</v>
      </c>
      <c r="G40" s="22">
        <f t="shared" si="6"/>
        <v>24883081.599999998</v>
      </c>
      <c r="H40" s="22">
        <f t="shared" si="6"/>
        <v>23224781.629999999</v>
      </c>
      <c r="I40" s="22">
        <f t="shared" si="6"/>
        <v>23045598.330000002</v>
      </c>
      <c r="J40" s="22">
        <f t="shared" si="6"/>
        <v>22961727.049999997</v>
      </c>
      <c r="K40" s="22">
        <f t="shared" si="6"/>
        <v>22859980.619999997</v>
      </c>
      <c r="L40" s="22">
        <f t="shared" si="6"/>
        <v>22771681.559999999</v>
      </c>
      <c r="M40" s="22">
        <f t="shared" si="6"/>
        <v>22653178.59</v>
      </c>
      <c r="N40" s="22">
        <f t="shared" si="6"/>
        <v>22645015.440000001</v>
      </c>
      <c r="O40" s="22">
        <f t="shared" si="6"/>
        <v>22504967.130000003</v>
      </c>
      <c r="P40" s="28">
        <f t="shared" si="4"/>
        <v>300626969.52000004</v>
      </c>
      <c r="Q40" s="1"/>
      <c r="R40" s="1"/>
      <c r="S40" s="1"/>
      <c r="T40" s="1"/>
    </row>
    <row r="41" spans="1:20" ht="15.75" customHeight="1" x14ac:dyDescent="0.25">
      <c r="A41" s="13" t="s">
        <v>104</v>
      </c>
      <c r="B41" s="13" t="s">
        <v>105</v>
      </c>
      <c r="C41" s="21">
        <v>809031.48</v>
      </c>
      <c r="D41" s="21">
        <v>822650.58</v>
      </c>
      <c r="E41" s="21">
        <v>802527.41</v>
      </c>
      <c r="F41" s="21">
        <v>797921.37</v>
      </c>
      <c r="G41" s="21">
        <v>857975.52</v>
      </c>
      <c r="H41" s="21">
        <v>806355.07</v>
      </c>
      <c r="I41" s="21">
        <v>802730.77</v>
      </c>
      <c r="J41" s="21">
        <v>802730.77</v>
      </c>
      <c r="K41" s="21">
        <v>815148.22</v>
      </c>
      <c r="L41" s="21">
        <v>809349.34</v>
      </c>
      <c r="M41" s="21">
        <v>805639.39</v>
      </c>
      <c r="N41" s="21">
        <v>806001.82</v>
      </c>
      <c r="O41" s="21">
        <v>798130.75</v>
      </c>
      <c r="P41" s="28">
        <f t="shared" si="4"/>
        <v>10536192.49</v>
      </c>
      <c r="Q41" s="1"/>
      <c r="R41" s="1"/>
      <c r="S41" s="1"/>
      <c r="T41" s="1"/>
    </row>
    <row r="42" spans="1:20" ht="15.75" customHeight="1" x14ac:dyDescent="0.25">
      <c r="A42" s="163" t="s">
        <v>156</v>
      </c>
      <c r="B42" s="164"/>
      <c r="C42" s="22">
        <f t="shared" ref="C42:O42" si="7">SUM(C41)</f>
        <v>809031.48</v>
      </c>
      <c r="D42" s="22">
        <f t="shared" si="7"/>
        <v>822650.58</v>
      </c>
      <c r="E42" s="22">
        <f t="shared" si="7"/>
        <v>802527.41</v>
      </c>
      <c r="F42" s="22">
        <f t="shared" si="7"/>
        <v>797921.37</v>
      </c>
      <c r="G42" s="22">
        <f t="shared" si="7"/>
        <v>857975.52</v>
      </c>
      <c r="H42" s="22">
        <f t="shared" si="7"/>
        <v>806355.07</v>
      </c>
      <c r="I42" s="22">
        <f t="shared" si="7"/>
        <v>802730.77</v>
      </c>
      <c r="J42" s="22">
        <f t="shared" si="7"/>
        <v>802730.77</v>
      </c>
      <c r="K42" s="22">
        <f t="shared" si="7"/>
        <v>815148.22</v>
      </c>
      <c r="L42" s="22">
        <f t="shared" si="7"/>
        <v>809349.34</v>
      </c>
      <c r="M42" s="22">
        <f t="shared" si="7"/>
        <v>805639.39</v>
      </c>
      <c r="N42" s="22">
        <f t="shared" si="7"/>
        <v>806001.82</v>
      </c>
      <c r="O42" s="22">
        <f t="shared" si="7"/>
        <v>798130.75</v>
      </c>
      <c r="P42" s="28">
        <f t="shared" si="4"/>
        <v>10536192.49</v>
      </c>
      <c r="Q42" s="1"/>
      <c r="R42" s="1"/>
      <c r="S42" s="1"/>
      <c r="T42" s="1"/>
    </row>
    <row r="43" spans="1:20" ht="15.75" customHeight="1" x14ac:dyDescent="0.25">
      <c r="A43" s="13" t="s">
        <v>98</v>
      </c>
      <c r="B43" s="13" t="s">
        <v>130</v>
      </c>
      <c r="C43" s="21">
        <v>542786.63</v>
      </c>
      <c r="D43" s="21">
        <v>542786.63</v>
      </c>
      <c r="E43" s="21">
        <v>536450.80000000005</v>
      </c>
      <c r="F43" s="21">
        <v>534052.80000000005</v>
      </c>
      <c r="G43" s="21">
        <v>579083.04</v>
      </c>
      <c r="H43" s="21">
        <v>540328.12</v>
      </c>
      <c r="I43" s="21">
        <v>536590.5</v>
      </c>
      <c r="J43" s="21">
        <v>522169.91</v>
      </c>
      <c r="K43" s="21">
        <v>522169.91</v>
      </c>
      <c r="L43" s="21">
        <v>522169.91</v>
      </c>
      <c r="M43" s="21">
        <v>518695.54</v>
      </c>
      <c r="N43" s="21">
        <v>518695.54</v>
      </c>
      <c r="O43" s="21">
        <v>518695.54</v>
      </c>
      <c r="P43" s="28">
        <f t="shared" si="4"/>
        <v>6934674.870000001</v>
      </c>
      <c r="Q43" s="1"/>
      <c r="R43" s="1"/>
      <c r="S43" s="1"/>
      <c r="T43" s="1"/>
    </row>
    <row r="44" spans="1:20" ht="15.75" customHeight="1" x14ac:dyDescent="0.25">
      <c r="A44" s="13" t="s">
        <v>98</v>
      </c>
      <c r="B44" s="13" t="s">
        <v>129</v>
      </c>
      <c r="C44" s="21">
        <v>176014.3</v>
      </c>
      <c r="D44" s="21">
        <v>172365.4</v>
      </c>
      <c r="E44" s="21">
        <v>172365.4</v>
      </c>
      <c r="F44" s="21">
        <v>172365.4</v>
      </c>
      <c r="G44" s="21">
        <v>184403.25</v>
      </c>
      <c r="H44" s="21">
        <v>172217.53</v>
      </c>
      <c r="I44" s="21">
        <v>168743.16</v>
      </c>
      <c r="J44" s="21">
        <v>168743.16</v>
      </c>
      <c r="K44" s="21">
        <v>165033.21</v>
      </c>
      <c r="L44" s="21">
        <v>165033.21</v>
      </c>
      <c r="M44" s="21">
        <v>165033.21</v>
      </c>
      <c r="N44" s="21">
        <v>165033.21</v>
      </c>
      <c r="O44" s="21">
        <v>165033.21</v>
      </c>
      <c r="P44" s="28">
        <f t="shared" si="4"/>
        <v>2212383.65</v>
      </c>
      <c r="Q44" s="1"/>
      <c r="R44" s="1"/>
      <c r="S44" s="1"/>
      <c r="T44" s="1"/>
    </row>
    <row r="45" spans="1:20" ht="15.75" customHeight="1" x14ac:dyDescent="0.25">
      <c r="A45" s="13" t="s">
        <v>98</v>
      </c>
      <c r="B45" s="13" t="s">
        <v>98</v>
      </c>
      <c r="C45" s="21">
        <v>13997032.939999999</v>
      </c>
      <c r="D45" s="21">
        <v>13950315.529999999</v>
      </c>
      <c r="E45" s="21">
        <v>13789129.630000001</v>
      </c>
      <c r="F45" s="21">
        <v>13894383.77</v>
      </c>
      <c r="G45" s="21">
        <v>14872171.039999999</v>
      </c>
      <c r="H45" s="21">
        <v>13882621.130000001</v>
      </c>
      <c r="I45" s="21">
        <v>13792241.85</v>
      </c>
      <c r="J45" s="21">
        <v>13713857.93</v>
      </c>
      <c r="K45" s="21">
        <v>13688169.619999999</v>
      </c>
      <c r="L45" s="21">
        <v>13632846.029999999</v>
      </c>
      <c r="M45" s="21">
        <v>13624251.24</v>
      </c>
      <c r="N45" s="21">
        <v>13588803.5</v>
      </c>
      <c r="O45" s="21">
        <v>13527274.380000001</v>
      </c>
      <c r="P45" s="28">
        <f t="shared" si="4"/>
        <v>179953098.59</v>
      </c>
      <c r="Q45" s="1"/>
      <c r="R45" s="1"/>
      <c r="S45" s="1"/>
      <c r="T45" s="1"/>
    </row>
    <row r="46" spans="1:20" ht="15.75" customHeight="1" x14ac:dyDescent="0.25">
      <c r="A46" s="13" t="s">
        <v>98</v>
      </c>
      <c r="B46" s="13" t="s">
        <v>131</v>
      </c>
      <c r="C46" s="21">
        <v>3330768.62</v>
      </c>
      <c r="D46" s="21">
        <v>3350960.42</v>
      </c>
      <c r="E46" s="21">
        <v>3338324.34</v>
      </c>
      <c r="F46" s="21">
        <v>3322440.01</v>
      </c>
      <c r="G46" s="21">
        <v>3565531.85</v>
      </c>
      <c r="H46" s="21">
        <v>3348453.31</v>
      </c>
      <c r="I46" s="21">
        <v>3326458.93</v>
      </c>
      <c r="J46" s="21">
        <v>3282034.81</v>
      </c>
      <c r="K46" s="21">
        <v>3249871.27</v>
      </c>
      <c r="L46" s="21">
        <v>3230263.72</v>
      </c>
      <c r="M46" s="21">
        <v>3212176.35</v>
      </c>
      <c r="N46" s="21">
        <v>3214943.86</v>
      </c>
      <c r="O46" s="21">
        <v>3183448.99</v>
      </c>
      <c r="P46" s="28">
        <f t="shared" si="4"/>
        <v>42955676.479999997</v>
      </c>
      <c r="Q46" s="1"/>
      <c r="R46" s="1"/>
      <c r="S46" s="1"/>
      <c r="T46" s="1"/>
    </row>
    <row r="47" spans="1:20" ht="15.75" customHeight="1" x14ac:dyDescent="0.25">
      <c r="A47" s="13" t="s">
        <v>98</v>
      </c>
      <c r="B47" s="13" t="s">
        <v>132</v>
      </c>
      <c r="C47" s="21">
        <v>1401181.41</v>
      </c>
      <c r="D47" s="21">
        <v>1383598.29</v>
      </c>
      <c r="E47" s="21">
        <v>1383598.29</v>
      </c>
      <c r="F47" s="21">
        <v>1420208.92</v>
      </c>
      <c r="G47" s="21">
        <v>1518999.84</v>
      </c>
      <c r="H47" s="21">
        <v>1397082.74</v>
      </c>
      <c r="I47" s="21">
        <v>1392426.28</v>
      </c>
      <c r="J47" s="21">
        <v>1404171.87</v>
      </c>
      <c r="K47" s="21">
        <v>1388584</v>
      </c>
      <c r="L47" s="21">
        <v>1391760.39</v>
      </c>
      <c r="M47" s="21">
        <v>1388661.22</v>
      </c>
      <c r="N47" s="21">
        <v>1388826.69</v>
      </c>
      <c r="O47" s="21">
        <v>1383793.97</v>
      </c>
      <c r="P47" s="28">
        <f t="shared" si="4"/>
        <v>18242893.91</v>
      </c>
      <c r="Q47" s="1"/>
      <c r="R47" s="1"/>
      <c r="S47" s="1"/>
      <c r="T47" s="1"/>
    </row>
    <row r="48" spans="1:20" ht="15.75" customHeight="1" x14ac:dyDescent="0.25">
      <c r="A48" s="13" t="s">
        <v>98</v>
      </c>
      <c r="B48" s="13" t="s">
        <v>128</v>
      </c>
      <c r="C48" s="21">
        <v>101553.9</v>
      </c>
      <c r="D48" s="21">
        <v>101553.9</v>
      </c>
      <c r="E48" s="21">
        <v>101553.9</v>
      </c>
      <c r="F48" s="21">
        <v>101553.9</v>
      </c>
      <c r="G48" s="21">
        <v>110705.05</v>
      </c>
      <c r="H48" s="21">
        <v>103384.13</v>
      </c>
      <c r="I48" s="21">
        <v>103384.13</v>
      </c>
      <c r="J48" s="21">
        <v>103384.13</v>
      </c>
      <c r="K48" s="21">
        <v>103384.13</v>
      </c>
      <c r="L48" s="21">
        <v>103384.13</v>
      </c>
      <c r="M48" s="21">
        <v>99909.759999999995</v>
      </c>
      <c r="N48" s="21">
        <v>99909.759999999995</v>
      </c>
      <c r="O48" s="21">
        <v>99909.759999999995</v>
      </c>
      <c r="P48" s="28">
        <f t="shared" si="4"/>
        <v>1333570.58</v>
      </c>
      <c r="Q48" s="1"/>
      <c r="R48" s="1"/>
      <c r="S48" s="1"/>
      <c r="T48" s="1"/>
    </row>
    <row r="49" spans="1:20" ht="15.75" customHeight="1" x14ac:dyDescent="0.25">
      <c r="A49" s="13" t="s">
        <v>98</v>
      </c>
      <c r="B49" s="13" t="s">
        <v>127</v>
      </c>
      <c r="C49" s="21">
        <v>584692.39</v>
      </c>
      <c r="D49" s="21">
        <v>578346.09</v>
      </c>
      <c r="E49" s="21">
        <v>589864.17000000004</v>
      </c>
      <c r="F49" s="21">
        <v>653384.16</v>
      </c>
      <c r="G49" s="21">
        <v>622061.48</v>
      </c>
      <c r="H49" s="21">
        <v>581951.07999999996</v>
      </c>
      <c r="I49" s="21">
        <v>578241.13</v>
      </c>
      <c r="J49" s="21">
        <v>580467.1</v>
      </c>
      <c r="K49" s="21">
        <v>570742.13</v>
      </c>
      <c r="L49" s="21">
        <v>570742.13</v>
      </c>
      <c r="M49" s="21">
        <v>567133.43999999994</v>
      </c>
      <c r="N49" s="21">
        <v>567504.43999999994</v>
      </c>
      <c r="O49" s="21">
        <v>563731.47</v>
      </c>
      <c r="P49" s="28">
        <f t="shared" si="4"/>
        <v>7608861.2099999981</v>
      </c>
      <c r="Q49" s="1"/>
      <c r="R49" s="1"/>
      <c r="S49" s="1"/>
      <c r="T49" s="1"/>
    </row>
    <row r="50" spans="1:20" ht="15.75" customHeight="1" x14ac:dyDescent="0.25">
      <c r="A50" s="163" t="s">
        <v>156</v>
      </c>
      <c r="B50" s="164"/>
      <c r="C50" s="22">
        <f t="shared" ref="C50:O50" si="8">SUM(C43:C49)</f>
        <v>20134030.189999998</v>
      </c>
      <c r="D50" s="22">
        <f t="shared" si="8"/>
        <v>20079926.259999994</v>
      </c>
      <c r="E50" s="22">
        <f t="shared" si="8"/>
        <v>19911286.530000001</v>
      </c>
      <c r="F50" s="22">
        <f t="shared" si="8"/>
        <v>20098388.959999997</v>
      </c>
      <c r="G50" s="22">
        <f t="shared" si="8"/>
        <v>21452955.550000001</v>
      </c>
      <c r="H50" s="22">
        <f t="shared" si="8"/>
        <v>20026038.039999995</v>
      </c>
      <c r="I50" s="22">
        <f t="shared" si="8"/>
        <v>19898085.98</v>
      </c>
      <c r="J50" s="22">
        <f t="shared" si="8"/>
        <v>19774828.91</v>
      </c>
      <c r="K50" s="22">
        <f t="shared" si="8"/>
        <v>19687954.269999996</v>
      </c>
      <c r="L50" s="22">
        <f t="shared" si="8"/>
        <v>19616199.519999996</v>
      </c>
      <c r="M50" s="22">
        <f t="shared" si="8"/>
        <v>19575860.760000002</v>
      </c>
      <c r="N50" s="22">
        <f t="shared" si="8"/>
        <v>19543717.000000004</v>
      </c>
      <c r="O50" s="22">
        <f t="shared" si="8"/>
        <v>19441887.32</v>
      </c>
      <c r="P50" s="28">
        <f t="shared" si="4"/>
        <v>259241159.2899999</v>
      </c>
      <c r="Q50" s="1"/>
      <c r="R50" s="1"/>
      <c r="S50" s="1"/>
      <c r="T50" s="1"/>
    </row>
    <row r="51" spans="1:20" ht="15.75" customHeight="1" x14ac:dyDescent="0.25">
      <c r="A51" s="13" t="s">
        <v>96</v>
      </c>
      <c r="B51" s="13" t="s">
        <v>112</v>
      </c>
      <c r="C51" s="21">
        <v>2226908.73</v>
      </c>
      <c r="D51" s="21">
        <v>2216429</v>
      </c>
      <c r="E51" s="21">
        <v>2216979.13</v>
      </c>
      <c r="F51" s="21">
        <v>2201328.21</v>
      </c>
      <c r="G51" s="21">
        <v>2404163.83</v>
      </c>
      <c r="H51" s="21">
        <v>2225054.08</v>
      </c>
      <c r="I51" s="21">
        <v>2214108.02</v>
      </c>
      <c r="J51" s="21">
        <v>2213787.17</v>
      </c>
      <c r="K51" s="21">
        <v>2176651.2799999998</v>
      </c>
      <c r="L51" s="21">
        <v>2172318.7799999998</v>
      </c>
      <c r="M51" s="21">
        <v>2127939.29</v>
      </c>
      <c r="N51" s="21">
        <v>2129475.94</v>
      </c>
      <c r="O51" s="21">
        <v>2130759.5099999998</v>
      </c>
      <c r="P51" s="28">
        <f t="shared" si="4"/>
        <v>28655902.970000006</v>
      </c>
      <c r="Q51" s="1"/>
      <c r="R51" s="1"/>
      <c r="S51" s="1"/>
      <c r="T51" s="1"/>
    </row>
    <row r="52" spans="1:20" ht="15.75" customHeight="1" x14ac:dyDescent="0.25">
      <c r="A52" s="13" t="s">
        <v>96</v>
      </c>
      <c r="B52" s="13" t="s">
        <v>117</v>
      </c>
      <c r="C52" s="21">
        <v>1571808.57</v>
      </c>
      <c r="D52" s="21">
        <v>1561341.65</v>
      </c>
      <c r="E52" s="21">
        <v>1552807.82</v>
      </c>
      <c r="F52" s="21">
        <v>1546213.39</v>
      </c>
      <c r="G52" s="21">
        <v>1642217.73</v>
      </c>
      <c r="H52" s="21">
        <v>1541920.98</v>
      </c>
      <c r="I52" s="21">
        <v>1579322.78</v>
      </c>
      <c r="J52" s="21">
        <v>1535899.61</v>
      </c>
      <c r="K52" s="21">
        <v>1525866.74</v>
      </c>
      <c r="L52" s="21">
        <v>1519161.52</v>
      </c>
      <c r="M52" s="21">
        <v>1507176.66</v>
      </c>
      <c r="N52" s="21">
        <v>1505747.36</v>
      </c>
      <c r="O52" s="21">
        <v>1502097.19</v>
      </c>
      <c r="P52" s="28">
        <f t="shared" si="4"/>
        <v>20091582</v>
      </c>
      <c r="Q52" s="1"/>
      <c r="R52" s="1"/>
      <c r="S52" s="1"/>
      <c r="T52" s="1"/>
    </row>
    <row r="53" spans="1:20" ht="15.75" customHeight="1" x14ac:dyDescent="0.25">
      <c r="A53" s="13" t="s">
        <v>96</v>
      </c>
      <c r="B53" s="13" t="s">
        <v>122</v>
      </c>
      <c r="C53" s="21">
        <v>280908.67</v>
      </c>
      <c r="D53" s="21">
        <v>280908.67</v>
      </c>
      <c r="E53" s="21">
        <v>280908.67</v>
      </c>
      <c r="F53" s="21">
        <v>280908.67</v>
      </c>
      <c r="G53" s="21">
        <v>295727.40999999997</v>
      </c>
      <c r="H53" s="21">
        <v>278006.33</v>
      </c>
      <c r="I53" s="21">
        <v>278006.33</v>
      </c>
      <c r="J53" s="21">
        <v>274296.38</v>
      </c>
      <c r="K53" s="21">
        <v>274296.38</v>
      </c>
      <c r="L53" s="21">
        <v>274296.38</v>
      </c>
      <c r="M53" s="21">
        <v>267230.92</v>
      </c>
      <c r="N53" s="21">
        <v>267230.92</v>
      </c>
      <c r="O53" s="21">
        <v>267230.92</v>
      </c>
      <c r="P53" s="28">
        <f t="shared" si="4"/>
        <v>3599956.6499999994</v>
      </c>
      <c r="Q53" s="1"/>
      <c r="R53" s="1"/>
      <c r="S53" s="1"/>
      <c r="T53" s="1"/>
    </row>
    <row r="54" spans="1:20" ht="15.75" customHeight="1" x14ac:dyDescent="0.25">
      <c r="A54" s="13" t="s">
        <v>96</v>
      </c>
      <c r="B54" s="13" t="s">
        <v>121</v>
      </c>
      <c r="C54" s="21">
        <v>51493.15</v>
      </c>
      <c r="D54" s="21">
        <v>51493.15</v>
      </c>
      <c r="E54" s="21">
        <v>51493.15</v>
      </c>
      <c r="F54" s="21">
        <v>51493.15</v>
      </c>
      <c r="G54" s="21">
        <v>55973.2</v>
      </c>
      <c r="H54" s="21">
        <v>52389.16</v>
      </c>
      <c r="I54" s="21">
        <v>52389.16</v>
      </c>
      <c r="J54" s="21">
        <v>52389.16</v>
      </c>
      <c r="K54" s="21">
        <v>52389.16</v>
      </c>
      <c r="L54" s="21">
        <v>52389.16</v>
      </c>
      <c r="M54" s="21">
        <v>52389.16</v>
      </c>
      <c r="N54" s="21">
        <v>52389.16</v>
      </c>
      <c r="O54" s="21">
        <v>52389.16</v>
      </c>
      <c r="P54" s="28">
        <f t="shared" si="4"/>
        <v>681059.08000000019</v>
      </c>
      <c r="Q54" s="1"/>
      <c r="R54" s="1"/>
      <c r="S54" s="1"/>
      <c r="T54" s="1"/>
    </row>
    <row r="55" spans="1:20" ht="15.75" customHeight="1" x14ac:dyDescent="0.25">
      <c r="A55" s="13" t="s">
        <v>96</v>
      </c>
      <c r="B55" s="13" t="s">
        <v>120</v>
      </c>
      <c r="C55" s="21">
        <v>37620.870000000003</v>
      </c>
      <c r="D55" s="21">
        <v>37620.870000000003</v>
      </c>
      <c r="E55" s="21">
        <v>37620.870000000003</v>
      </c>
      <c r="F55" s="21">
        <v>33927.279999999999</v>
      </c>
      <c r="G55" s="21">
        <v>36972.230000000003</v>
      </c>
      <c r="H55" s="21">
        <v>34536.269999999997</v>
      </c>
      <c r="I55" s="21">
        <v>34536.269999999997</v>
      </c>
      <c r="J55" s="21">
        <v>34536.269999999997</v>
      </c>
      <c r="K55" s="21">
        <v>34536.269999999997</v>
      </c>
      <c r="L55" s="21">
        <v>34536.269999999997</v>
      </c>
      <c r="M55" s="21">
        <v>34536.269999999997</v>
      </c>
      <c r="N55" s="21">
        <v>34536.269999999997</v>
      </c>
      <c r="O55" s="21">
        <v>34536.269999999997</v>
      </c>
      <c r="P55" s="28">
        <f t="shared" si="4"/>
        <v>460052.28000000009</v>
      </c>
      <c r="Q55" s="1"/>
      <c r="R55" s="1"/>
      <c r="S55" s="1"/>
      <c r="T55" s="1"/>
    </row>
    <row r="56" spans="1:20" ht="15.75" customHeight="1" x14ac:dyDescent="0.25">
      <c r="A56" s="13" t="s">
        <v>96</v>
      </c>
      <c r="B56" s="13" t="s">
        <v>114</v>
      </c>
      <c r="C56" s="21">
        <v>364366.32</v>
      </c>
      <c r="D56" s="21">
        <v>358042.06</v>
      </c>
      <c r="E56" s="21">
        <v>358042.06</v>
      </c>
      <c r="F56" s="21">
        <v>358042.06</v>
      </c>
      <c r="G56" s="21">
        <v>387676.21</v>
      </c>
      <c r="H56" s="21">
        <v>363968.89</v>
      </c>
      <c r="I56" s="21">
        <v>363072.13</v>
      </c>
      <c r="J56" s="21">
        <v>363072.13</v>
      </c>
      <c r="K56" s="21">
        <v>363171.34</v>
      </c>
      <c r="L56" s="21">
        <v>363171.34</v>
      </c>
      <c r="M56" s="21">
        <v>363171.34</v>
      </c>
      <c r="N56" s="21">
        <v>363619.71</v>
      </c>
      <c r="O56" s="21">
        <v>359685.45</v>
      </c>
      <c r="P56" s="28">
        <f t="shared" si="4"/>
        <v>4729101.04</v>
      </c>
      <c r="Q56" s="1"/>
      <c r="R56" s="1"/>
      <c r="S56" s="1"/>
      <c r="T56" s="1"/>
    </row>
    <row r="57" spans="1:20" ht="15.75" customHeight="1" x14ac:dyDescent="0.25">
      <c r="A57" s="13" t="s">
        <v>96</v>
      </c>
      <c r="B57" s="13" t="s">
        <v>115</v>
      </c>
      <c r="C57" s="21">
        <v>530396.9</v>
      </c>
      <c r="D57" s="21">
        <v>526701.12</v>
      </c>
      <c r="E57" s="21">
        <v>554880.69999999995</v>
      </c>
      <c r="F57" s="21">
        <v>578872.18000000005</v>
      </c>
      <c r="G57" s="21">
        <v>574991.12</v>
      </c>
      <c r="H57" s="21">
        <v>534970.35</v>
      </c>
      <c r="I57" s="21">
        <v>577502.27</v>
      </c>
      <c r="J57" s="21">
        <v>541001.9</v>
      </c>
      <c r="K57" s="21">
        <v>537282.88</v>
      </c>
      <c r="L57" s="21">
        <v>533808.51</v>
      </c>
      <c r="M57" s="21">
        <v>529592.15</v>
      </c>
      <c r="N57" s="21">
        <v>530442.43999999994</v>
      </c>
      <c r="O57" s="21">
        <v>529592.15</v>
      </c>
      <c r="P57" s="28">
        <f t="shared" si="4"/>
        <v>7080034.6699999999</v>
      </c>
      <c r="Q57" s="1"/>
      <c r="R57" s="1"/>
      <c r="S57" s="1"/>
      <c r="T57" s="1"/>
    </row>
    <row r="58" spans="1:20" ht="15.75" customHeight="1" x14ac:dyDescent="0.25">
      <c r="A58" s="13" t="s">
        <v>96</v>
      </c>
      <c r="B58" s="13" t="s">
        <v>113</v>
      </c>
      <c r="C58" s="21">
        <v>413734.5</v>
      </c>
      <c r="D58" s="21">
        <v>413734.5</v>
      </c>
      <c r="E58" s="21">
        <v>413734.5</v>
      </c>
      <c r="F58" s="21">
        <v>414706.61</v>
      </c>
      <c r="G58" s="21">
        <v>448565.29</v>
      </c>
      <c r="H58" s="21">
        <v>420826.77</v>
      </c>
      <c r="I58" s="21">
        <v>416983.98</v>
      </c>
      <c r="J58" s="21">
        <v>416983.98</v>
      </c>
      <c r="K58" s="21">
        <v>431779.98</v>
      </c>
      <c r="L58" s="21">
        <v>419943.18</v>
      </c>
      <c r="M58" s="21">
        <v>416198.73</v>
      </c>
      <c r="N58" s="21">
        <v>415212.33</v>
      </c>
      <c r="O58" s="21">
        <v>422079.19</v>
      </c>
      <c r="P58" s="28">
        <f t="shared" si="4"/>
        <v>5464483.54</v>
      </c>
      <c r="Q58" s="1"/>
      <c r="R58" s="1"/>
      <c r="S58" s="1"/>
      <c r="T58" s="1"/>
    </row>
    <row r="59" spans="1:20" ht="15.75" customHeight="1" x14ac:dyDescent="0.25">
      <c r="A59" s="13" t="s">
        <v>96</v>
      </c>
      <c r="B59" s="13" t="s">
        <v>119</v>
      </c>
      <c r="C59" s="21">
        <v>306593.83</v>
      </c>
      <c r="D59" s="21">
        <v>306593.83</v>
      </c>
      <c r="E59" s="21">
        <v>299288.90999999997</v>
      </c>
      <c r="F59" s="21">
        <v>305127.15000000002</v>
      </c>
      <c r="G59" s="21">
        <v>320889.78000000003</v>
      </c>
      <c r="H59" s="21">
        <v>296220.84000000003</v>
      </c>
      <c r="I59" s="21">
        <v>296220.84000000003</v>
      </c>
      <c r="J59" s="21">
        <v>296220.84000000003</v>
      </c>
      <c r="K59" s="21">
        <v>295902.34999999998</v>
      </c>
      <c r="L59" s="21">
        <v>311191.34999999998</v>
      </c>
      <c r="M59" s="21">
        <v>295485.78000000003</v>
      </c>
      <c r="N59" s="21">
        <v>295915.77</v>
      </c>
      <c r="O59" s="21">
        <v>288358.74</v>
      </c>
      <c r="P59" s="28">
        <f t="shared" si="4"/>
        <v>3914010.01</v>
      </c>
      <c r="Q59" s="1"/>
      <c r="R59" s="1"/>
      <c r="S59" s="1"/>
      <c r="T59" s="1"/>
    </row>
    <row r="60" spans="1:20" ht="15.75" customHeight="1" x14ac:dyDescent="0.25">
      <c r="A60" s="13" t="s">
        <v>96</v>
      </c>
      <c r="B60" s="13" t="s">
        <v>118</v>
      </c>
      <c r="C60" s="21">
        <v>73939.460000000006</v>
      </c>
      <c r="D60" s="21">
        <v>73939.460000000006</v>
      </c>
      <c r="E60" s="21">
        <v>73939.460000000006</v>
      </c>
      <c r="F60" s="21">
        <v>73939.460000000006</v>
      </c>
      <c r="G60" s="21">
        <v>80257.31</v>
      </c>
      <c r="H60" s="21">
        <v>75203.03</v>
      </c>
      <c r="I60" s="21">
        <v>75203.03</v>
      </c>
      <c r="J60" s="21">
        <v>75203.03</v>
      </c>
      <c r="K60" s="21">
        <v>75203.03</v>
      </c>
      <c r="L60" s="21">
        <v>75203.03</v>
      </c>
      <c r="M60" s="21">
        <v>75203.03</v>
      </c>
      <c r="N60" s="21">
        <v>75203.03</v>
      </c>
      <c r="O60" s="21">
        <v>75203.03</v>
      </c>
      <c r="P60" s="28">
        <f t="shared" si="4"/>
        <v>977639.39000000025</v>
      </c>
      <c r="Q60" s="1"/>
      <c r="R60" s="1"/>
      <c r="S60" s="1"/>
      <c r="T60" s="1"/>
    </row>
    <row r="61" spans="1:20" ht="15.75" customHeight="1" x14ac:dyDescent="0.25">
      <c r="A61" s="13" t="s">
        <v>96</v>
      </c>
      <c r="B61" s="13" t="s">
        <v>96</v>
      </c>
      <c r="C61" s="21">
        <v>40015705.530000001</v>
      </c>
      <c r="D61" s="21">
        <v>40135113.259999998</v>
      </c>
      <c r="E61" s="21">
        <v>39892929.770000003</v>
      </c>
      <c r="F61" s="21">
        <v>39853995.789999999</v>
      </c>
      <c r="G61" s="21">
        <v>42305238.700000003</v>
      </c>
      <c r="H61" s="21">
        <v>39959052.759999998</v>
      </c>
      <c r="I61" s="21">
        <v>40141380.75</v>
      </c>
      <c r="J61" s="21">
        <v>39896398.549999997</v>
      </c>
      <c r="K61" s="21">
        <v>39635087.020000003</v>
      </c>
      <c r="L61" s="21">
        <v>39538760.969999999</v>
      </c>
      <c r="M61" s="21">
        <v>39390355.140000001</v>
      </c>
      <c r="N61" s="21">
        <v>39251582.740000002</v>
      </c>
      <c r="O61" s="21">
        <v>39132545.159999996</v>
      </c>
      <c r="P61" s="28">
        <f t="shared" si="4"/>
        <v>519148146.13999999</v>
      </c>
      <c r="Q61" s="1"/>
      <c r="R61" s="1"/>
      <c r="S61" s="1"/>
      <c r="T61" s="1"/>
    </row>
    <row r="62" spans="1:20" ht="15.75" customHeight="1" x14ac:dyDescent="0.25">
      <c r="A62" s="13" t="s">
        <v>96</v>
      </c>
      <c r="B62" s="13" t="s">
        <v>116</v>
      </c>
      <c r="C62" s="21">
        <v>755316.88</v>
      </c>
      <c r="D62" s="21">
        <v>750932.24</v>
      </c>
      <c r="E62" s="21">
        <v>743597.59</v>
      </c>
      <c r="F62" s="21">
        <v>747346.13</v>
      </c>
      <c r="G62" s="21">
        <v>811850.56</v>
      </c>
      <c r="H62" s="21">
        <v>777375.32</v>
      </c>
      <c r="I62" s="21">
        <v>758527.44</v>
      </c>
      <c r="J62" s="21">
        <v>751307.71</v>
      </c>
      <c r="K62" s="21">
        <v>747529.28</v>
      </c>
      <c r="L62" s="21">
        <v>749177.6</v>
      </c>
      <c r="M62" s="21">
        <v>743132.12</v>
      </c>
      <c r="N62" s="21">
        <v>743629.29</v>
      </c>
      <c r="O62" s="21">
        <v>743132.12</v>
      </c>
      <c r="P62" s="28">
        <f t="shared" si="4"/>
        <v>9822854.2799999993</v>
      </c>
      <c r="Q62" s="1"/>
      <c r="R62" s="1"/>
      <c r="S62" s="1"/>
      <c r="T62" s="1"/>
    </row>
    <row r="63" spans="1:20" ht="15.75" customHeight="1" x14ac:dyDescent="0.25">
      <c r="A63" s="163" t="s">
        <v>156</v>
      </c>
      <c r="B63" s="164"/>
      <c r="C63" s="22">
        <f t="shared" ref="C63:O63" si="9">SUM(C51:C62)</f>
        <v>46628793.410000004</v>
      </c>
      <c r="D63" s="22">
        <f t="shared" si="9"/>
        <v>46712849.810000002</v>
      </c>
      <c r="E63" s="22">
        <f t="shared" si="9"/>
        <v>46476222.63000001</v>
      </c>
      <c r="F63" s="22">
        <f t="shared" si="9"/>
        <v>46445900.079999998</v>
      </c>
      <c r="G63" s="22">
        <f t="shared" si="9"/>
        <v>49364523.370000005</v>
      </c>
      <c r="H63" s="22">
        <f t="shared" si="9"/>
        <v>46559524.780000001</v>
      </c>
      <c r="I63" s="22">
        <f t="shared" si="9"/>
        <v>46787253</v>
      </c>
      <c r="J63" s="22">
        <f t="shared" si="9"/>
        <v>46451096.729999997</v>
      </c>
      <c r="K63" s="22">
        <f t="shared" si="9"/>
        <v>46149695.710000001</v>
      </c>
      <c r="L63" s="22">
        <f t="shared" si="9"/>
        <v>46043958.089999996</v>
      </c>
      <c r="M63" s="22">
        <f t="shared" si="9"/>
        <v>45802410.589999996</v>
      </c>
      <c r="N63" s="22">
        <f t="shared" si="9"/>
        <v>45664984.960000001</v>
      </c>
      <c r="O63" s="22">
        <f t="shared" si="9"/>
        <v>45537608.889999993</v>
      </c>
      <c r="P63" s="28">
        <f t="shared" si="4"/>
        <v>604624822.04999995</v>
      </c>
      <c r="Q63" s="1"/>
      <c r="R63" s="1"/>
      <c r="S63" s="1"/>
      <c r="T63" s="1"/>
    </row>
    <row r="64" spans="1:20" ht="15.75" customHeight="1" x14ac:dyDescent="0.25">
      <c r="A64" s="13" t="s">
        <v>101</v>
      </c>
      <c r="B64" s="13" t="s">
        <v>137</v>
      </c>
      <c r="C64" s="21">
        <v>743878.99</v>
      </c>
      <c r="D64" s="21">
        <v>781547.71</v>
      </c>
      <c r="E64" s="21">
        <v>741433.39</v>
      </c>
      <c r="F64" s="21">
        <v>738006.55</v>
      </c>
      <c r="G64" s="21">
        <v>774666.07</v>
      </c>
      <c r="H64" s="21">
        <v>730743.51</v>
      </c>
      <c r="I64" s="21">
        <v>718479.52</v>
      </c>
      <c r="J64" s="21">
        <v>741328.88</v>
      </c>
      <c r="K64" s="21">
        <v>718504.97</v>
      </c>
      <c r="L64" s="21">
        <v>714755.54</v>
      </c>
      <c r="M64" s="21">
        <v>710911.32</v>
      </c>
      <c r="N64" s="21">
        <v>711658</v>
      </c>
      <c r="O64" s="21">
        <v>702353.15</v>
      </c>
      <c r="P64" s="28">
        <f t="shared" si="4"/>
        <v>9528267.5999999996</v>
      </c>
      <c r="Q64" s="1"/>
      <c r="R64" s="1"/>
      <c r="S64" s="1"/>
      <c r="T64" s="1"/>
    </row>
    <row r="65" spans="1:24" ht="15.75" customHeight="1" x14ac:dyDescent="0.25">
      <c r="A65" s="13" t="s">
        <v>101</v>
      </c>
      <c r="B65" s="13" t="s">
        <v>138</v>
      </c>
      <c r="C65" s="21">
        <v>32920.97</v>
      </c>
      <c r="D65" s="21">
        <v>29507.65</v>
      </c>
      <c r="E65" s="21">
        <v>29507.65</v>
      </c>
      <c r="F65" s="21">
        <v>29507.65</v>
      </c>
      <c r="G65" s="21">
        <v>31660</v>
      </c>
      <c r="H65" s="21">
        <v>29938.12</v>
      </c>
      <c r="I65" s="21">
        <v>29938.12</v>
      </c>
      <c r="J65" s="21">
        <v>29938.12</v>
      </c>
      <c r="K65" s="21">
        <v>29938.12</v>
      </c>
      <c r="L65" s="21">
        <v>29938.12</v>
      </c>
      <c r="M65" s="21">
        <v>29938.12</v>
      </c>
      <c r="N65" s="21">
        <v>29938.12</v>
      </c>
      <c r="O65" s="21">
        <v>29938.12</v>
      </c>
      <c r="P65" s="28">
        <f t="shared" si="4"/>
        <v>392608.88</v>
      </c>
      <c r="Q65" s="1"/>
      <c r="R65" s="1"/>
      <c r="S65" s="1"/>
      <c r="T65" s="1"/>
    </row>
    <row r="66" spans="1:24" ht="15.75" customHeight="1" x14ac:dyDescent="0.25">
      <c r="A66" s="13" t="s">
        <v>101</v>
      </c>
      <c r="B66" s="13" t="s">
        <v>101</v>
      </c>
      <c r="C66" s="21">
        <v>9872344.8000000007</v>
      </c>
      <c r="D66" s="21">
        <v>9721813.8900000006</v>
      </c>
      <c r="E66" s="21">
        <v>9693176.5299999993</v>
      </c>
      <c r="F66" s="21">
        <v>9728200.5099999998</v>
      </c>
      <c r="G66" s="21">
        <v>10417274.699999999</v>
      </c>
      <c r="H66" s="21">
        <v>9770398.7799999993</v>
      </c>
      <c r="I66" s="21">
        <v>9758470.3900000006</v>
      </c>
      <c r="J66" s="21">
        <v>9649043.7799999993</v>
      </c>
      <c r="K66" s="21">
        <v>9686042.5399999991</v>
      </c>
      <c r="L66" s="21">
        <v>9676448.6899999995</v>
      </c>
      <c r="M66" s="21">
        <v>9593578.5999999996</v>
      </c>
      <c r="N66" s="21">
        <v>9594875.8200000003</v>
      </c>
      <c r="O66" s="21">
        <v>9557881.25</v>
      </c>
      <c r="P66" s="28">
        <f t="shared" si="4"/>
        <v>126719550.27999997</v>
      </c>
      <c r="Q66" s="1"/>
      <c r="R66" s="1"/>
      <c r="S66" s="1"/>
      <c r="T66" s="1"/>
    </row>
    <row r="67" spans="1:24" ht="15.75" customHeight="1" x14ac:dyDescent="0.25">
      <c r="A67" s="13" t="s">
        <v>101</v>
      </c>
      <c r="B67" s="13" t="s">
        <v>135</v>
      </c>
      <c r="C67" s="21">
        <v>412973.2</v>
      </c>
      <c r="D67" s="21">
        <v>427825.45</v>
      </c>
      <c r="E67" s="21">
        <v>415235.17</v>
      </c>
      <c r="F67" s="21">
        <v>415235.17</v>
      </c>
      <c r="G67" s="21">
        <v>447901.07</v>
      </c>
      <c r="H67" s="21">
        <v>418102.67</v>
      </c>
      <c r="I67" s="21">
        <v>420274.17</v>
      </c>
      <c r="J67" s="21">
        <v>417341.63</v>
      </c>
      <c r="K67" s="21">
        <v>417341.63</v>
      </c>
      <c r="L67" s="21">
        <v>413469.7</v>
      </c>
      <c r="M67" s="21">
        <v>409995.33</v>
      </c>
      <c r="N67" s="21">
        <v>410356.54</v>
      </c>
      <c r="O67" s="21">
        <v>406285.38</v>
      </c>
      <c r="P67" s="28">
        <f t="shared" si="4"/>
        <v>5432337.1099999994</v>
      </c>
      <c r="Q67" s="1"/>
      <c r="R67" s="1"/>
      <c r="S67" s="1"/>
      <c r="T67" s="1"/>
    </row>
    <row r="68" spans="1:24" ht="15.75" customHeight="1" x14ac:dyDescent="0.25">
      <c r="A68" s="13" t="s">
        <v>101</v>
      </c>
      <c r="B68" s="13" t="s">
        <v>136</v>
      </c>
      <c r="C68" s="21">
        <v>1165764.94</v>
      </c>
      <c r="D68" s="21">
        <v>1197134.92</v>
      </c>
      <c r="E68" s="21">
        <v>1164727.1100000001</v>
      </c>
      <c r="F68" s="21">
        <v>1170878.44</v>
      </c>
      <c r="G68" s="21">
        <v>1247347.6200000001</v>
      </c>
      <c r="H68" s="21">
        <v>1154261.67</v>
      </c>
      <c r="I68" s="21">
        <v>1156327.6100000001</v>
      </c>
      <c r="J68" s="21">
        <v>1144132.5</v>
      </c>
      <c r="K68" s="21">
        <v>1125870.6399999999</v>
      </c>
      <c r="L68" s="21">
        <v>1125870.6399999999</v>
      </c>
      <c r="M68" s="21">
        <v>1121978.6499999999</v>
      </c>
      <c r="N68" s="21">
        <v>1121448.72</v>
      </c>
      <c r="O68" s="21">
        <v>1128713.82</v>
      </c>
      <c r="P68" s="28">
        <f t="shared" si="4"/>
        <v>15024457.280000003</v>
      </c>
      <c r="Q68" s="1"/>
      <c r="R68" s="1"/>
      <c r="S68" s="1"/>
      <c r="T68" s="1"/>
    </row>
    <row r="69" spans="1:24" ht="15.75" customHeight="1" x14ac:dyDescent="0.25">
      <c r="A69" s="163" t="s">
        <v>156</v>
      </c>
      <c r="B69" s="164"/>
      <c r="C69" s="22">
        <f t="shared" ref="C69:O69" si="10">SUM(C64:C68)</f>
        <v>12227882.9</v>
      </c>
      <c r="D69" s="22">
        <f t="shared" si="10"/>
        <v>12157829.619999999</v>
      </c>
      <c r="E69" s="22">
        <f t="shared" si="10"/>
        <v>12044079.85</v>
      </c>
      <c r="F69" s="22">
        <f t="shared" si="10"/>
        <v>12081828.319999998</v>
      </c>
      <c r="G69" s="22">
        <f t="shared" si="10"/>
        <v>12918849.460000001</v>
      </c>
      <c r="H69" s="22">
        <f t="shared" si="10"/>
        <v>12103444.75</v>
      </c>
      <c r="I69" s="22">
        <f t="shared" si="10"/>
        <v>12083489.810000001</v>
      </c>
      <c r="J69" s="22">
        <f t="shared" si="10"/>
        <v>11981784.91</v>
      </c>
      <c r="K69" s="22">
        <f t="shared" si="10"/>
        <v>11977697.9</v>
      </c>
      <c r="L69" s="22">
        <f t="shared" si="10"/>
        <v>11960482.689999999</v>
      </c>
      <c r="M69" s="22">
        <f t="shared" si="10"/>
        <v>11866402.02</v>
      </c>
      <c r="N69" s="22">
        <f t="shared" si="10"/>
        <v>11868277.199999999</v>
      </c>
      <c r="O69" s="22">
        <f t="shared" si="10"/>
        <v>11825171.720000001</v>
      </c>
      <c r="P69" s="28">
        <f t="shared" si="4"/>
        <v>157097221.15000001</v>
      </c>
      <c r="Q69" s="1"/>
      <c r="R69" s="1"/>
      <c r="S69" s="1"/>
      <c r="T69" s="1"/>
    </row>
    <row r="70" spans="1:24" ht="15.75" customHeight="1" x14ac:dyDescent="0.25">
      <c r="A70" s="138" t="s">
        <v>26</v>
      </c>
      <c r="B70" s="135"/>
      <c r="C70" s="28">
        <f t="shared" ref="C70:N70" si="11">C69+C63+C50+C42+C40+C33+C28+C23+C19</f>
        <v>285805974.53000003</v>
      </c>
      <c r="D70" s="28">
        <f t="shared" si="11"/>
        <v>285031512.01999998</v>
      </c>
      <c r="E70" s="28">
        <f t="shared" si="11"/>
        <v>283742263.54000002</v>
      </c>
      <c r="F70" s="28">
        <f t="shared" si="11"/>
        <v>283224142.81</v>
      </c>
      <c r="G70" s="28">
        <f t="shared" si="11"/>
        <v>303209628.81999999</v>
      </c>
      <c r="H70" s="28">
        <f t="shared" si="11"/>
        <v>284895193.22999996</v>
      </c>
      <c r="I70" s="28">
        <f t="shared" si="11"/>
        <v>283362099.03999996</v>
      </c>
      <c r="J70" s="28">
        <f t="shared" si="11"/>
        <v>282185452.10999995</v>
      </c>
      <c r="K70" s="28">
        <f t="shared" si="11"/>
        <v>280901659.23999995</v>
      </c>
      <c r="L70" s="28">
        <f t="shared" si="11"/>
        <v>279639672.66000003</v>
      </c>
      <c r="M70" s="28">
        <f t="shared" si="11"/>
        <v>278325632.30000001</v>
      </c>
      <c r="N70" s="28">
        <f t="shared" si="11"/>
        <v>277835314.16000003</v>
      </c>
      <c r="O70" s="28">
        <f>O69+O63+O50+O42+O40+O33+O28+O23+O19</f>
        <v>277268717.42000002</v>
      </c>
      <c r="P70" s="28">
        <f>SUM(C70:O70)</f>
        <v>3685427261.8799996</v>
      </c>
      <c r="Q70" s="1"/>
      <c r="R70" s="1"/>
      <c r="S70" s="1"/>
      <c r="T70" s="1"/>
    </row>
    <row r="71" spans="1:2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03" t="s">
        <v>159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36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2" t="s">
        <v>2</v>
      </c>
      <c r="B74" s="140">
        <v>2023</v>
      </c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"/>
      <c r="R74" s="1"/>
      <c r="S74" s="1"/>
      <c r="T74" s="1"/>
    </row>
    <row r="75" spans="1:24" ht="15.75" customHeight="1" x14ac:dyDescent="0.25">
      <c r="A75" s="17" t="s">
        <v>5</v>
      </c>
      <c r="B75" s="18" t="s">
        <v>9</v>
      </c>
      <c r="C75" s="18" t="s">
        <v>10</v>
      </c>
      <c r="D75" s="18" t="s">
        <v>11</v>
      </c>
      <c r="E75" s="18" t="s">
        <v>12</v>
      </c>
      <c r="F75" s="18" t="s">
        <v>13</v>
      </c>
      <c r="G75" s="18" t="s">
        <v>14</v>
      </c>
      <c r="H75" s="18" t="s">
        <v>15</v>
      </c>
      <c r="I75" s="18" t="s">
        <v>16</v>
      </c>
      <c r="J75" s="18" t="s">
        <v>17</v>
      </c>
      <c r="K75" s="18" t="s">
        <v>18</v>
      </c>
      <c r="L75" s="18" t="s">
        <v>19</v>
      </c>
      <c r="M75" s="18" t="s">
        <v>20</v>
      </c>
      <c r="N75" s="18" t="s">
        <v>6</v>
      </c>
      <c r="O75" s="32" t="s">
        <v>26</v>
      </c>
      <c r="P75" s="3" t="s">
        <v>172</v>
      </c>
      <c r="Q75" s="1"/>
      <c r="R75" s="1"/>
      <c r="S75" s="1"/>
      <c r="T75" s="1"/>
    </row>
    <row r="76" spans="1:24" ht="15.75" customHeight="1" x14ac:dyDescent="0.25">
      <c r="A76" s="162" t="s">
        <v>21</v>
      </c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"/>
      <c r="R76" s="1"/>
      <c r="S76" s="1"/>
      <c r="T76" s="1"/>
    </row>
    <row r="77" spans="1:24" ht="15.75" customHeight="1" x14ac:dyDescent="0.25">
      <c r="A77" s="43" t="s">
        <v>94</v>
      </c>
      <c r="B77" s="86">
        <v>3468248</v>
      </c>
      <c r="C77" s="86">
        <v>3367201.74</v>
      </c>
      <c r="D77" s="86">
        <v>3311044.47</v>
      </c>
      <c r="E77" s="86">
        <v>3260366.11</v>
      </c>
      <c r="F77" s="86">
        <v>3481988.66</v>
      </c>
      <c r="G77" s="86">
        <v>3223269.49</v>
      </c>
      <c r="H77" s="86">
        <v>3197165.6</v>
      </c>
      <c r="I77" s="86">
        <v>3141345</v>
      </c>
      <c r="J77" s="86">
        <v>3216962.68</v>
      </c>
      <c r="K77" s="86">
        <v>3218193.23</v>
      </c>
      <c r="L77" s="86">
        <v>3137142.87</v>
      </c>
      <c r="M77" s="86">
        <v>3137375.53</v>
      </c>
      <c r="N77" s="86">
        <v>3093320.22</v>
      </c>
      <c r="O77" s="83">
        <f t="shared" ref="O77:O85" si="12">SUM(B77:N77)</f>
        <v>42253623.600000001</v>
      </c>
      <c r="P77" s="82">
        <v>3554266.93</v>
      </c>
      <c r="Q77" s="1"/>
      <c r="R77" s="1"/>
      <c r="S77" s="1"/>
      <c r="T77" s="1"/>
    </row>
    <row r="78" spans="1:24" ht="15.75" customHeight="1" x14ac:dyDescent="0.25">
      <c r="A78" s="43" t="s">
        <v>95</v>
      </c>
      <c r="B78" s="86">
        <v>844188.24</v>
      </c>
      <c r="C78" s="86">
        <v>821881.34</v>
      </c>
      <c r="D78" s="86">
        <v>825721.27</v>
      </c>
      <c r="E78" s="86">
        <v>827057.89</v>
      </c>
      <c r="F78" s="86">
        <v>881319.77</v>
      </c>
      <c r="G78" s="86">
        <v>829022.75</v>
      </c>
      <c r="H78" s="86">
        <v>815966.57</v>
      </c>
      <c r="I78" s="86">
        <v>873601.77</v>
      </c>
      <c r="J78" s="86">
        <v>879639.13</v>
      </c>
      <c r="K78" s="86">
        <v>891654.76</v>
      </c>
      <c r="L78" s="86">
        <v>900498.75</v>
      </c>
      <c r="M78" s="86">
        <v>901683.36</v>
      </c>
      <c r="N78" s="86">
        <v>870508.97</v>
      </c>
      <c r="O78" s="83">
        <f t="shared" si="12"/>
        <v>11162744.57</v>
      </c>
      <c r="P78" s="82">
        <v>907638.78</v>
      </c>
      <c r="Q78" s="1"/>
      <c r="R78" s="1"/>
      <c r="S78" s="1"/>
      <c r="T78" s="1"/>
    </row>
    <row r="79" spans="1:24" ht="15.75" customHeight="1" x14ac:dyDescent="0.25">
      <c r="A79" s="43" t="s">
        <v>96</v>
      </c>
      <c r="B79" s="86">
        <v>646832.07999999996</v>
      </c>
      <c r="C79" s="86">
        <v>640017.6</v>
      </c>
      <c r="D79" s="86">
        <v>634201.88</v>
      </c>
      <c r="E79" s="86">
        <v>621915.18999999994</v>
      </c>
      <c r="F79" s="86">
        <v>659559.46</v>
      </c>
      <c r="G79" s="86">
        <v>633338.65</v>
      </c>
      <c r="H79" s="86">
        <v>626989.38</v>
      </c>
      <c r="I79" s="86">
        <v>623190.80000000005</v>
      </c>
      <c r="J79" s="86">
        <v>664029.32999999996</v>
      </c>
      <c r="K79" s="86">
        <v>670366.93999999994</v>
      </c>
      <c r="L79" s="86">
        <v>665677.57999999996</v>
      </c>
      <c r="M79" s="86">
        <v>665677.57999999996</v>
      </c>
      <c r="N79" s="86">
        <v>639936.35</v>
      </c>
      <c r="O79" s="83">
        <f t="shared" si="12"/>
        <v>8391732.8200000003</v>
      </c>
      <c r="P79" s="82">
        <v>649022.26</v>
      </c>
      <c r="Q79" s="1"/>
      <c r="R79" s="1"/>
      <c r="S79" s="1"/>
      <c r="T79" s="1"/>
    </row>
    <row r="80" spans="1:24" ht="15.75" customHeight="1" x14ac:dyDescent="0.25">
      <c r="A80" s="43" t="s">
        <v>97</v>
      </c>
      <c r="B80" s="86">
        <v>271945.32</v>
      </c>
      <c r="C80" s="86">
        <v>275358.64</v>
      </c>
      <c r="D80" s="86">
        <v>266393.03000000003</v>
      </c>
      <c r="E80" s="86">
        <v>255637.77</v>
      </c>
      <c r="F80" s="86">
        <v>267612.36</v>
      </c>
      <c r="G80" s="86">
        <v>248490.69</v>
      </c>
      <c r="H80" s="86">
        <v>236474.14</v>
      </c>
      <c r="I80" s="86">
        <v>242945.36</v>
      </c>
      <c r="J80" s="86">
        <v>246276.62</v>
      </c>
      <c r="K80" s="86">
        <v>246298.62</v>
      </c>
      <c r="L80" s="86">
        <v>246298.62</v>
      </c>
      <c r="M80" s="86">
        <v>246298.62</v>
      </c>
      <c r="N80" s="86">
        <v>249772.48</v>
      </c>
      <c r="O80" s="83">
        <f t="shared" si="12"/>
        <v>3299802.2700000005</v>
      </c>
      <c r="P80" s="82">
        <v>283187.21999999997</v>
      </c>
      <c r="Q80" s="1"/>
      <c r="R80" s="1"/>
      <c r="S80" s="1"/>
      <c r="T80" s="1"/>
    </row>
    <row r="81" spans="1:20" ht="15.75" customHeight="1" x14ac:dyDescent="0.25">
      <c r="A81" s="43" t="s">
        <v>98</v>
      </c>
      <c r="B81" s="86">
        <v>445192.52</v>
      </c>
      <c r="C81" s="86">
        <v>409047.2</v>
      </c>
      <c r="D81" s="86">
        <v>409670.02</v>
      </c>
      <c r="E81" s="86">
        <v>416664.9</v>
      </c>
      <c r="F81" s="86">
        <v>446682.44</v>
      </c>
      <c r="G81" s="86">
        <v>415939.5</v>
      </c>
      <c r="H81" s="86">
        <v>398438.96</v>
      </c>
      <c r="I81" s="86">
        <v>421070.51</v>
      </c>
      <c r="J81" s="86">
        <v>417533.02</v>
      </c>
      <c r="K81" s="86">
        <v>405813.89</v>
      </c>
      <c r="L81" s="86">
        <v>402828.67</v>
      </c>
      <c r="M81" s="86">
        <v>403151.93</v>
      </c>
      <c r="N81" s="86">
        <v>398091.04</v>
      </c>
      <c r="O81" s="83">
        <f t="shared" si="12"/>
        <v>5390124.5999999996</v>
      </c>
      <c r="P81" s="82">
        <v>455100.49</v>
      </c>
      <c r="Q81" s="1"/>
      <c r="R81" s="1"/>
      <c r="S81" s="1"/>
      <c r="T81" s="1"/>
    </row>
    <row r="82" spans="1:20" ht="15.75" customHeight="1" x14ac:dyDescent="0.25">
      <c r="A82" s="43" t="s">
        <v>99</v>
      </c>
      <c r="B82" s="86">
        <v>394305.05</v>
      </c>
      <c r="C82" s="86">
        <v>397536.1</v>
      </c>
      <c r="D82" s="86">
        <v>401788.68</v>
      </c>
      <c r="E82" s="86">
        <v>401334.89</v>
      </c>
      <c r="F82" s="86">
        <v>430444.43</v>
      </c>
      <c r="G82" s="86">
        <v>401630.2</v>
      </c>
      <c r="H82" s="86">
        <v>412485.13</v>
      </c>
      <c r="I82" s="86">
        <v>449146.55</v>
      </c>
      <c r="J82" s="86">
        <v>445037.69</v>
      </c>
      <c r="K82" s="86">
        <v>447492.65</v>
      </c>
      <c r="L82" s="86">
        <v>444825.56</v>
      </c>
      <c r="M82" s="86">
        <v>445262.08000000002</v>
      </c>
      <c r="N82" s="86">
        <v>437385.86</v>
      </c>
      <c r="O82" s="83">
        <f t="shared" si="12"/>
        <v>5508674.8699999992</v>
      </c>
      <c r="P82" s="82">
        <v>408949.47</v>
      </c>
      <c r="Q82" s="1"/>
      <c r="R82" s="1"/>
      <c r="S82" s="1"/>
      <c r="T82" s="1"/>
    </row>
    <row r="83" spans="1:20" ht="15.75" customHeight="1" x14ac:dyDescent="0.25">
      <c r="A83" s="43" t="s">
        <v>101</v>
      </c>
      <c r="B83" s="86">
        <v>275693.61</v>
      </c>
      <c r="C83" s="86">
        <v>257131.21</v>
      </c>
      <c r="D83" s="86">
        <v>250068.99</v>
      </c>
      <c r="E83" s="86">
        <v>246370.78</v>
      </c>
      <c r="F83" s="86">
        <v>268578.93</v>
      </c>
      <c r="G83" s="86">
        <v>261701.07</v>
      </c>
      <c r="H83" s="86">
        <v>258409.5</v>
      </c>
      <c r="I83" s="86">
        <v>243869.42</v>
      </c>
      <c r="J83" s="86">
        <v>258188.62</v>
      </c>
      <c r="K83" s="86">
        <v>301361.67</v>
      </c>
      <c r="L83" s="86">
        <v>290470.67</v>
      </c>
      <c r="M83" s="86">
        <v>291696.93</v>
      </c>
      <c r="N83" s="86">
        <v>282258.44</v>
      </c>
      <c r="O83" s="83">
        <f t="shared" si="12"/>
        <v>3485799.84</v>
      </c>
      <c r="P83" s="82">
        <v>255597.27</v>
      </c>
      <c r="Q83" s="1"/>
      <c r="R83" s="1"/>
      <c r="S83" s="1"/>
      <c r="T83" s="1"/>
    </row>
    <row r="84" spans="1:20" ht="15.75" customHeight="1" x14ac:dyDescent="0.25">
      <c r="A84" s="43" t="s">
        <v>102</v>
      </c>
      <c r="B84" s="86">
        <v>139390.1</v>
      </c>
      <c r="C84" s="86">
        <v>135727.94</v>
      </c>
      <c r="D84" s="86">
        <v>141437.78</v>
      </c>
      <c r="E84" s="86">
        <v>137788.88</v>
      </c>
      <c r="F84" s="86">
        <v>132038.89000000001</v>
      </c>
      <c r="G84" s="86">
        <v>110124.45</v>
      </c>
      <c r="H84" s="86">
        <v>110124.45</v>
      </c>
      <c r="I84" s="86">
        <v>115886.08</v>
      </c>
      <c r="J84" s="86">
        <v>123265.61</v>
      </c>
      <c r="K84" s="86">
        <v>126884.7</v>
      </c>
      <c r="L84" s="86">
        <v>134308.82</v>
      </c>
      <c r="M84" s="86">
        <v>134308.82</v>
      </c>
      <c r="N84" s="86">
        <v>134308.82</v>
      </c>
      <c r="O84" s="83">
        <f t="shared" si="12"/>
        <v>1675595.34</v>
      </c>
      <c r="P84" s="82">
        <v>143039</v>
      </c>
      <c r="Q84" s="1"/>
      <c r="R84" s="1"/>
      <c r="S84" s="1"/>
      <c r="T84" s="1"/>
    </row>
    <row r="85" spans="1:20" ht="15.75" customHeight="1" x14ac:dyDescent="0.25">
      <c r="A85" s="43" t="s">
        <v>104</v>
      </c>
      <c r="B85" s="86">
        <v>21737.72</v>
      </c>
      <c r="C85" s="86">
        <v>21737.72</v>
      </c>
      <c r="D85" s="86">
        <v>21737.72</v>
      </c>
      <c r="E85" s="86">
        <v>21737.72</v>
      </c>
      <c r="F85" s="86">
        <v>23481.97</v>
      </c>
      <c r="G85" s="86">
        <v>22086.57</v>
      </c>
      <c r="H85" s="86">
        <v>22086.57</v>
      </c>
      <c r="I85" s="86">
        <v>22086.57</v>
      </c>
      <c r="J85" s="86">
        <v>22086.57</v>
      </c>
      <c r="K85" s="86">
        <v>22086.57</v>
      </c>
      <c r="L85" s="86">
        <v>18376.62</v>
      </c>
      <c r="M85" s="86">
        <v>18376.62</v>
      </c>
      <c r="N85" s="86">
        <v>14666.67</v>
      </c>
      <c r="O85" s="83">
        <f t="shared" si="12"/>
        <v>272285.61000000004</v>
      </c>
      <c r="P85" s="82">
        <v>21737.72</v>
      </c>
      <c r="Q85" s="1"/>
      <c r="R85" s="1"/>
      <c r="S85" s="1"/>
      <c r="T85" s="1"/>
    </row>
    <row r="86" spans="1:20" ht="15.75" customHeight="1" x14ac:dyDescent="0.25">
      <c r="A86" s="41" t="s">
        <v>26</v>
      </c>
      <c r="B86" s="63">
        <f t="shared" ref="B86:N86" si="13">SUM(B77:B85)</f>
        <v>6507532.6399999997</v>
      </c>
      <c r="C86" s="63">
        <f t="shared" si="13"/>
        <v>6325639.4899999993</v>
      </c>
      <c r="D86" s="63">
        <f t="shared" si="13"/>
        <v>6262063.8399999999</v>
      </c>
      <c r="E86" s="63">
        <f t="shared" si="13"/>
        <v>6188874.129999999</v>
      </c>
      <c r="F86" s="63">
        <f t="shared" si="13"/>
        <v>6591706.9099999992</v>
      </c>
      <c r="G86" s="63">
        <f t="shared" si="13"/>
        <v>6145603.370000002</v>
      </c>
      <c r="H86" s="63">
        <f t="shared" si="13"/>
        <v>6078140.2999999998</v>
      </c>
      <c r="I86" s="63">
        <f t="shared" si="13"/>
        <v>6133142.0600000005</v>
      </c>
      <c r="J86" s="63">
        <f t="shared" si="13"/>
        <v>6273019.2700000005</v>
      </c>
      <c r="K86" s="63">
        <f t="shared" si="13"/>
        <v>6330153.0300000003</v>
      </c>
      <c r="L86" s="63">
        <f t="shared" si="13"/>
        <v>6240428.1600000001</v>
      </c>
      <c r="M86" s="63">
        <f t="shared" si="13"/>
        <v>6243831.4699999997</v>
      </c>
      <c r="N86" s="63">
        <f t="shared" si="13"/>
        <v>6120248.8500000015</v>
      </c>
      <c r="O86" s="83">
        <f t="shared" ref="O86" si="14">SUM(B86:N86)</f>
        <v>81440383.520000011</v>
      </c>
      <c r="P86" s="74">
        <f t="shared" ref="P86" si="15">SUM(P77:P85)</f>
        <v>6678539.1399999987</v>
      </c>
      <c r="Q86" s="1"/>
      <c r="R86" s="1"/>
      <c r="S86" s="1"/>
      <c r="T86" s="1"/>
    </row>
    <row r="87" spans="1:20" ht="15.75" customHeight="1" x14ac:dyDescent="0.25">
      <c r="A87" s="162" t="s">
        <v>25</v>
      </c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"/>
      <c r="R87" s="1"/>
      <c r="S87" s="1"/>
      <c r="T87" s="1"/>
    </row>
    <row r="88" spans="1:20" ht="15.75" customHeight="1" x14ac:dyDescent="0.25">
      <c r="A88" s="43" t="s">
        <v>94</v>
      </c>
      <c r="B88" s="86">
        <v>37634.550000000003</v>
      </c>
      <c r="C88" s="86">
        <v>37634.550000000003</v>
      </c>
      <c r="D88" s="86">
        <v>37634.550000000003</v>
      </c>
      <c r="E88" s="86">
        <v>37634.550000000003</v>
      </c>
      <c r="F88" s="86">
        <v>44645.599999999999</v>
      </c>
      <c r="G88" s="86">
        <v>41740.480000000003</v>
      </c>
      <c r="H88" s="86">
        <v>41740.480000000003</v>
      </c>
      <c r="I88" s="86">
        <v>41740.480000000003</v>
      </c>
      <c r="J88" s="86">
        <v>41740.480000000003</v>
      </c>
      <c r="K88" s="86">
        <v>37908.03</v>
      </c>
      <c r="L88" s="86">
        <v>41382.400000000001</v>
      </c>
      <c r="M88" s="86">
        <v>41382.400000000001</v>
      </c>
      <c r="N88" s="86">
        <v>41382.400000000001</v>
      </c>
      <c r="O88" s="83">
        <f t="shared" ref="O88:O98" si="16">SUM(B88:N88)</f>
        <v>524200.95000000007</v>
      </c>
      <c r="P88" s="82">
        <v>41047.980000000003</v>
      </c>
      <c r="Q88" s="1"/>
      <c r="R88" s="1"/>
      <c r="S88" s="1"/>
      <c r="T88" s="1"/>
    </row>
    <row r="89" spans="1:20" ht="15.75" customHeight="1" x14ac:dyDescent="0.25">
      <c r="A89" s="43" t="s">
        <v>95</v>
      </c>
      <c r="B89" s="86">
        <v>13653.22</v>
      </c>
      <c r="C89" s="86">
        <v>13653.22</v>
      </c>
      <c r="D89" s="86">
        <v>13653.22</v>
      </c>
      <c r="E89" s="86">
        <v>13653.22</v>
      </c>
      <c r="F89" s="86">
        <v>11155.65</v>
      </c>
      <c r="G89" s="86">
        <v>10423.049999999999</v>
      </c>
      <c r="H89" s="86">
        <v>6948.67</v>
      </c>
      <c r="I89" s="86">
        <v>6948.67</v>
      </c>
      <c r="J89" s="86">
        <v>10423.040000000001</v>
      </c>
      <c r="K89" s="86">
        <v>6948.67</v>
      </c>
      <c r="L89" s="86">
        <v>6948.67</v>
      </c>
      <c r="M89" s="86">
        <v>6948.67</v>
      </c>
      <c r="N89" s="86">
        <v>6948.67</v>
      </c>
      <c r="O89" s="83">
        <f t="shared" si="16"/>
        <v>128306.63999999998</v>
      </c>
      <c r="P89" s="82">
        <v>13653.22</v>
      </c>
      <c r="Q89" s="1"/>
      <c r="R89" s="1"/>
      <c r="S89" s="1"/>
      <c r="T89" s="1"/>
    </row>
    <row r="90" spans="1:20" ht="15.75" customHeight="1" x14ac:dyDescent="0.25">
      <c r="A90" s="43" t="s">
        <v>96</v>
      </c>
      <c r="B90" s="86">
        <v>3685.9</v>
      </c>
      <c r="C90" s="86">
        <v>3685.9</v>
      </c>
      <c r="D90" s="86">
        <v>3685.9</v>
      </c>
      <c r="E90" s="86">
        <v>3685.9</v>
      </c>
      <c r="F90" s="86">
        <v>3982.3</v>
      </c>
      <c r="G90" s="86">
        <v>3745.18</v>
      </c>
      <c r="H90" s="86">
        <v>3745.18</v>
      </c>
      <c r="I90" s="86">
        <v>3745.18</v>
      </c>
      <c r="J90" s="86">
        <v>3745.18</v>
      </c>
      <c r="K90" s="86">
        <v>3745.18</v>
      </c>
      <c r="L90" s="86">
        <v>3745.18</v>
      </c>
      <c r="M90" s="86">
        <v>3745.18</v>
      </c>
      <c r="N90" s="86">
        <v>3745.18</v>
      </c>
      <c r="O90" s="83">
        <f t="shared" si="16"/>
        <v>48687.340000000004</v>
      </c>
      <c r="P90" s="82">
        <v>3685.9</v>
      </c>
      <c r="Q90" s="1"/>
      <c r="R90" s="1"/>
      <c r="S90" s="1"/>
      <c r="T90" s="1"/>
    </row>
    <row r="91" spans="1:20" ht="15.75" customHeight="1" x14ac:dyDescent="0.25">
      <c r="A91" s="43" t="s">
        <v>97</v>
      </c>
      <c r="B91" s="86">
        <v>16644.07</v>
      </c>
      <c r="C91" s="86">
        <v>16644.07</v>
      </c>
      <c r="D91" s="86">
        <v>13230.75</v>
      </c>
      <c r="E91" s="86">
        <v>13230.75</v>
      </c>
      <c r="F91" s="86">
        <v>14451.75</v>
      </c>
      <c r="G91" s="86">
        <v>13474.95</v>
      </c>
      <c r="H91" s="86">
        <v>13474.95</v>
      </c>
      <c r="I91" s="86">
        <v>13474.95</v>
      </c>
      <c r="J91" s="86">
        <v>13474.95</v>
      </c>
      <c r="K91" s="86">
        <v>13474.95</v>
      </c>
      <c r="L91" s="86">
        <v>10000.67</v>
      </c>
      <c r="M91" s="86">
        <v>10000.67</v>
      </c>
      <c r="N91" s="86">
        <v>10000.67</v>
      </c>
      <c r="O91" s="83">
        <f t="shared" si="16"/>
        <v>171578.15000000002</v>
      </c>
      <c r="P91" s="82">
        <v>16644.07</v>
      </c>
      <c r="Q91" s="1"/>
      <c r="R91" s="1"/>
      <c r="S91" s="1"/>
      <c r="T91" s="1"/>
    </row>
    <row r="92" spans="1:20" ht="15.75" customHeight="1" x14ac:dyDescent="0.25">
      <c r="A92" s="43" t="s">
        <v>98</v>
      </c>
      <c r="B92" s="86">
        <v>72039.31</v>
      </c>
      <c r="C92" s="86">
        <v>75452.639999999999</v>
      </c>
      <c r="D92" s="86">
        <v>78304.399999999994</v>
      </c>
      <c r="E92" s="86">
        <v>81717.72</v>
      </c>
      <c r="F92" s="86">
        <v>85508.69</v>
      </c>
      <c r="G92" s="86">
        <v>76270.880000000005</v>
      </c>
      <c r="H92" s="86">
        <v>83219.63</v>
      </c>
      <c r="I92" s="86">
        <v>93878.32</v>
      </c>
      <c r="J92" s="86">
        <v>93878.32</v>
      </c>
      <c r="K92" s="86">
        <v>90403.94</v>
      </c>
      <c r="L92" s="86">
        <v>90437.62</v>
      </c>
      <c r="M92" s="86">
        <v>90437.62</v>
      </c>
      <c r="N92" s="86">
        <v>90437.62</v>
      </c>
      <c r="O92" s="83">
        <f t="shared" si="16"/>
        <v>1101986.71</v>
      </c>
      <c r="P92" s="82">
        <v>72039.31</v>
      </c>
      <c r="Q92" s="1"/>
      <c r="R92" s="1"/>
      <c r="S92" s="1"/>
      <c r="T92" s="1"/>
    </row>
    <row r="93" spans="1:20" ht="15.75" customHeight="1" x14ac:dyDescent="0.25">
      <c r="A93" s="43" t="s">
        <v>99</v>
      </c>
      <c r="B93" s="86">
        <v>0</v>
      </c>
      <c r="C93" s="86">
        <v>0</v>
      </c>
      <c r="D93" s="86">
        <v>0</v>
      </c>
      <c r="E93" s="86">
        <v>0</v>
      </c>
      <c r="F93" s="86">
        <v>0</v>
      </c>
      <c r="G93" s="86">
        <v>0</v>
      </c>
      <c r="H93" s="86">
        <v>0</v>
      </c>
      <c r="I93" s="86">
        <v>0</v>
      </c>
      <c r="J93" s="86">
        <v>0</v>
      </c>
      <c r="K93" s="86">
        <v>0</v>
      </c>
      <c r="L93" s="86">
        <v>0</v>
      </c>
      <c r="M93" s="86">
        <v>0</v>
      </c>
      <c r="N93" s="86">
        <v>0</v>
      </c>
      <c r="O93" s="83">
        <f t="shared" si="16"/>
        <v>0</v>
      </c>
      <c r="P93" s="82">
        <v>0</v>
      </c>
      <c r="Q93" s="1"/>
      <c r="R93" s="1"/>
      <c r="S93" s="1"/>
      <c r="T93" s="1"/>
    </row>
    <row r="94" spans="1:20" ht="15.75" customHeight="1" x14ac:dyDescent="0.25">
      <c r="A94" s="43" t="s">
        <v>101</v>
      </c>
      <c r="B94" s="86">
        <v>3413.43</v>
      </c>
      <c r="C94" s="86">
        <v>3413.43</v>
      </c>
      <c r="D94" s="86">
        <v>3413.43</v>
      </c>
      <c r="E94" s="86">
        <v>3413.43</v>
      </c>
      <c r="F94" s="86">
        <v>3718.68</v>
      </c>
      <c r="G94" s="86">
        <v>3474.48</v>
      </c>
      <c r="H94" s="86">
        <v>3474.48</v>
      </c>
      <c r="I94" s="86">
        <v>3474.48</v>
      </c>
      <c r="J94" s="86">
        <v>3474.48</v>
      </c>
      <c r="K94" s="86">
        <v>3474.48</v>
      </c>
      <c r="L94" s="86">
        <v>3474.48</v>
      </c>
      <c r="M94" s="86">
        <v>3474.48</v>
      </c>
      <c r="N94" s="86">
        <v>3474.48</v>
      </c>
      <c r="O94" s="83">
        <f t="shared" si="16"/>
        <v>45168.240000000005</v>
      </c>
      <c r="P94" s="82">
        <v>3413.43</v>
      </c>
      <c r="Q94" s="1"/>
      <c r="R94" s="1"/>
      <c r="S94" s="1"/>
      <c r="T94" s="1"/>
    </row>
    <row r="95" spans="1:20" ht="15.75" customHeight="1" x14ac:dyDescent="0.25">
      <c r="A95" s="43" t="s">
        <v>102</v>
      </c>
      <c r="B95" s="86">
        <v>0</v>
      </c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3">
        <f t="shared" si="16"/>
        <v>0</v>
      </c>
      <c r="P95" s="82">
        <v>0</v>
      </c>
      <c r="Q95" s="1"/>
      <c r="R95" s="1"/>
      <c r="S95" s="1"/>
      <c r="T95" s="1"/>
    </row>
    <row r="96" spans="1:20" ht="15.75" customHeight="1" x14ac:dyDescent="0.25">
      <c r="A96" s="43" t="s">
        <v>104</v>
      </c>
      <c r="B96" s="86">
        <v>0</v>
      </c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3">
        <f t="shared" si="16"/>
        <v>0</v>
      </c>
      <c r="P96" s="82">
        <v>0</v>
      </c>
      <c r="Q96" s="1"/>
      <c r="R96" s="1"/>
      <c r="S96" s="1"/>
      <c r="T96" s="1"/>
    </row>
    <row r="97" spans="1:24" ht="15.75" customHeight="1" x14ac:dyDescent="0.25">
      <c r="A97" s="41" t="s">
        <v>26</v>
      </c>
      <c r="B97" s="78">
        <f t="shared" ref="B97:N97" si="17">SUM(B88:B96)</f>
        <v>147070.47999999998</v>
      </c>
      <c r="C97" s="78">
        <f t="shared" si="17"/>
        <v>150483.81</v>
      </c>
      <c r="D97" s="78">
        <f t="shared" si="17"/>
        <v>149922.25</v>
      </c>
      <c r="E97" s="78">
        <f t="shared" si="17"/>
        <v>153335.57</v>
      </c>
      <c r="F97" s="78">
        <f t="shared" si="17"/>
        <v>163462.66999999998</v>
      </c>
      <c r="G97" s="78">
        <f t="shared" si="17"/>
        <v>149129.02000000002</v>
      </c>
      <c r="H97" s="78">
        <f t="shared" si="17"/>
        <v>152603.39000000001</v>
      </c>
      <c r="I97" s="78">
        <f t="shared" si="17"/>
        <v>163262.08000000002</v>
      </c>
      <c r="J97" s="78">
        <f t="shared" si="17"/>
        <v>166736.45000000004</v>
      </c>
      <c r="K97" s="78">
        <f t="shared" si="17"/>
        <v>155955.25000000003</v>
      </c>
      <c r="L97" s="78">
        <f t="shared" si="17"/>
        <v>155989.01999999999</v>
      </c>
      <c r="M97" s="78">
        <f t="shared" si="17"/>
        <v>155989.01999999999</v>
      </c>
      <c r="N97" s="78">
        <f t="shared" si="17"/>
        <v>155989.01999999999</v>
      </c>
      <c r="O97" s="83">
        <f t="shared" si="16"/>
        <v>2019928.03</v>
      </c>
      <c r="P97" s="78">
        <f t="shared" ref="P97" si="18">SUM(P88:P96)</f>
        <v>150483.91</v>
      </c>
      <c r="Q97" s="1"/>
      <c r="R97" s="1"/>
      <c r="S97" s="1"/>
      <c r="T97" s="1"/>
    </row>
    <row r="98" spans="1:24" ht="15.75" customHeight="1" x14ac:dyDescent="0.25">
      <c r="A98" s="42" t="s">
        <v>26</v>
      </c>
      <c r="B98" s="37">
        <f t="shared" ref="B98:N98" si="19">SUM(B86+B97)</f>
        <v>6654603.1199999992</v>
      </c>
      <c r="C98" s="37">
        <f t="shared" si="19"/>
        <v>6476123.2999999989</v>
      </c>
      <c r="D98" s="37">
        <f t="shared" si="19"/>
        <v>6411986.0899999999</v>
      </c>
      <c r="E98" s="37">
        <f t="shared" si="19"/>
        <v>6342209.6999999993</v>
      </c>
      <c r="F98" s="37">
        <f t="shared" si="19"/>
        <v>6755169.5799999991</v>
      </c>
      <c r="G98" s="37">
        <f t="shared" si="19"/>
        <v>6294732.3900000025</v>
      </c>
      <c r="H98" s="37">
        <f t="shared" si="19"/>
        <v>6230743.6899999995</v>
      </c>
      <c r="I98" s="37">
        <f t="shared" si="19"/>
        <v>6296404.1400000006</v>
      </c>
      <c r="J98" s="37">
        <f t="shared" si="19"/>
        <v>6439755.7200000007</v>
      </c>
      <c r="K98" s="37">
        <f t="shared" si="19"/>
        <v>6486108.2800000003</v>
      </c>
      <c r="L98" s="37">
        <f t="shared" si="19"/>
        <v>6396417.1799999997</v>
      </c>
      <c r="M98" s="37">
        <f t="shared" si="19"/>
        <v>6399820.4899999993</v>
      </c>
      <c r="N98" s="37">
        <f t="shared" si="19"/>
        <v>6276237.870000001</v>
      </c>
      <c r="O98" s="37">
        <f t="shared" si="16"/>
        <v>83460311.549999997</v>
      </c>
      <c r="P98" s="37">
        <f t="shared" ref="P98" si="20">SUM(P86+P97)</f>
        <v>6829023.0499999989</v>
      </c>
      <c r="Q98" s="1"/>
      <c r="R98" s="1"/>
      <c r="S98" s="1"/>
      <c r="T98" s="1"/>
    </row>
    <row r="99" spans="1:24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40"/>
      <c r="N99" s="40"/>
      <c r="O99" s="33"/>
      <c r="P99" s="33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03" t="s">
        <v>160</v>
      </c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36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2" t="s">
        <v>2</v>
      </c>
      <c r="B102" s="140">
        <v>2023</v>
      </c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"/>
      <c r="R102" s="1"/>
      <c r="S102" s="1"/>
      <c r="T102" s="1"/>
    </row>
    <row r="103" spans="1:24" ht="15.75" customHeight="1" x14ac:dyDescent="0.25">
      <c r="A103" s="17" t="s">
        <v>5</v>
      </c>
      <c r="B103" s="18" t="s">
        <v>9</v>
      </c>
      <c r="C103" s="18" t="s">
        <v>10</v>
      </c>
      <c r="D103" s="18" t="s">
        <v>11</v>
      </c>
      <c r="E103" s="18" t="s">
        <v>12</v>
      </c>
      <c r="F103" s="18" t="s">
        <v>13</v>
      </c>
      <c r="G103" s="18" t="s">
        <v>14</v>
      </c>
      <c r="H103" s="18" t="s">
        <v>15</v>
      </c>
      <c r="I103" s="18" t="s">
        <v>16</v>
      </c>
      <c r="J103" s="18" t="s">
        <v>17</v>
      </c>
      <c r="K103" s="18" t="s">
        <v>18</v>
      </c>
      <c r="L103" s="18" t="s">
        <v>19</v>
      </c>
      <c r="M103" s="18" t="s">
        <v>20</v>
      </c>
      <c r="N103" s="18" t="s">
        <v>6</v>
      </c>
      <c r="O103" s="32" t="s">
        <v>26</v>
      </c>
      <c r="P103" s="3" t="s">
        <v>172</v>
      </c>
      <c r="Q103" s="1"/>
      <c r="R103" s="1"/>
      <c r="S103" s="1"/>
      <c r="T103" s="1"/>
    </row>
    <row r="104" spans="1:24" ht="15.75" customHeight="1" x14ac:dyDescent="0.25">
      <c r="A104" s="162" t="s">
        <v>21</v>
      </c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"/>
      <c r="R104" s="1"/>
      <c r="S104" s="1"/>
      <c r="T104" s="1"/>
    </row>
    <row r="105" spans="1:24" ht="15.75" customHeight="1" x14ac:dyDescent="0.25">
      <c r="A105" s="43" t="s">
        <v>94</v>
      </c>
      <c r="B105" s="86">
        <v>8886554.7400000002</v>
      </c>
      <c r="C105" s="86">
        <v>8845124.9399999995</v>
      </c>
      <c r="D105" s="86">
        <v>8768108.7100000009</v>
      </c>
      <c r="E105" s="86">
        <v>8740971.7899999991</v>
      </c>
      <c r="F105" s="86">
        <v>9235028.4700000007</v>
      </c>
      <c r="G105" s="86">
        <v>8765426.7300000004</v>
      </c>
      <c r="H105" s="86">
        <v>8713369.0999999996</v>
      </c>
      <c r="I105" s="86">
        <v>8649534.4299999997</v>
      </c>
      <c r="J105" s="86">
        <v>8501840.8499999996</v>
      </c>
      <c r="K105" s="86">
        <v>8103414.0199999996</v>
      </c>
      <c r="L105" s="86">
        <v>7989651.0099999998</v>
      </c>
      <c r="M105" s="86">
        <v>7989783.0800000001</v>
      </c>
      <c r="N105" s="86">
        <v>8061209.0800000001</v>
      </c>
      <c r="O105" s="83">
        <f t="shared" ref="O105:O113" si="21">SUM(B105:N105)</f>
        <v>111250016.94999999</v>
      </c>
      <c r="P105" s="82">
        <v>8904064.5</v>
      </c>
      <c r="Q105" s="1"/>
      <c r="R105" s="1"/>
      <c r="S105" s="1"/>
      <c r="T105" s="1"/>
    </row>
    <row r="106" spans="1:24" ht="15.75" customHeight="1" x14ac:dyDescent="0.25">
      <c r="A106" s="43" t="s">
        <v>95</v>
      </c>
      <c r="B106" s="86">
        <v>1622713.89</v>
      </c>
      <c r="C106" s="86">
        <v>1622609.89</v>
      </c>
      <c r="D106" s="86">
        <v>1637560.22</v>
      </c>
      <c r="E106" s="86">
        <v>1623680.78</v>
      </c>
      <c r="F106" s="86">
        <v>1739147.05</v>
      </c>
      <c r="G106" s="86">
        <v>1668797.57</v>
      </c>
      <c r="H106" s="86">
        <v>1698826.8</v>
      </c>
      <c r="I106" s="86">
        <v>1725011.43</v>
      </c>
      <c r="J106" s="86">
        <v>1713914.07</v>
      </c>
      <c r="K106" s="86">
        <v>1770821.21</v>
      </c>
      <c r="L106" s="86">
        <v>1800110.6</v>
      </c>
      <c r="M106" s="86">
        <v>1793371.09</v>
      </c>
      <c r="N106" s="86">
        <v>1810677.21</v>
      </c>
      <c r="O106" s="83">
        <f t="shared" si="21"/>
        <v>22227241.810000002</v>
      </c>
      <c r="P106" s="82">
        <v>1612652.68</v>
      </c>
      <c r="Q106" s="1"/>
      <c r="R106" s="1"/>
      <c r="S106" s="1"/>
      <c r="T106" s="1"/>
    </row>
    <row r="107" spans="1:24" ht="15.75" customHeight="1" x14ac:dyDescent="0.25">
      <c r="A107" s="43" t="s">
        <v>96</v>
      </c>
      <c r="B107" s="86">
        <v>1540917.15</v>
      </c>
      <c r="C107" s="86">
        <v>1549172.22</v>
      </c>
      <c r="D107" s="86">
        <v>1571440.08</v>
      </c>
      <c r="E107" s="86">
        <v>1578307.11</v>
      </c>
      <c r="F107" s="86">
        <v>1716498.3</v>
      </c>
      <c r="G107" s="86">
        <v>1664529.53</v>
      </c>
      <c r="H107" s="86">
        <v>1674734.52</v>
      </c>
      <c r="I107" s="86">
        <v>1696524.24</v>
      </c>
      <c r="J107" s="86">
        <v>1595214.2</v>
      </c>
      <c r="K107" s="86">
        <v>1536949.03</v>
      </c>
      <c r="L107" s="86">
        <v>1543853.53</v>
      </c>
      <c r="M107" s="86">
        <v>1544976.68</v>
      </c>
      <c r="N107" s="86">
        <v>1605019.45</v>
      </c>
      <c r="O107" s="83">
        <f t="shared" si="21"/>
        <v>20818136.039999999</v>
      </c>
      <c r="P107" s="82">
        <v>1516666.13</v>
      </c>
      <c r="Q107" s="1"/>
      <c r="R107" s="1"/>
      <c r="S107" s="1"/>
      <c r="T107" s="1"/>
    </row>
    <row r="108" spans="1:24" ht="15.75" customHeight="1" x14ac:dyDescent="0.25">
      <c r="A108" s="43" t="s">
        <v>97</v>
      </c>
      <c r="B108" s="86">
        <v>374217.18</v>
      </c>
      <c r="C108" s="86">
        <v>373487.4</v>
      </c>
      <c r="D108" s="86">
        <v>373487.4</v>
      </c>
      <c r="E108" s="86">
        <v>373487.4</v>
      </c>
      <c r="F108" s="86">
        <v>402180.05</v>
      </c>
      <c r="G108" s="86">
        <v>369577.55</v>
      </c>
      <c r="H108" s="86">
        <v>365809.82</v>
      </c>
      <c r="I108" s="86">
        <v>372721.05</v>
      </c>
      <c r="J108" s="86">
        <v>374793.47</v>
      </c>
      <c r="K108" s="86">
        <v>374793.47</v>
      </c>
      <c r="L108" s="86">
        <v>365878.8</v>
      </c>
      <c r="M108" s="86">
        <v>365935.55</v>
      </c>
      <c r="N108" s="86">
        <v>376845.29</v>
      </c>
      <c r="O108" s="83">
        <f t="shared" si="21"/>
        <v>4863214.4299999988</v>
      </c>
      <c r="P108" s="82">
        <v>370803.86</v>
      </c>
      <c r="Q108" s="1"/>
      <c r="R108" s="1"/>
      <c r="S108" s="1"/>
      <c r="T108" s="1"/>
    </row>
    <row r="109" spans="1:24" ht="15.75" customHeight="1" x14ac:dyDescent="0.25">
      <c r="A109" s="43" t="s">
        <v>98</v>
      </c>
      <c r="B109" s="86">
        <v>243051.69</v>
      </c>
      <c r="C109" s="86">
        <v>239394.48</v>
      </c>
      <c r="D109" s="86">
        <v>235403.54</v>
      </c>
      <c r="E109" s="86">
        <v>241691.41</v>
      </c>
      <c r="F109" s="86">
        <v>264943.65000000002</v>
      </c>
      <c r="G109" s="86">
        <v>245409.31</v>
      </c>
      <c r="H109" s="86">
        <v>245287.07</v>
      </c>
      <c r="I109" s="86">
        <v>241577.12</v>
      </c>
      <c r="J109" s="86">
        <v>256227.33</v>
      </c>
      <c r="K109" s="86">
        <v>263120.03000000003</v>
      </c>
      <c r="L109" s="86">
        <v>266829.98</v>
      </c>
      <c r="M109" s="86">
        <v>267183.02</v>
      </c>
      <c r="N109" s="86">
        <v>272857.23</v>
      </c>
      <c r="O109" s="83">
        <f t="shared" si="21"/>
        <v>3282975.86</v>
      </c>
      <c r="P109" s="82">
        <v>243051.69</v>
      </c>
      <c r="Q109" s="1"/>
      <c r="R109" s="1"/>
      <c r="S109" s="1"/>
      <c r="T109" s="1"/>
    </row>
    <row r="110" spans="1:24" ht="15.75" customHeight="1" x14ac:dyDescent="0.25">
      <c r="A110" s="43" t="s">
        <v>99</v>
      </c>
      <c r="B110" s="86">
        <v>553673.86</v>
      </c>
      <c r="C110" s="86">
        <v>545820.17000000004</v>
      </c>
      <c r="D110" s="86">
        <v>524676.66</v>
      </c>
      <c r="E110" s="86">
        <v>515858.39</v>
      </c>
      <c r="F110" s="86">
        <v>566869.98</v>
      </c>
      <c r="G110" s="86">
        <v>532795.93999999994</v>
      </c>
      <c r="H110" s="86">
        <v>540205.65</v>
      </c>
      <c r="I110" s="86">
        <v>568612.79</v>
      </c>
      <c r="J110" s="86">
        <v>614977.4</v>
      </c>
      <c r="K110" s="86">
        <v>611738.03</v>
      </c>
      <c r="L110" s="86">
        <v>626212.47</v>
      </c>
      <c r="M110" s="86">
        <v>626554.89</v>
      </c>
      <c r="N110" s="86">
        <v>643484.86</v>
      </c>
      <c r="O110" s="83">
        <f t="shared" si="21"/>
        <v>7471481.0899999999</v>
      </c>
      <c r="P110" s="82">
        <v>561450.47</v>
      </c>
      <c r="Q110" s="1"/>
      <c r="R110" s="1"/>
      <c r="S110" s="1"/>
      <c r="T110" s="1"/>
    </row>
    <row r="111" spans="1:24" ht="15.75" customHeight="1" x14ac:dyDescent="0.25">
      <c r="A111" s="43" t="s">
        <v>101</v>
      </c>
      <c r="B111" s="86">
        <v>465774.96</v>
      </c>
      <c r="C111" s="86">
        <v>472287</v>
      </c>
      <c r="D111" s="86">
        <v>476765.98</v>
      </c>
      <c r="E111" s="86">
        <v>480652.43</v>
      </c>
      <c r="F111" s="86">
        <v>525162.43999999994</v>
      </c>
      <c r="G111" s="86">
        <v>498797.89</v>
      </c>
      <c r="H111" s="86">
        <v>487560.02</v>
      </c>
      <c r="I111" s="86">
        <v>503395.29</v>
      </c>
      <c r="J111" s="86">
        <v>499616.13</v>
      </c>
      <c r="K111" s="86">
        <v>506552.13</v>
      </c>
      <c r="L111" s="86">
        <v>461947.19</v>
      </c>
      <c r="M111" s="86">
        <v>462417.66</v>
      </c>
      <c r="N111" s="86">
        <v>475888.45</v>
      </c>
      <c r="O111" s="83">
        <f t="shared" si="21"/>
        <v>6316817.5700000003</v>
      </c>
      <c r="P111" s="82">
        <v>474845.02</v>
      </c>
      <c r="Q111" s="1"/>
      <c r="R111" s="1"/>
      <c r="S111" s="1"/>
      <c r="T111" s="1"/>
    </row>
    <row r="112" spans="1:24" ht="15.75" customHeight="1" x14ac:dyDescent="0.25">
      <c r="A112" s="43" t="s">
        <v>102</v>
      </c>
      <c r="B112" s="86">
        <v>366023.23</v>
      </c>
      <c r="C112" s="86">
        <v>369343.83</v>
      </c>
      <c r="D112" s="86">
        <v>372839.49</v>
      </c>
      <c r="E112" s="86">
        <v>373223.59</v>
      </c>
      <c r="F112" s="86">
        <v>395334.21</v>
      </c>
      <c r="G112" s="86">
        <v>372577.85</v>
      </c>
      <c r="H112" s="86">
        <v>372577.85</v>
      </c>
      <c r="I112" s="86">
        <v>378999.83</v>
      </c>
      <c r="J112" s="86">
        <v>386469.31</v>
      </c>
      <c r="K112" s="86">
        <v>389673.43</v>
      </c>
      <c r="L112" s="86">
        <v>389673.43</v>
      </c>
      <c r="M112" s="86">
        <v>389673.43</v>
      </c>
      <c r="N112" s="86">
        <v>399967.81</v>
      </c>
      <c r="O112" s="83">
        <f t="shared" si="21"/>
        <v>4956377.29</v>
      </c>
      <c r="P112" s="82">
        <v>369672.13</v>
      </c>
      <c r="Q112" s="1"/>
      <c r="R112" s="1"/>
      <c r="S112" s="1"/>
      <c r="T112" s="1"/>
    </row>
    <row r="113" spans="1:24" ht="15.75" customHeight="1" x14ac:dyDescent="0.25">
      <c r="A113" s="43" t="s">
        <v>104</v>
      </c>
      <c r="B113" s="86">
        <v>82482.91</v>
      </c>
      <c r="C113" s="86">
        <v>82482.91</v>
      </c>
      <c r="D113" s="86">
        <v>82482.91</v>
      </c>
      <c r="E113" s="86">
        <v>82482.91</v>
      </c>
      <c r="F113" s="86">
        <v>89197.66</v>
      </c>
      <c r="G113" s="86">
        <v>91213.84</v>
      </c>
      <c r="H113" s="86">
        <v>91213.84</v>
      </c>
      <c r="I113" s="86">
        <v>91213.84</v>
      </c>
      <c r="J113" s="86">
        <v>113393.59</v>
      </c>
      <c r="K113" s="86">
        <v>117551.28</v>
      </c>
      <c r="L113" s="86">
        <v>117551.28</v>
      </c>
      <c r="M113" s="86">
        <v>117551.28</v>
      </c>
      <c r="N113" s="86">
        <v>121172.49</v>
      </c>
      <c r="O113" s="83">
        <f t="shared" si="21"/>
        <v>1279990.74</v>
      </c>
      <c r="P113" s="82">
        <v>82482.91</v>
      </c>
      <c r="Q113" s="1"/>
      <c r="R113" s="1"/>
      <c r="S113" s="1"/>
      <c r="T113" s="1"/>
    </row>
    <row r="114" spans="1:24" ht="15.75" customHeight="1" x14ac:dyDescent="0.25">
      <c r="A114" s="41" t="s">
        <v>26</v>
      </c>
      <c r="B114" s="63">
        <f>SUM(B105:B113)</f>
        <v>14135409.610000001</v>
      </c>
      <c r="C114" s="63">
        <f t="shared" ref="C114:N114" si="22">SUM(C105:C113)</f>
        <v>14099722.840000002</v>
      </c>
      <c r="D114" s="63">
        <f t="shared" si="22"/>
        <v>14042764.990000002</v>
      </c>
      <c r="E114" s="63">
        <f t="shared" si="22"/>
        <v>14010355.809999999</v>
      </c>
      <c r="F114" s="63">
        <f t="shared" si="22"/>
        <v>14934361.810000004</v>
      </c>
      <c r="G114" s="63">
        <f t="shared" si="22"/>
        <v>14209126.210000001</v>
      </c>
      <c r="H114" s="63">
        <f t="shared" si="22"/>
        <v>14189584.67</v>
      </c>
      <c r="I114" s="63">
        <f t="shared" si="22"/>
        <v>14227590.019999998</v>
      </c>
      <c r="J114" s="63">
        <f t="shared" si="22"/>
        <v>14056446.350000001</v>
      </c>
      <c r="K114" s="63">
        <f t="shared" si="22"/>
        <v>13674612.629999999</v>
      </c>
      <c r="L114" s="63">
        <f t="shared" si="22"/>
        <v>13561708.289999999</v>
      </c>
      <c r="M114" s="63">
        <f>SUM(M105:M113)</f>
        <v>13557446.68</v>
      </c>
      <c r="N114" s="63">
        <f t="shared" si="22"/>
        <v>13767121.869999997</v>
      </c>
      <c r="O114" s="83">
        <f t="shared" ref="O114" si="23">SUM(B114:N114)</f>
        <v>182466251.78</v>
      </c>
      <c r="P114" s="74">
        <f t="shared" ref="P114" si="24">SUM(P105:P113)</f>
        <v>14135689.389999999</v>
      </c>
      <c r="Q114" s="1"/>
      <c r="R114" s="1"/>
      <c r="S114" s="1"/>
      <c r="T114" s="1"/>
    </row>
    <row r="115" spans="1:24" ht="15.75" customHeight="1" x14ac:dyDescent="0.25">
      <c r="A115" s="162" t="s">
        <v>25</v>
      </c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"/>
      <c r="R115" s="1"/>
      <c r="S115" s="1"/>
      <c r="T115" s="1"/>
    </row>
    <row r="116" spans="1:24" ht="15.75" customHeight="1" x14ac:dyDescent="0.25">
      <c r="A116" s="43" t="s">
        <v>94</v>
      </c>
      <c r="B116" s="86">
        <v>119214.65</v>
      </c>
      <c r="C116" s="86">
        <v>115801.32</v>
      </c>
      <c r="D116" s="86">
        <v>119450.22</v>
      </c>
      <c r="E116" s="86">
        <v>119450.22</v>
      </c>
      <c r="F116" s="86">
        <v>129769.22</v>
      </c>
      <c r="G116" s="86">
        <v>118039.66</v>
      </c>
      <c r="H116" s="86">
        <v>117340.23</v>
      </c>
      <c r="I116" s="86">
        <v>117340.23</v>
      </c>
      <c r="J116" s="86">
        <v>117340.23</v>
      </c>
      <c r="K116" s="86">
        <v>117340.23</v>
      </c>
      <c r="L116" s="86">
        <v>113630.28</v>
      </c>
      <c r="M116" s="86">
        <v>113630.28</v>
      </c>
      <c r="N116" s="86">
        <v>113630.28</v>
      </c>
      <c r="O116" s="83">
        <f t="shared" ref="O116:O125" si="25">SUM(B116:N116)</f>
        <v>1531977.05</v>
      </c>
      <c r="P116" s="82">
        <v>119214.65</v>
      </c>
      <c r="Q116" s="1"/>
      <c r="R116" s="1"/>
      <c r="S116" s="1"/>
      <c r="T116" s="1"/>
    </row>
    <row r="117" spans="1:24" ht="15.75" customHeight="1" x14ac:dyDescent="0.25">
      <c r="A117" s="43" t="s">
        <v>95</v>
      </c>
      <c r="B117" s="86">
        <v>46554.65</v>
      </c>
      <c r="C117" s="86">
        <v>46554.65</v>
      </c>
      <c r="D117" s="86">
        <v>46554.65</v>
      </c>
      <c r="E117" s="86">
        <v>43402.05</v>
      </c>
      <c r="F117" s="86">
        <v>47370.3</v>
      </c>
      <c r="G117" s="86">
        <v>44195.7</v>
      </c>
      <c r="H117" s="86">
        <v>44195.7</v>
      </c>
      <c r="I117" s="86">
        <v>44195.7</v>
      </c>
      <c r="J117" s="86">
        <v>44692</v>
      </c>
      <c r="K117" s="86">
        <v>40982.050000000003</v>
      </c>
      <c r="L117" s="86">
        <v>40982.050000000003</v>
      </c>
      <c r="M117" s="86">
        <v>40982.050000000003</v>
      </c>
      <c r="N117" s="86">
        <v>40982.050000000003</v>
      </c>
      <c r="O117" s="83">
        <f t="shared" si="25"/>
        <v>571643.60000000009</v>
      </c>
      <c r="P117" s="82">
        <v>46554.65</v>
      </c>
      <c r="Q117" s="1"/>
      <c r="R117" s="1"/>
      <c r="S117" s="1"/>
      <c r="T117" s="1"/>
    </row>
    <row r="118" spans="1:24" ht="15.75" customHeight="1" x14ac:dyDescent="0.25">
      <c r="A118" s="43" t="s">
        <v>96</v>
      </c>
      <c r="B118" s="86">
        <v>34685.4</v>
      </c>
      <c r="C118" s="86">
        <v>34685.4</v>
      </c>
      <c r="D118" s="86">
        <v>34685.4</v>
      </c>
      <c r="E118" s="86">
        <v>34685.4</v>
      </c>
      <c r="F118" s="86">
        <v>37729.050000000003</v>
      </c>
      <c r="G118" s="86">
        <v>35294.129999999997</v>
      </c>
      <c r="H118" s="86">
        <v>35294.129999999997</v>
      </c>
      <c r="I118" s="86">
        <v>35294.129999999997</v>
      </c>
      <c r="J118" s="86">
        <v>32058.13</v>
      </c>
      <c r="K118" s="86">
        <v>32058.13</v>
      </c>
      <c r="L118" s="86">
        <v>35532.51</v>
      </c>
      <c r="M118" s="86">
        <v>35532.51</v>
      </c>
      <c r="N118" s="86">
        <v>31822.560000000001</v>
      </c>
      <c r="O118" s="83">
        <f t="shared" si="25"/>
        <v>449356.88000000006</v>
      </c>
      <c r="P118" s="82">
        <v>34685.4</v>
      </c>
      <c r="Q118" s="1"/>
      <c r="R118" s="1"/>
      <c r="S118" s="1"/>
      <c r="T118" s="1"/>
    </row>
    <row r="119" spans="1:24" ht="15.75" customHeight="1" x14ac:dyDescent="0.25">
      <c r="A119" s="43" t="s">
        <v>97</v>
      </c>
      <c r="B119" s="86">
        <v>84901.65</v>
      </c>
      <c r="C119" s="86">
        <v>84901.65</v>
      </c>
      <c r="D119" s="86">
        <v>84901.65</v>
      </c>
      <c r="E119" s="86">
        <v>84901.65</v>
      </c>
      <c r="F119" s="86">
        <v>92515.199999999997</v>
      </c>
      <c r="G119" s="86">
        <v>86424.36</v>
      </c>
      <c r="H119" s="86">
        <v>82714.41</v>
      </c>
      <c r="I119" s="86">
        <v>82714.41</v>
      </c>
      <c r="J119" s="86">
        <v>82714.41</v>
      </c>
      <c r="K119" s="86">
        <v>79240.039999999994</v>
      </c>
      <c r="L119" s="86">
        <v>79500.67</v>
      </c>
      <c r="M119" s="86">
        <v>79500.67</v>
      </c>
      <c r="N119" s="86">
        <v>76420.399999999994</v>
      </c>
      <c r="O119" s="83">
        <f t="shared" si="25"/>
        <v>1081351.1700000002</v>
      </c>
      <c r="P119" s="82">
        <v>84901.65</v>
      </c>
      <c r="Q119" s="1"/>
      <c r="R119" s="1"/>
      <c r="S119" s="1"/>
      <c r="T119" s="1"/>
    </row>
    <row r="120" spans="1:24" ht="15.75" customHeight="1" x14ac:dyDescent="0.25">
      <c r="A120" s="43" t="s">
        <v>98</v>
      </c>
      <c r="B120" s="86">
        <v>79834.759999999995</v>
      </c>
      <c r="C120" s="86">
        <v>83483.66</v>
      </c>
      <c r="D120" s="86">
        <v>83483.66</v>
      </c>
      <c r="E120" s="86">
        <v>76185.86</v>
      </c>
      <c r="F120" s="86">
        <v>83176.259999999995</v>
      </c>
      <c r="G120" s="86">
        <v>77091.259999999995</v>
      </c>
      <c r="H120" s="86">
        <v>73683.210000000006</v>
      </c>
      <c r="I120" s="86">
        <v>73683.210000000006</v>
      </c>
      <c r="J120" s="86">
        <v>73683.210000000006</v>
      </c>
      <c r="K120" s="86">
        <v>73683.210000000006</v>
      </c>
      <c r="L120" s="86">
        <v>73683.210000000006</v>
      </c>
      <c r="M120" s="86">
        <v>73683.210000000006</v>
      </c>
      <c r="N120" s="86">
        <v>76431.37</v>
      </c>
      <c r="O120" s="83">
        <f t="shared" si="25"/>
        <v>1001786.0899999999</v>
      </c>
      <c r="P120" s="82">
        <v>82418.14</v>
      </c>
      <c r="Q120" s="1"/>
      <c r="R120" s="1"/>
      <c r="S120" s="1"/>
      <c r="T120" s="1"/>
    </row>
    <row r="121" spans="1:24" ht="15.75" customHeight="1" x14ac:dyDescent="0.25">
      <c r="A121" s="43" t="s">
        <v>99</v>
      </c>
      <c r="B121" s="86">
        <v>13953.92</v>
      </c>
      <c r="C121" s="86">
        <v>13953.92</v>
      </c>
      <c r="D121" s="86">
        <v>13953.92</v>
      </c>
      <c r="E121" s="86">
        <v>13953.92</v>
      </c>
      <c r="F121" s="86">
        <v>15172.37</v>
      </c>
      <c r="G121" s="86">
        <v>14197.61</v>
      </c>
      <c r="H121" s="86">
        <v>14197.61</v>
      </c>
      <c r="I121" s="86">
        <v>10487.66</v>
      </c>
      <c r="J121" s="86">
        <v>10487.66</v>
      </c>
      <c r="K121" s="86">
        <v>10487.66</v>
      </c>
      <c r="L121" s="86">
        <v>10487.66</v>
      </c>
      <c r="M121" s="86">
        <v>10487.66</v>
      </c>
      <c r="N121" s="86">
        <v>10487.66</v>
      </c>
      <c r="O121" s="83">
        <f t="shared" si="25"/>
        <v>162309.23000000001</v>
      </c>
      <c r="P121" s="82">
        <v>13953.92</v>
      </c>
      <c r="Q121" s="1"/>
      <c r="R121" s="1"/>
      <c r="S121" s="1"/>
      <c r="T121" s="1"/>
    </row>
    <row r="122" spans="1:24" ht="15.75" customHeight="1" x14ac:dyDescent="0.25">
      <c r="A122" s="43" t="s">
        <v>101</v>
      </c>
      <c r="B122" s="86">
        <v>3675.96</v>
      </c>
      <c r="C122" s="86">
        <v>3675.96</v>
      </c>
      <c r="D122" s="86">
        <v>3675.96</v>
      </c>
      <c r="E122" s="86">
        <v>3675.96</v>
      </c>
      <c r="F122" s="86">
        <v>3974.86</v>
      </c>
      <c r="G122" s="86">
        <v>3735.74</v>
      </c>
      <c r="H122" s="86">
        <v>3735.74</v>
      </c>
      <c r="I122" s="86">
        <v>3735.74</v>
      </c>
      <c r="J122" s="86">
        <v>3735.74</v>
      </c>
      <c r="K122" s="86">
        <v>3735.74</v>
      </c>
      <c r="L122" s="86">
        <v>3735.74</v>
      </c>
      <c r="M122" s="86">
        <v>3735.74</v>
      </c>
      <c r="N122" s="86">
        <v>3735.74</v>
      </c>
      <c r="O122" s="83">
        <f t="shared" si="25"/>
        <v>48564.619999999988</v>
      </c>
      <c r="P122" s="82">
        <v>3675.96</v>
      </c>
      <c r="Q122" s="1"/>
      <c r="R122" s="1"/>
      <c r="S122" s="1"/>
      <c r="T122" s="1"/>
    </row>
    <row r="123" spans="1:24" ht="15.75" customHeight="1" x14ac:dyDescent="0.25">
      <c r="A123" s="43" t="s">
        <v>102</v>
      </c>
      <c r="B123" s="86">
        <v>0</v>
      </c>
      <c r="C123" s="86">
        <v>0</v>
      </c>
      <c r="D123" s="86">
        <v>0</v>
      </c>
      <c r="E123" s="86">
        <v>0</v>
      </c>
      <c r="F123" s="86">
        <v>0</v>
      </c>
      <c r="G123" s="86">
        <v>0</v>
      </c>
      <c r="H123" s="86">
        <v>0</v>
      </c>
      <c r="I123" s="86">
        <v>0</v>
      </c>
      <c r="J123" s="86">
        <v>0</v>
      </c>
      <c r="K123" s="86">
        <v>0</v>
      </c>
      <c r="L123" s="86">
        <v>0</v>
      </c>
      <c r="M123" s="86">
        <v>0</v>
      </c>
      <c r="N123" s="86">
        <v>0</v>
      </c>
      <c r="O123" s="83">
        <f t="shared" si="25"/>
        <v>0</v>
      </c>
      <c r="P123" s="82">
        <v>0</v>
      </c>
      <c r="Q123" s="1"/>
      <c r="R123" s="1"/>
      <c r="S123" s="1"/>
      <c r="T123" s="1"/>
    </row>
    <row r="124" spans="1:24" ht="15.75" customHeight="1" x14ac:dyDescent="0.25">
      <c r="A124" s="43" t="s">
        <v>104</v>
      </c>
      <c r="B124" s="86">
        <v>0</v>
      </c>
      <c r="C124" s="86">
        <v>0</v>
      </c>
      <c r="D124" s="86">
        <v>0</v>
      </c>
      <c r="E124" s="86">
        <v>0</v>
      </c>
      <c r="F124" s="86">
        <v>0</v>
      </c>
      <c r="G124" s="86">
        <v>0</v>
      </c>
      <c r="H124" s="86">
        <v>0</v>
      </c>
      <c r="I124" s="86">
        <v>0</v>
      </c>
      <c r="J124" s="86">
        <v>0</v>
      </c>
      <c r="K124" s="86">
        <v>0</v>
      </c>
      <c r="L124" s="86">
        <v>0</v>
      </c>
      <c r="M124" s="86">
        <v>0</v>
      </c>
      <c r="N124" s="86">
        <v>0</v>
      </c>
      <c r="O124" s="83">
        <f t="shared" si="25"/>
        <v>0</v>
      </c>
      <c r="P124" s="82">
        <v>0</v>
      </c>
      <c r="Q124" s="1"/>
      <c r="R124" s="1"/>
      <c r="S124" s="1"/>
      <c r="T124" s="1"/>
    </row>
    <row r="125" spans="1:24" s="44" customFormat="1" ht="15.75" customHeight="1" x14ac:dyDescent="0.25">
      <c r="A125" s="36" t="s">
        <v>26</v>
      </c>
      <c r="B125" s="74">
        <f t="shared" ref="B125:N125" si="26">SUM(B116:B124)</f>
        <v>382820.99</v>
      </c>
      <c r="C125" s="74">
        <f t="shared" si="26"/>
        <v>383056.56000000006</v>
      </c>
      <c r="D125" s="74">
        <f t="shared" si="26"/>
        <v>386705.45999999996</v>
      </c>
      <c r="E125" s="74">
        <f t="shared" si="26"/>
        <v>376255.06</v>
      </c>
      <c r="F125" s="74">
        <f t="shared" si="26"/>
        <v>409707.26</v>
      </c>
      <c r="G125" s="74">
        <f t="shared" si="26"/>
        <v>378978.45999999996</v>
      </c>
      <c r="H125" s="74">
        <f t="shared" si="26"/>
        <v>371161.02999999997</v>
      </c>
      <c r="I125" s="74">
        <f t="shared" si="26"/>
        <v>367451.07999999996</v>
      </c>
      <c r="J125" s="74">
        <f t="shared" si="26"/>
        <v>364711.38</v>
      </c>
      <c r="K125" s="74">
        <f t="shared" si="26"/>
        <v>357527.06</v>
      </c>
      <c r="L125" s="74">
        <f t="shared" si="26"/>
        <v>357552.12</v>
      </c>
      <c r="M125" s="74">
        <f t="shared" si="26"/>
        <v>357552.12</v>
      </c>
      <c r="N125" s="74">
        <f t="shared" si="26"/>
        <v>353510.06</v>
      </c>
      <c r="O125" s="83">
        <f t="shared" si="25"/>
        <v>4846988.6399999997</v>
      </c>
      <c r="P125" s="74">
        <f t="shared" ref="P125" si="27">SUM(P116:P124)</f>
        <v>385404.37</v>
      </c>
      <c r="Q125" s="1"/>
      <c r="R125" s="1"/>
      <c r="S125" s="1"/>
      <c r="T125" s="1"/>
    </row>
    <row r="126" spans="1:24" ht="15.75" customHeight="1" x14ac:dyDescent="0.25">
      <c r="A126" s="42" t="s">
        <v>26</v>
      </c>
      <c r="B126" s="83">
        <f t="shared" ref="B126:N126" si="28">SUM(B114+B125)</f>
        <v>14518230.600000001</v>
      </c>
      <c r="C126" s="83">
        <f t="shared" si="28"/>
        <v>14482779.400000002</v>
      </c>
      <c r="D126" s="83">
        <f t="shared" si="28"/>
        <v>14429470.450000003</v>
      </c>
      <c r="E126" s="83">
        <f t="shared" si="28"/>
        <v>14386610.869999999</v>
      </c>
      <c r="F126" s="83">
        <f t="shared" si="28"/>
        <v>15344069.070000004</v>
      </c>
      <c r="G126" s="83">
        <f t="shared" si="28"/>
        <v>14588104.670000002</v>
      </c>
      <c r="H126" s="83">
        <f t="shared" si="28"/>
        <v>14560745.699999999</v>
      </c>
      <c r="I126" s="83">
        <f t="shared" si="28"/>
        <v>14595041.099999998</v>
      </c>
      <c r="J126" s="83">
        <f t="shared" si="28"/>
        <v>14421157.730000002</v>
      </c>
      <c r="K126" s="83">
        <f t="shared" si="28"/>
        <v>14032139.689999999</v>
      </c>
      <c r="L126" s="83">
        <f t="shared" si="28"/>
        <v>13919260.409999998</v>
      </c>
      <c r="M126" s="83">
        <f t="shared" si="28"/>
        <v>13914998.799999999</v>
      </c>
      <c r="N126" s="83">
        <f t="shared" si="28"/>
        <v>14120631.929999998</v>
      </c>
      <c r="O126" s="83">
        <f>SUM(B126:N126)</f>
        <v>187313240.42000002</v>
      </c>
      <c r="P126" s="83">
        <f t="shared" ref="P126" si="29">SUM(P114+P125)</f>
        <v>14521093.759999998</v>
      </c>
      <c r="Q126" s="1"/>
      <c r="R126" s="1"/>
      <c r="S126" s="1"/>
      <c r="T126" s="1"/>
    </row>
    <row r="127" spans="1:24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40"/>
      <c r="N127" s="40"/>
      <c r="O127" s="33"/>
      <c r="P127" s="33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6"/>
      <c r="N1023" s="6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</sheetData>
  <mergeCells count="25">
    <mergeCell ref="A115:P115"/>
    <mergeCell ref="A69:B69"/>
    <mergeCell ref="A101:P101"/>
    <mergeCell ref="A73:P73"/>
    <mergeCell ref="B9:P9"/>
    <mergeCell ref="A19:B19"/>
    <mergeCell ref="A23:B23"/>
    <mergeCell ref="A28:B28"/>
    <mergeCell ref="A33:B33"/>
    <mergeCell ref="C10:P10"/>
    <mergeCell ref="A87:P87"/>
    <mergeCell ref="A76:P76"/>
    <mergeCell ref="B74:P74"/>
    <mergeCell ref="A72:P72"/>
    <mergeCell ref="A10:B10"/>
    <mergeCell ref="A70:B70"/>
    <mergeCell ref="A5:P6"/>
    <mergeCell ref="A8:P8"/>
    <mergeCell ref="B102:P102"/>
    <mergeCell ref="A100:P100"/>
    <mergeCell ref="A104:P104"/>
    <mergeCell ref="A40:B40"/>
    <mergeCell ref="A42:B42"/>
    <mergeCell ref="A50:B50"/>
    <mergeCell ref="A63:B63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0"/>
  <sheetViews>
    <sheetView workbookViewId="0">
      <selection activeCell="B13" sqref="B13:N15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5" width="17" customWidth="1"/>
    <col min="16" max="16" width="15.375" customWidth="1"/>
    <col min="17" max="22" width="9.375" customWidth="1"/>
  </cols>
  <sheetData>
    <row r="1" spans="1:4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4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4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4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</row>
    <row r="5" spans="1:49" ht="15" customHeight="1" x14ac:dyDescent="0.25">
      <c r="A5" s="167" t="s">
        <v>145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9"/>
      <c r="Q5" s="1"/>
      <c r="R5" s="1"/>
      <c r="S5" s="1"/>
      <c r="T5" s="1"/>
      <c r="U5" s="1"/>
      <c r="V5" s="1"/>
    </row>
    <row r="6" spans="1:49" ht="34.5" customHeight="1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  <c r="Q6" s="1"/>
      <c r="R6" s="1"/>
      <c r="S6" s="1"/>
      <c r="T6" s="1"/>
      <c r="U6" s="1"/>
      <c r="V6" s="1"/>
    </row>
    <row r="7" spans="1:4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49" x14ac:dyDescent="0.25">
      <c r="A8" s="106" t="s">
        <v>146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/>
      <c r="Q8" s="1"/>
      <c r="R8" s="1"/>
      <c r="S8" s="1"/>
      <c r="T8" s="1"/>
      <c r="U8" s="1"/>
      <c r="V8" s="1"/>
    </row>
    <row r="9" spans="1:49" x14ac:dyDescent="0.25">
      <c r="A9" s="177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</row>
    <row r="10" spans="1:49" x14ac:dyDescent="0.25">
      <c r="A10" s="139" t="s">
        <v>40</v>
      </c>
      <c r="B10" s="174">
        <v>2023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6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</row>
    <row r="11" spans="1:49" ht="14.25" customHeight="1" x14ac:dyDescent="0.25">
      <c r="A11" s="126"/>
      <c r="B11" s="165" t="s">
        <v>9</v>
      </c>
      <c r="C11" s="165" t="s">
        <v>10</v>
      </c>
      <c r="D11" s="165" t="s">
        <v>11</v>
      </c>
      <c r="E11" s="165" t="s">
        <v>12</v>
      </c>
      <c r="F11" s="165" t="s">
        <v>13</v>
      </c>
      <c r="G11" s="165" t="s">
        <v>14</v>
      </c>
      <c r="H11" s="165" t="s">
        <v>15</v>
      </c>
      <c r="I11" s="165" t="s">
        <v>16</v>
      </c>
      <c r="J11" s="165" t="s">
        <v>17</v>
      </c>
      <c r="K11" s="165" t="s">
        <v>18</v>
      </c>
      <c r="L11" s="165" t="s">
        <v>19</v>
      </c>
      <c r="M11" s="165" t="s">
        <v>20</v>
      </c>
      <c r="N11" s="165" t="s">
        <v>6</v>
      </c>
      <c r="O11" s="165" t="s">
        <v>172</v>
      </c>
      <c r="P11" s="165" t="s">
        <v>173</v>
      </c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</row>
    <row r="12" spans="1:49" x14ac:dyDescent="0.25">
      <c r="A12" s="15" t="s">
        <v>147</v>
      </c>
      <c r="B12" s="173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</row>
    <row r="13" spans="1:49" x14ac:dyDescent="0.25">
      <c r="A13" s="31" t="s">
        <v>148</v>
      </c>
      <c r="B13" s="61">
        <v>26671829.300000001</v>
      </c>
      <c r="C13" s="61">
        <v>26615296.73</v>
      </c>
      <c r="D13" s="61">
        <v>26818495.920000002</v>
      </c>
      <c r="E13" s="61">
        <v>26786685.420000002</v>
      </c>
      <c r="F13" s="61">
        <v>27489458.829999998</v>
      </c>
      <c r="G13" s="61">
        <v>26640641.629999999</v>
      </c>
      <c r="H13" s="61">
        <v>26287814.350000001</v>
      </c>
      <c r="I13" s="61">
        <v>26316869.120000001</v>
      </c>
      <c r="J13" s="61">
        <v>26151948.149999999</v>
      </c>
      <c r="K13" s="61">
        <v>26083729.510000002</v>
      </c>
      <c r="L13" s="61">
        <v>26156729.210000001</v>
      </c>
      <c r="M13" s="61">
        <v>25730382.66</v>
      </c>
      <c r="N13" s="61">
        <v>26062962.890000001</v>
      </c>
      <c r="O13" s="61">
        <v>26806420.850000001</v>
      </c>
      <c r="P13" s="61">
        <v>27762568.149999999</v>
      </c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</row>
    <row r="14" spans="1:49" x14ac:dyDescent="0.25">
      <c r="A14" s="31" t="s">
        <v>149</v>
      </c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5680</v>
      </c>
      <c r="J14" s="61">
        <v>20932.03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</row>
    <row r="15" spans="1:49" x14ac:dyDescent="0.25">
      <c r="A15" s="31" t="s">
        <v>150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4101.18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</row>
    <row r="16" spans="1:49" x14ac:dyDescent="0.25">
      <c r="A16" s="16" t="s">
        <v>26</v>
      </c>
      <c r="B16" s="67">
        <f t="shared" ref="B16:P16" si="0">SUM(B13:B15)</f>
        <v>26671829.300000001</v>
      </c>
      <c r="C16" s="67">
        <f t="shared" si="0"/>
        <v>26615296.73</v>
      </c>
      <c r="D16" s="67">
        <f t="shared" si="0"/>
        <v>26818495.920000002</v>
      </c>
      <c r="E16" s="67">
        <f t="shared" si="0"/>
        <v>26786685.420000002</v>
      </c>
      <c r="F16" s="67">
        <f t="shared" si="0"/>
        <v>27489458.829999998</v>
      </c>
      <c r="G16" s="67">
        <f t="shared" si="0"/>
        <v>26644742.809999999</v>
      </c>
      <c r="H16" s="67">
        <f t="shared" si="0"/>
        <v>26287814.350000001</v>
      </c>
      <c r="I16" s="67">
        <f t="shared" si="0"/>
        <v>26322549.120000001</v>
      </c>
      <c r="J16" s="67">
        <f t="shared" si="0"/>
        <v>26172880.18</v>
      </c>
      <c r="K16" s="67">
        <f t="shared" si="0"/>
        <v>26083729.510000002</v>
      </c>
      <c r="L16" s="67">
        <f t="shared" si="0"/>
        <v>26156729.210000001</v>
      </c>
      <c r="M16" s="67">
        <f t="shared" si="0"/>
        <v>25730382.66</v>
      </c>
      <c r="N16" s="67">
        <f t="shared" si="0"/>
        <v>26062962.890000001</v>
      </c>
      <c r="O16" s="67">
        <f t="shared" si="0"/>
        <v>26806420.850000001</v>
      </c>
      <c r="P16" s="67">
        <f t="shared" si="0"/>
        <v>27762568.149999999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</row>
    <row r="17" spans="1:49" ht="15" customHeight="1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</row>
    <row r="18" spans="1:49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</row>
    <row r="19" spans="1:49" ht="15" customHeight="1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</row>
    <row r="20" spans="1:49" ht="15" customHeight="1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</row>
    <row r="21" spans="1:49" ht="15.75" customHeight="1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</row>
    <row r="22" spans="1:49" ht="15.75" customHeight="1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</row>
    <row r="23" spans="1:49" ht="15.75" customHeight="1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</row>
    <row r="24" spans="1:49" ht="15.75" customHeight="1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</row>
    <row r="25" spans="1:49" ht="15.75" customHeight="1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</row>
    <row r="26" spans="1:49" ht="15.75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</row>
    <row r="27" spans="1:49" ht="15.75" customHeight="1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</row>
    <row r="28" spans="1:49" ht="15.75" customHeight="1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</row>
    <row r="29" spans="1:49" ht="15.75" customHeight="1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</row>
    <row r="30" spans="1:49" ht="15.75" customHeight="1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</row>
    <row r="31" spans="1:49" ht="15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</row>
    <row r="32" spans="1:49" ht="15.75" customHeight="1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</row>
    <row r="33" spans="1:49" ht="15.75" customHeight="1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</row>
    <row r="34" spans="1:49" ht="15.75" customHeight="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</row>
    <row r="35" spans="1:49" ht="15.75" customHeight="1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</row>
    <row r="36" spans="1:49" ht="15.75" customHeight="1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</row>
    <row r="37" spans="1:49" ht="15.75" customHeight="1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</row>
    <row r="38" spans="1:49" ht="15.75" customHeight="1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</row>
    <row r="39" spans="1:49" ht="15.75" customHeight="1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</row>
    <row r="40" spans="1:49" ht="15.75" customHeight="1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</row>
    <row r="41" spans="1:49" ht="15.75" customHeight="1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</row>
    <row r="42" spans="1:49" ht="15.75" customHeight="1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</row>
    <row r="43" spans="1:49" ht="15.75" customHeight="1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</row>
    <row r="44" spans="1:49" ht="15.75" customHeight="1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</row>
    <row r="45" spans="1:49" ht="15.75" customHeight="1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</row>
    <row r="46" spans="1:49" ht="15.75" customHeight="1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</row>
    <row r="47" spans="1:49" ht="15.75" customHeight="1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</row>
    <row r="48" spans="1:49" ht="15.75" customHeight="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</row>
    <row r="49" spans="1:49" ht="15.75" customHeight="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</row>
    <row r="50" spans="1:49" ht="15.75" customHeight="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</row>
    <row r="51" spans="1:49" ht="15.75" customHeight="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</row>
    <row r="52" spans="1:49" ht="15.75" customHeight="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</row>
    <row r="53" spans="1:49" ht="15.75" customHeight="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</row>
    <row r="54" spans="1:49" ht="15.75" customHeight="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</row>
    <row r="55" spans="1:49" ht="15.75" customHeight="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</row>
    <row r="56" spans="1:49" ht="15.75" customHeight="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</row>
    <row r="57" spans="1:49" ht="15.75" customHeight="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</row>
    <row r="58" spans="1:49" ht="15.75" customHeight="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</row>
    <row r="59" spans="1:49" ht="15.75" customHeight="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</row>
    <row r="60" spans="1:49" ht="15.75" customHeight="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</row>
    <row r="61" spans="1:49" ht="15.75" customHeight="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</row>
    <row r="62" spans="1:49" ht="15.75" customHeight="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</row>
    <row r="63" spans="1:49" ht="15.75" customHeight="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</row>
    <row r="64" spans="1:49" ht="15.75" customHeight="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</row>
    <row r="65" spans="1:49" ht="15.75" customHeight="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</row>
    <row r="66" spans="1:49" ht="15.75" customHeight="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</row>
    <row r="67" spans="1:49" ht="15.75" customHeight="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</row>
    <row r="68" spans="1:49" ht="15.75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</row>
    <row r="69" spans="1:49" ht="15.75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</row>
    <row r="70" spans="1:49" ht="15.75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</row>
    <row r="71" spans="1:49" ht="15.75" customHeight="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</row>
    <row r="72" spans="1:49" ht="15.75" customHeight="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</row>
    <row r="73" spans="1:49" ht="15.75" customHeight="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</row>
    <row r="74" spans="1:49" ht="15.75" customHeight="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</row>
    <row r="75" spans="1:49" ht="15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</row>
    <row r="76" spans="1:49" ht="15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</row>
    <row r="77" spans="1:49" ht="15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</row>
    <row r="78" spans="1:49" ht="15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</row>
    <row r="79" spans="1:49" ht="15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</row>
    <row r="80" spans="1:49" ht="15.75" customHeight="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</row>
    <row r="81" spans="1:49" ht="15.75" customHeight="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</row>
    <row r="82" spans="1:49" ht="15.75" customHeight="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</row>
    <row r="83" spans="1:49" ht="15.75" customHeight="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</row>
    <row r="84" spans="1:49" ht="15.75" customHeight="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</row>
    <row r="85" spans="1:49" ht="15.75" customHeight="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</row>
    <row r="86" spans="1:49" ht="15.75" customHeight="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</row>
    <row r="87" spans="1:49" ht="15.75" customHeight="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</row>
    <row r="88" spans="1:49" ht="15.75" customHeight="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</row>
    <row r="89" spans="1:49" ht="15.75" customHeight="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</row>
    <row r="90" spans="1:49" ht="15.75" customHeight="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</row>
    <row r="91" spans="1:49" ht="15.75" customHeight="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</row>
    <row r="92" spans="1:49" ht="15.75" customHeight="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</row>
    <row r="93" spans="1:49" ht="15.75" customHeight="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</row>
    <row r="94" spans="1:49" ht="15.75" customHeight="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</row>
    <row r="95" spans="1:49" ht="15.75" customHeight="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</row>
    <row r="96" spans="1:49" ht="15.75" customHeight="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</row>
    <row r="97" spans="1:49" ht="15.75" customHeight="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</row>
    <row r="98" spans="1:49" ht="15.75" customHeight="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</row>
    <row r="99" spans="1:49" ht="15.75" customHeight="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</row>
    <row r="100" spans="1:49" ht="15.75" customHeight="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</row>
    <row r="101" spans="1:49" ht="15.75" customHeight="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</row>
    <row r="102" spans="1:49" ht="15.75" customHeight="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</row>
    <row r="103" spans="1:49" ht="15.75" customHeight="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</row>
    <row r="104" spans="1:49" ht="15.75" customHeight="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</row>
    <row r="105" spans="1:49" ht="15.75" customHeight="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</row>
    <row r="106" spans="1:49" ht="15.75" customHeight="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</row>
    <row r="107" spans="1:49" ht="15.75" customHeight="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</row>
    <row r="108" spans="1:49" ht="15.75" customHeight="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</row>
    <row r="109" spans="1:49" ht="15.75" customHeight="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</row>
    <row r="110" spans="1:49" ht="15.75" customHeight="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</row>
    <row r="111" spans="1:49" ht="15.75" customHeight="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</row>
    <row r="112" spans="1:49" ht="15.75" customHeight="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</row>
    <row r="113" spans="1:49" ht="15.75" customHeight="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</row>
    <row r="114" spans="1:49" ht="15.75" customHeight="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</row>
    <row r="115" spans="1:49" ht="15.75" customHeight="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</row>
    <row r="116" spans="1:49" ht="15.75" customHeight="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</row>
    <row r="117" spans="1:49" ht="15.75" customHeight="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</row>
    <row r="118" spans="1:49" ht="15.75" customHeight="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</row>
    <row r="119" spans="1:49" ht="15.75" customHeight="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</row>
    <row r="120" spans="1:49" ht="15.75" customHeight="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</row>
    <row r="121" spans="1:49" ht="15.75" customHeight="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</row>
    <row r="122" spans="1:49" ht="15.75" customHeight="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</row>
    <row r="123" spans="1:49" ht="15.75" customHeight="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</row>
    <row r="124" spans="1:49" ht="15.75" customHeight="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</row>
    <row r="125" spans="1:49" ht="15.75" customHeight="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</row>
    <row r="126" spans="1:49" ht="15.75" customHeight="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</row>
    <row r="127" spans="1:49" ht="15.75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</row>
    <row r="128" spans="1:49" ht="15.75" customHeight="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</row>
    <row r="129" spans="1:49" ht="15.75" customHeight="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</row>
    <row r="130" spans="1:49" ht="15.75" customHeight="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</row>
    <row r="131" spans="1:49" ht="15.75" customHeight="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</row>
    <row r="132" spans="1:49" ht="15.75" customHeight="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</row>
    <row r="133" spans="1:49" ht="15.75" customHeight="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</row>
    <row r="134" spans="1:49" ht="15.75" customHeight="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</row>
    <row r="135" spans="1:49" ht="15.75" customHeight="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</row>
    <row r="136" spans="1:49" ht="15.75" customHeight="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</row>
    <row r="137" spans="1:49" ht="15.75" customHeight="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</row>
    <row r="138" spans="1:49" ht="15.75" customHeight="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</row>
    <row r="139" spans="1:49" ht="15.75" customHeight="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</row>
    <row r="140" spans="1:49" ht="15.75" customHeight="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</row>
    <row r="141" spans="1:49" ht="15.75" customHeight="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</row>
    <row r="142" spans="1:49" ht="15.75" customHeight="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</row>
    <row r="143" spans="1:49" ht="15.75" customHeight="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</row>
    <row r="144" spans="1:49" ht="15.75" customHeight="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</row>
    <row r="145" spans="1:49" ht="15.75" customHeight="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</row>
    <row r="146" spans="1:49" ht="15.75" customHeight="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</row>
    <row r="147" spans="1:49" ht="15.75" customHeight="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</row>
    <row r="148" spans="1:49" ht="15.75" customHeight="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</row>
    <row r="149" spans="1:49" ht="15.75" customHeight="1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</row>
    <row r="150" spans="1:49" ht="15.75" customHeight="1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</row>
    <row r="151" spans="1:49" ht="15.75" customHeight="1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</row>
    <row r="152" spans="1:49" ht="15.75" customHeight="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</row>
    <row r="153" spans="1:49" ht="15.75" customHeight="1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</row>
    <row r="154" spans="1:49" ht="15.75" customHeight="1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</row>
    <row r="155" spans="1:49" ht="15.75" customHeight="1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</row>
    <row r="156" spans="1:49" ht="15.75" customHeight="1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</row>
    <row r="157" spans="1:49" ht="15.75" customHeight="1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</row>
    <row r="158" spans="1:49" ht="15.75" customHeight="1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</row>
    <row r="159" spans="1:49" ht="15.75" customHeight="1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</row>
    <row r="160" spans="1:49" ht="15.75" customHeight="1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</row>
    <row r="161" spans="1:49" ht="15.75" customHeight="1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</row>
    <row r="162" spans="1:49" ht="15.75" customHeight="1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</row>
    <row r="163" spans="1:49" ht="15.75" customHeight="1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</row>
    <row r="164" spans="1:49" ht="15.75" customHeight="1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</row>
    <row r="165" spans="1:49" ht="15.75" customHeight="1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</row>
    <row r="166" spans="1:49" ht="15.75" customHeight="1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</row>
    <row r="167" spans="1:49" ht="15.75" customHeight="1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</row>
    <row r="168" spans="1:49" ht="15.75" customHeight="1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</row>
    <row r="169" spans="1:49" ht="15.75" customHeight="1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</row>
    <row r="170" spans="1:49" ht="15.75" customHeight="1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</row>
    <row r="171" spans="1:49" ht="15.75" customHeight="1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</row>
    <row r="172" spans="1:49" ht="15.75" customHeight="1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</row>
    <row r="173" spans="1:49" ht="15.75" customHeight="1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</row>
    <row r="174" spans="1:49" ht="15.75" customHeight="1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</row>
    <row r="175" spans="1:49" ht="15.75" customHeight="1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</row>
    <row r="176" spans="1:49" ht="15.75" customHeight="1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</row>
    <row r="177" spans="1:49" ht="15.75" customHeight="1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</row>
    <row r="178" spans="1:49" ht="15.75" customHeight="1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</row>
    <row r="179" spans="1:49" ht="15.75" customHeight="1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</row>
    <row r="180" spans="1:49" ht="15.75" customHeight="1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</row>
    <row r="181" spans="1:49" ht="15.75" customHeight="1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</row>
    <row r="182" spans="1:49" ht="15.75" customHeight="1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</row>
    <row r="183" spans="1:49" ht="15.75" customHeight="1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</row>
    <row r="184" spans="1:49" ht="15.75" customHeight="1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</row>
    <row r="185" spans="1:49" ht="15.75" customHeight="1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</row>
    <row r="186" spans="1:49" ht="15.75" customHeight="1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</row>
    <row r="187" spans="1:49" ht="15.75" customHeight="1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</row>
    <row r="188" spans="1:49" ht="15.75" customHeight="1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</row>
    <row r="189" spans="1:49" ht="15.75" customHeight="1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</row>
    <row r="190" spans="1:49" ht="15.75" customHeight="1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</row>
    <row r="191" spans="1:49" ht="15.75" customHeight="1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</row>
    <row r="192" spans="1:49" ht="15.75" customHeight="1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</row>
    <row r="193" spans="1:49" ht="15.75" customHeight="1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</row>
    <row r="194" spans="1:49" ht="15.75" customHeight="1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</row>
    <row r="195" spans="1:49" ht="15.75" customHeight="1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</row>
    <row r="196" spans="1:49" ht="15.75" customHeight="1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</row>
    <row r="197" spans="1:49" ht="15.75" customHeight="1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</row>
    <row r="198" spans="1:49" ht="15.75" customHeight="1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</row>
    <row r="199" spans="1:49" ht="15.75" customHeight="1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</row>
    <row r="200" spans="1:49" ht="15.75" customHeight="1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</row>
    <row r="201" spans="1:49" ht="15.75" customHeight="1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</row>
    <row r="202" spans="1:49" ht="15.75" customHeight="1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</row>
    <row r="203" spans="1:49" ht="15.75" customHeight="1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</row>
    <row r="204" spans="1:49" ht="15.75" customHeight="1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</row>
    <row r="205" spans="1:49" ht="15.75" customHeight="1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</row>
    <row r="206" spans="1:49" ht="15.75" customHeight="1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</row>
    <row r="207" spans="1:49" ht="15.75" customHeight="1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</row>
    <row r="208" spans="1:49" ht="15.75" customHeight="1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</row>
    <row r="209" spans="1:49" ht="15.75" customHeight="1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</row>
    <row r="210" spans="1:49" ht="15.75" customHeight="1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</row>
    <row r="211" spans="1:49" ht="15.75" customHeight="1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</row>
    <row r="212" spans="1:49" ht="15.75" customHeight="1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</row>
    <row r="213" spans="1:49" ht="15.75" customHeight="1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</row>
    <row r="214" spans="1:49" ht="15.75" customHeight="1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</row>
    <row r="215" spans="1:49" ht="15.75" customHeight="1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</row>
    <row r="216" spans="1:49" ht="15.75" customHeight="1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</row>
    <row r="217" spans="1:49" ht="15.75" customHeight="1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</row>
    <row r="218" spans="1:49" ht="15.75" customHeight="1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</row>
    <row r="219" spans="1:49" ht="15.75" customHeight="1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</row>
    <row r="220" spans="1:49" ht="15.75" customHeight="1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</row>
    <row r="221" spans="1:49" ht="15.75" customHeight="1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</row>
    <row r="222" spans="1:49" ht="15.75" customHeight="1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</row>
    <row r="223" spans="1:49" ht="15.75" customHeight="1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</row>
    <row r="224" spans="1:49" ht="15.75" customHeight="1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</row>
    <row r="225" spans="1:49" ht="15.75" customHeight="1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</row>
    <row r="226" spans="1:49" ht="15.75" customHeight="1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</row>
    <row r="227" spans="1:49" ht="15.75" customHeight="1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</row>
    <row r="228" spans="1:49" ht="15.75" customHeight="1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</row>
    <row r="229" spans="1:49" ht="15.75" customHeight="1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</row>
    <row r="230" spans="1:49" ht="15.75" customHeight="1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</row>
    <row r="231" spans="1:49" ht="15.75" customHeight="1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</row>
    <row r="232" spans="1:49" ht="15.75" customHeight="1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</row>
    <row r="233" spans="1:49" ht="15.75" customHeight="1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</row>
    <row r="234" spans="1:49" ht="15.75" customHeight="1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</row>
    <row r="235" spans="1:49" ht="15.75" customHeight="1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</row>
    <row r="236" spans="1:49" ht="15.75" customHeight="1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</row>
    <row r="237" spans="1:49" ht="15.75" customHeight="1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</row>
    <row r="238" spans="1:49" ht="15.75" customHeight="1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</row>
    <row r="239" spans="1:49" ht="15.75" customHeight="1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</row>
    <row r="240" spans="1:49" ht="15.75" customHeight="1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</row>
    <row r="241" spans="1:49" ht="15.75" customHeight="1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</row>
    <row r="242" spans="1:49" ht="15.75" customHeight="1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</row>
    <row r="243" spans="1:49" ht="15.75" customHeight="1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</row>
    <row r="244" spans="1:49" ht="15.75" customHeight="1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</row>
    <row r="245" spans="1:49" ht="15.75" customHeight="1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</row>
    <row r="246" spans="1:49" ht="15.75" customHeight="1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</row>
    <row r="247" spans="1:49" ht="15.75" customHeight="1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</row>
    <row r="248" spans="1:49" ht="15.75" customHeight="1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</row>
    <row r="249" spans="1:49" ht="15.75" customHeight="1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</row>
    <row r="250" spans="1:49" ht="15.75" customHeight="1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</row>
    <row r="251" spans="1:49" ht="15.75" customHeight="1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</row>
    <row r="252" spans="1:49" ht="15.75" customHeight="1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</row>
    <row r="253" spans="1:49" ht="15.75" customHeight="1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</row>
    <row r="254" spans="1:49" ht="15.75" customHeight="1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</row>
    <row r="255" spans="1:49" ht="15.75" customHeight="1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</row>
    <row r="256" spans="1:49" ht="15.75" customHeight="1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</row>
    <row r="257" spans="1:49" ht="15.75" customHeight="1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</row>
    <row r="258" spans="1:49" ht="15.75" customHeight="1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</row>
    <row r="259" spans="1:49" ht="15.75" customHeight="1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</row>
    <row r="260" spans="1:49" ht="15.75" customHeight="1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</row>
    <row r="261" spans="1:49" ht="15.75" customHeight="1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</row>
    <row r="262" spans="1:49" ht="15.75" customHeight="1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</row>
    <row r="263" spans="1:49" ht="15.75" customHeight="1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</row>
    <row r="264" spans="1:49" ht="15.75" customHeight="1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</row>
    <row r="265" spans="1:49" ht="15.75" customHeight="1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</row>
    <row r="266" spans="1:49" ht="15.75" customHeight="1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</row>
    <row r="267" spans="1:49" ht="15.75" customHeight="1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</row>
    <row r="268" spans="1:49" ht="15.75" customHeight="1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</row>
    <row r="269" spans="1:49" ht="15.75" customHeight="1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</row>
    <row r="270" spans="1:49" ht="15.75" customHeight="1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</row>
    <row r="271" spans="1:49" ht="15.75" customHeight="1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</row>
    <row r="272" spans="1:49" ht="15.75" customHeight="1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</row>
    <row r="273" spans="1:49" ht="15.75" customHeight="1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</row>
    <row r="274" spans="1:49" ht="15.75" customHeight="1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</row>
    <row r="275" spans="1:49" ht="15.75" customHeight="1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</row>
    <row r="276" spans="1:49" ht="15.75" customHeight="1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</row>
    <row r="277" spans="1:49" ht="15.75" customHeight="1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</row>
    <row r="278" spans="1:49" ht="15.75" customHeight="1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</row>
    <row r="279" spans="1:49" ht="15.75" customHeight="1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</row>
    <row r="280" spans="1:49" ht="15.75" customHeight="1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</row>
    <row r="281" spans="1:49" ht="15.75" customHeight="1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</row>
    <row r="282" spans="1:49" ht="15.75" customHeight="1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</row>
    <row r="283" spans="1:49" ht="15.75" customHeight="1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</row>
    <row r="284" spans="1:49" ht="15.75" customHeight="1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</row>
    <row r="285" spans="1:49" ht="15.75" customHeight="1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</row>
    <row r="286" spans="1:49" ht="15.75" customHeight="1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</row>
    <row r="287" spans="1:49" ht="15.75" customHeight="1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</row>
    <row r="288" spans="1:49" ht="15.75" customHeight="1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</row>
    <row r="289" spans="1:49" ht="15.75" customHeight="1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</row>
    <row r="290" spans="1:49" ht="15.75" customHeight="1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</row>
    <row r="291" spans="1:49" ht="15.75" customHeight="1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</row>
    <row r="292" spans="1:49" ht="15.75" customHeight="1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</row>
    <row r="293" spans="1:49" ht="15.75" customHeight="1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</row>
    <row r="294" spans="1:49" ht="15.75" customHeight="1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</row>
    <row r="295" spans="1:49" ht="15.75" customHeight="1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</row>
    <row r="296" spans="1:49" ht="15.75" customHeight="1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</row>
    <row r="297" spans="1:49" ht="15.75" customHeight="1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</row>
    <row r="298" spans="1:49" ht="15.75" customHeight="1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</row>
    <row r="299" spans="1:49" ht="15.75" customHeight="1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</row>
    <row r="300" spans="1:49" ht="15.75" customHeight="1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</row>
    <row r="301" spans="1:49" ht="15.75" customHeight="1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</row>
    <row r="302" spans="1:49" ht="15.75" customHeight="1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</row>
    <row r="303" spans="1:49" ht="15.75" customHeight="1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</row>
    <row r="304" spans="1:49" ht="15.75" customHeight="1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</row>
    <row r="305" spans="1:49" ht="15.75" customHeight="1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</row>
    <row r="306" spans="1:49" ht="15.75" customHeight="1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</row>
    <row r="307" spans="1:49" ht="15.75" customHeight="1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</row>
    <row r="308" spans="1:49" ht="15.75" customHeight="1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</row>
    <row r="309" spans="1:49" ht="15.75" customHeight="1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</row>
    <row r="310" spans="1:49" ht="15.75" customHeight="1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</row>
    <row r="311" spans="1:49" ht="15.75" customHeight="1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</row>
    <row r="312" spans="1:49" ht="15.75" customHeight="1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</row>
    <row r="313" spans="1:49" ht="15.75" customHeight="1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</row>
    <row r="314" spans="1:49" ht="15.75" customHeight="1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</row>
    <row r="315" spans="1:49" ht="15.75" customHeight="1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</row>
    <row r="316" spans="1:49" ht="15.75" customHeight="1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</row>
    <row r="317" spans="1:49" ht="15.75" customHeight="1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</row>
    <row r="318" spans="1:49" ht="15.75" customHeight="1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</row>
    <row r="319" spans="1:49" ht="15.75" customHeight="1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</row>
    <row r="320" spans="1:49" ht="15.75" customHeight="1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</row>
    <row r="321" spans="1:49" ht="15.75" customHeight="1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</row>
    <row r="322" spans="1:49" ht="15.75" customHeight="1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</row>
    <row r="323" spans="1:49" ht="15.75" customHeight="1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</row>
    <row r="324" spans="1:49" ht="15.75" customHeight="1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</row>
    <row r="325" spans="1:49" ht="15.75" customHeight="1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</row>
    <row r="326" spans="1:49" ht="15.75" customHeight="1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</row>
    <row r="327" spans="1:49" ht="15.75" customHeight="1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</row>
    <row r="328" spans="1:49" ht="15.75" customHeight="1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</row>
    <row r="329" spans="1:49" ht="15.75" customHeight="1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</row>
    <row r="330" spans="1:49" ht="15.75" customHeight="1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</row>
    <row r="331" spans="1:49" ht="15.75" customHeight="1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</row>
    <row r="332" spans="1:49" ht="15.75" customHeight="1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</row>
    <row r="333" spans="1:49" ht="15.75" customHeight="1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</row>
    <row r="334" spans="1:49" ht="15.75" customHeight="1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</row>
    <row r="335" spans="1:49" ht="15.75" customHeight="1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</row>
    <row r="336" spans="1:49" ht="15.75" customHeight="1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</row>
    <row r="337" spans="1:49" ht="15.75" customHeight="1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</row>
    <row r="338" spans="1:49" ht="15.75" customHeight="1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</row>
    <row r="339" spans="1:49" ht="15.75" customHeight="1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</row>
    <row r="340" spans="1:49" ht="15.75" customHeight="1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</row>
    <row r="341" spans="1:49" ht="15.75" customHeight="1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</row>
    <row r="342" spans="1:49" ht="15.75" customHeight="1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</row>
    <row r="343" spans="1:49" ht="15.75" customHeight="1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</row>
    <row r="344" spans="1:49" ht="15.75" customHeight="1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</row>
    <row r="345" spans="1:49" ht="15.75" customHeight="1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</row>
    <row r="346" spans="1:49" ht="15.75" customHeight="1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</row>
    <row r="347" spans="1:49" ht="15.75" customHeight="1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</row>
    <row r="348" spans="1:49" ht="15.75" customHeight="1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</row>
    <row r="349" spans="1:49" ht="15.75" customHeight="1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</row>
    <row r="350" spans="1:49" ht="15.75" customHeight="1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</row>
    <row r="351" spans="1:49" ht="15.75" customHeight="1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</row>
    <row r="352" spans="1:49" ht="15.75" customHeight="1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</row>
    <row r="353" spans="1:49" ht="15.75" customHeight="1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</row>
    <row r="354" spans="1:49" ht="15.75" customHeight="1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</row>
    <row r="355" spans="1:49" ht="15.75" customHeight="1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</row>
    <row r="356" spans="1:49" ht="15.75" customHeight="1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</row>
    <row r="357" spans="1:49" ht="15.75" customHeight="1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</row>
    <row r="358" spans="1:49" ht="15.75" customHeight="1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</row>
    <row r="359" spans="1:49" ht="15.75" customHeight="1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</row>
    <row r="360" spans="1:49" ht="15.75" customHeight="1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</row>
    <row r="361" spans="1:49" ht="15.75" customHeight="1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</row>
    <row r="362" spans="1:49" ht="15.75" customHeight="1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</row>
    <row r="363" spans="1:49" ht="15.75" customHeight="1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</row>
    <row r="364" spans="1:49" ht="15.75" customHeight="1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</row>
    <row r="365" spans="1:49" ht="15.75" customHeight="1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</row>
    <row r="366" spans="1:49" ht="15.75" customHeight="1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</row>
    <row r="367" spans="1:49" ht="15.75" customHeight="1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</row>
    <row r="368" spans="1:49" ht="15.75" customHeight="1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</row>
    <row r="369" spans="1:49" ht="15.75" customHeight="1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</row>
    <row r="370" spans="1:49" ht="15.75" customHeight="1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</row>
    <row r="371" spans="1:49" ht="15.75" customHeight="1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</row>
    <row r="372" spans="1:49" ht="15.75" customHeight="1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</row>
    <row r="373" spans="1:49" ht="15.75" customHeight="1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</row>
    <row r="374" spans="1:49" ht="15.75" customHeight="1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</row>
    <row r="375" spans="1:49" ht="15.75" customHeight="1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</row>
    <row r="376" spans="1:49" ht="15.75" customHeight="1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</row>
    <row r="377" spans="1:49" ht="15.75" customHeight="1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</row>
    <row r="378" spans="1:49" ht="15.75" customHeight="1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</row>
    <row r="379" spans="1:49" ht="15.75" customHeight="1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</row>
    <row r="380" spans="1:49" ht="15.75" customHeight="1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</row>
    <row r="381" spans="1:49" ht="15.75" customHeight="1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</row>
    <row r="382" spans="1:49" ht="15.75" customHeight="1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</row>
    <row r="383" spans="1:49" ht="15.75" customHeight="1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</row>
    <row r="384" spans="1:49" ht="15.75" customHeight="1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</row>
    <row r="385" spans="1:49" ht="15.75" customHeight="1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</row>
    <row r="386" spans="1:49" ht="15.75" customHeight="1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</row>
    <row r="387" spans="1:49" ht="15.75" customHeight="1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</row>
    <row r="388" spans="1:49" ht="15.75" customHeight="1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</row>
    <row r="389" spans="1:49" ht="15.75" customHeight="1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</row>
    <row r="390" spans="1:49" ht="15.75" customHeight="1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</row>
    <row r="391" spans="1:49" ht="15.75" customHeight="1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</row>
    <row r="392" spans="1:49" ht="15.75" customHeight="1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</row>
    <row r="393" spans="1:49" ht="15.75" customHeight="1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</row>
    <row r="394" spans="1:49" ht="15.75" customHeight="1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</row>
    <row r="395" spans="1:49" ht="15.75" customHeight="1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</row>
    <row r="396" spans="1:49" ht="15.75" customHeight="1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</row>
    <row r="397" spans="1:49" ht="15.75" customHeight="1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</row>
    <row r="398" spans="1:49" ht="15.75" customHeight="1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</row>
    <row r="399" spans="1:49" ht="15.75" customHeight="1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</row>
    <row r="400" spans="1:49" ht="15.75" customHeight="1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</row>
    <row r="401" spans="1:49" ht="15.75" customHeight="1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</row>
    <row r="402" spans="1:49" ht="15.75" customHeight="1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</row>
    <row r="403" spans="1:49" ht="15.75" customHeight="1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</row>
    <row r="404" spans="1:49" ht="15.75" customHeight="1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</row>
    <row r="405" spans="1:49" ht="15.75" customHeight="1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</row>
    <row r="406" spans="1:49" ht="15.75" customHeight="1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</row>
    <row r="407" spans="1:49" ht="15.75" customHeight="1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</row>
    <row r="408" spans="1:49" ht="15.75" customHeight="1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</row>
    <row r="409" spans="1:49" ht="15.75" customHeight="1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</row>
    <row r="410" spans="1:49" ht="15.75" customHeight="1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</row>
    <row r="411" spans="1:49" ht="15.75" customHeight="1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</row>
    <row r="412" spans="1:49" ht="15.75" customHeight="1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</row>
    <row r="413" spans="1:49" ht="15.75" customHeight="1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</row>
    <row r="414" spans="1:49" ht="15.75" customHeight="1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</row>
    <row r="415" spans="1:49" ht="15.75" customHeight="1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</row>
    <row r="416" spans="1:49" ht="15.75" customHeight="1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</row>
    <row r="417" spans="1:49" ht="15.75" customHeight="1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</row>
    <row r="418" spans="1:49" ht="15.75" customHeight="1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</row>
    <row r="419" spans="1:49" ht="15.75" customHeight="1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</row>
    <row r="420" spans="1:49" ht="15.75" customHeight="1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</row>
    <row r="421" spans="1:49" ht="15.75" customHeight="1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</row>
    <row r="422" spans="1:49" ht="15.75" customHeight="1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</row>
    <row r="423" spans="1:49" ht="15.75" customHeight="1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</row>
    <row r="424" spans="1:49" ht="15.75" customHeight="1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</row>
    <row r="425" spans="1:49" ht="15.75" customHeight="1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</row>
    <row r="426" spans="1:49" ht="15.75" customHeight="1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</row>
    <row r="427" spans="1:49" ht="15.75" customHeight="1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</row>
    <row r="428" spans="1:49" ht="15.75" customHeight="1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</row>
    <row r="429" spans="1:49" ht="15.75" customHeight="1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</row>
    <row r="430" spans="1:49" ht="15.75" customHeight="1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</row>
    <row r="431" spans="1:49" ht="15.75" customHeight="1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</row>
    <row r="432" spans="1:49" ht="15.75" customHeight="1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</row>
    <row r="433" spans="1:49" ht="15.75" customHeight="1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</row>
    <row r="434" spans="1:49" ht="15.75" customHeight="1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</row>
    <row r="435" spans="1:49" ht="15.75" customHeight="1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</row>
    <row r="436" spans="1:49" ht="15.75" customHeight="1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</row>
    <row r="437" spans="1:49" ht="15.75" customHeight="1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</row>
    <row r="438" spans="1:49" ht="15.75" customHeight="1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</row>
    <row r="439" spans="1:49" ht="15.75" customHeight="1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</row>
    <row r="440" spans="1:49" ht="15.75" customHeight="1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</row>
    <row r="441" spans="1:49" ht="15.75" customHeight="1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</row>
    <row r="442" spans="1:49" ht="15.75" customHeight="1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</row>
    <row r="443" spans="1:49" ht="15.75" customHeight="1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</row>
    <row r="444" spans="1:49" ht="15.75" customHeight="1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</row>
    <row r="445" spans="1:49" ht="15.75" customHeight="1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</row>
    <row r="446" spans="1:49" ht="15.75" customHeight="1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</row>
    <row r="447" spans="1:49" ht="15.75" customHeight="1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</row>
    <row r="448" spans="1:49" ht="15.75" customHeight="1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</row>
    <row r="449" spans="1:49" ht="15.75" customHeight="1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</row>
    <row r="450" spans="1:49" ht="15.75" customHeight="1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</row>
    <row r="451" spans="1:49" ht="15.75" customHeight="1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</row>
    <row r="452" spans="1:49" ht="15.75" customHeight="1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</row>
    <row r="453" spans="1:49" ht="15.75" customHeight="1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</row>
    <row r="454" spans="1:49" ht="15.75" customHeight="1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</row>
    <row r="455" spans="1:49" ht="15.75" customHeight="1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</row>
    <row r="456" spans="1:49" ht="15.75" customHeight="1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</row>
    <row r="457" spans="1:49" ht="15.75" customHeight="1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</row>
    <row r="458" spans="1:49" ht="15.75" customHeight="1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</row>
    <row r="459" spans="1:49" ht="15.75" customHeight="1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</row>
    <row r="460" spans="1:49" ht="15.75" customHeight="1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</row>
    <row r="461" spans="1:49" ht="15.75" customHeight="1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</row>
    <row r="462" spans="1:49" ht="15.75" customHeight="1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</row>
    <row r="463" spans="1:49" ht="15.75" customHeight="1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</row>
    <row r="464" spans="1:49" ht="15.75" customHeight="1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</row>
    <row r="465" spans="1:49" ht="15.75" customHeight="1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</row>
    <row r="466" spans="1:49" ht="15.75" customHeight="1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</row>
    <row r="467" spans="1:49" ht="15.75" customHeight="1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</row>
    <row r="468" spans="1:49" ht="15.75" customHeight="1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</row>
    <row r="469" spans="1:49" ht="15.75" customHeight="1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</row>
    <row r="470" spans="1:49" ht="15.75" customHeight="1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</row>
    <row r="471" spans="1:49" ht="15.75" customHeight="1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</row>
    <row r="472" spans="1:49" ht="15.75" customHeight="1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</row>
    <row r="473" spans="1:49" ht="15.75" customHeight="1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</row>
    <row r="474" spans="1:49" ht="15.75" customHeight="1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</row>
    <row r="475" spans="1:49" ht="15.75" customHeight="1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</row>
    <row r="476" spans="1:49" ht="15.75" customHeight="1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</row>
    <row r="477" spans="1:49" ht="15.75" customHeight="1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</row>
    <row r="478" spans="1:49" ht="15.75" customHeight="1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</row>
    <row r="479" spans="1:49" ht="15.75" customHeight="1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</row>
    <row r="480" spans="1:49" ht="15.75" customHeight="1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</row>
    <row r="481" spans="1:49" ht="15.75" customHeight="1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</row>
    <row r="482" spans="1:49" ht="15.75" customHeight="1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</row>
    <row r="483" spans="1:49" ht="15.75" customHeight="1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</row>
    <row r="484" spans="1:49" ht="15.75" customHeight="1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</row>
    <row r="485" spans="1:49" ht="15.75" customHeight="1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</row>
    <row r="486" spans="1:49" ht="15.75" customHeight="1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</row>
    <row r="487" spans="1:49" ht="15.75" customHeight="1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</row>
    <row r="488" spans="1:49" ht="15.75" customHeight="1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</row>
    <row r="489" spans="1:49" ht="15.75" customHeight="1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</row>
    <row r="490" spans="1:49" ht="15.75" customHeight="1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</row>
    <row r="491" spans="1:49" ht="15.75" customHeight="1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</row>
    <row r="492" spans="1:49" ht="15.75" customHeight="1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</row>
    <row r="493" spans="1:49" ht="15.75" customHeight="1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</row>
    <row r="494" spans="1:49" ht="15.75" customHeight="1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</row>
    <row r="495" spans="1:49" ht="15.75" customHeight="1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</row>
    <row r="496" spans="1:49" ht="15.75" customHeight="1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</row>
    <row r="497" spans="1:49" ht="15.75" customHeight="1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</row>
    <row r="498" spans="1:49" ht="15.75" customHeight="1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</row>
    <row r="499" spans="1:49" ht="15.75" customHeight="1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</row>
    <row r="500" spans="1:49" ht="15.75" customHeight="1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</row>
    <row r="501" spans="1:49" ht="15.75" customHeight="1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</row>
    <row r="502" spans="1:49" ht="15.75" customHeight="1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</row>
    <row r="503" spans="1:49" ht="15.75" customHeight="1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</row>
    <row r="504" spans="1:49" ht="15.75" customHeight="1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</row>
    <row r="505" spans="1:49" ht="15.75" customHeight="1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</row>
    <row r="506" spans="1:49" ht="15.75" customHeight="1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</row>
    <row r="507" spans="1:49" ht="15.75" customHeight="1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</row>
    <row r="508" spans="1:49" ht="15.75" customHeight="1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</row>
    <row r="509" spans="1:49" ht="15.75" customHeight="1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</row>
    <row r="510" spans="1:49" ht="15.75" customHeight="1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</row>
    <row r="511" spans="1:49" ht="15.75" customHeight="1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</row>
    <row r="512" spans="1:49" ht="15.75" customHeight="1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</row>
    <row r="513" spans="1:49" ht="15.75" customHeight="1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</row>
    <row r="514" spans="1:49" ht="15.75" customHeight="1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</row>
    <row r="515" spans="1:49" ht="15.75" customHeight="1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</row>
    <row r="516" spans="1:49" ht="15.75" customHeight="1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</row>
    <row r="517" spans="1:49" ht="15.75" customHeight="1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</row>
    <row r="518" spans="1:49" ht="15.75" customHeight="1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</row>
    <row r="519" spans="1:49" ht="15.75" customHeight="1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</row>
    <row r="520" spans="1:49" ht="15.75" customHeight="1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</row>
    <row r="521" spans="1:49" ht="15.75" customHeight="1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</row>
    <row r="522" spans="1:49" ht="15.75" customHeight="1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</row>
    <row r="523" spans="1:49" ht="15.75" customHeight="1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</row>
    <row r="524" spans="1:49" ht="15.75" customHeight="1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</row>
    <row r="525" spans="1:49" ht="15.75" customHeight="1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</row>
    <row r="526" spans="1:49" ht="15.75" customHeight="1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</row>
    <row r="527" spans="1:49" ht="15.75" customHeight="1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</row>
    <row r="528" spans="1:49" ht="15.75" customHeight="1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</row>
    <row r="529" spans="1:49" ht="15.75" customHeight="1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</row>
    <row r="530" spans="1:49" ht="15.75" customHeight="1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</row>
    <row r="531" spans="1:49" ht="15.75" customHeight="1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</row>
    <row r="532" spans="1:49" ht="15.75" customHeight="1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</row>
    <row r="533" spans="1:49" ht="15.75" customHeight="1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</row>
    <row r="534" spans="1:49" ht="15.75" customHeight="1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</row>
    <row r="535" spans="1:49" ht="15.75" customHeight="1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</row>
    <row r="536" spans="1:49" ht="15.75" customHeight="1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</row>
    <row r="537" spans="1:49" ht="15.75" customHeight="1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</row>
    <row r="538" spans="1:49" ht="15.75" customHeight="1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</row>
    <row r="539" spans="1:49" ht="15.75" customHeight="1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</row>
    <row r="540" spans="1:49" ht="15.75" customHeight="1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</row>
    <row r="541" spans="1:49" ht="15.75" customHeight="1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</row>
    <row r="542" spans="1:49" ht="15.75" customHeight="1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</row>
    <row r="543" spans="1:49" ht="15.75" customHeight="1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</row>
    <row r="544" spans="1:49" ht="15.75" customHeight="1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</row>
    <row r="545" spans="1:49" ht="15.75" customHeight="1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</row>
    <row r="546" spans="1:49" ht="15.75" customHeight="1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</row>
    <row r="547" spans="1:49" ht="15.75" customHeight="1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</row>
    <row r="548" spans="1:49" ht="15.75" customHeight="1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</row>
    <row r="549" spans="1:49" ht="15.75" customHeight="1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</row>
    <row r="550" spans="1:49" ht="15.75" customHeight="1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</row>
    <row r="551" spans="1:49" ht="15.75" customHeight="1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</row>
    <row r="552" spans="1:49" ht="15.75" customHeight="1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</row>
    <row r="553" spans="1:49" ht="15.75" customHeight="1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</row>
    <row r="554" spans="1:49" ht="15.75" customHeight="1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</row>
    <row r="555" spans="1:49" ht="15.75" customHeight="1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</row>
    <row r="556" spans="1:49" ht="15.75" customHeight="1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</row>
    <row r="557" spans="1:49" ht="15.75" customHeight="1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</row>
    <row r="558" spans="1:49" ht="15.75" customHeight="1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</row>
    <row r="559" spans="1:49" ht="15.75" customHeight="1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</row>
    <row r="560" spans="1:49" ht="15.75" customHeight="1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</row>
    <row r="561" spans="1:49" ht="15.75" customHeight="1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</row>
    <row r="562" spans="1:49" ht="15.75" customHeight="1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</row>
    <row r="563" spans="1:49" ht="15.75" customHeight="1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</row>
    <row r="564" spans="1:49" ht="15.75" customHeight="1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</row>
    <row r="565" spans="1:49" ht="15.75" customHeight="1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</row>
    <row r="566" spans="1:49" ht="15.75" customHeight="1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</row>
    <row r="567" spans="1:49" ht="15.75" customHeight="1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</row>
    <row r="568" spans="1:49" ht="15.75" customHeight="1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</row>
    <row r="569" spans="1:49" ht="15.75" customHeight="1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</row>
    <row r="570" spans="1:49" ht="15.75" customHeight="1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</row>
    <row r="571" spans="1:49" ht="15.75" customHeight="1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</row>
    <row r="572" spans="1:49" ht="15.75" customHeight="1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</row>
    <row r="573" spans="1:49" ht="15.75" customHeight="1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</row>
    <row r="574" spans="1:49" ht="15.75" customHeight="1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</row>
    <row r="575" spans="1:49" ht="15.75" customHeight="1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</row>
    <row r="576" spans="1:49" ht="15.75" customHeight="1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</row>
    <row r="577" spans="1:49" ht="15.75" customHeight="1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</row>
    <row r="578" spans="1:49" ht="15.75" customHeight="1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</row>
    <row r="579" spans="1:49" ht="15.75" customHeight="1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</row>
    <row r="580" spans="1:49" ht="15.75" customHeight="1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</row>
    <row r="581" spans="1:49" ht="15.75" customHeight="1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</row>
    <row r="582" spans="1:49" ht="15.75" customHeight="1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</row>
    <row r="583" spans="1:49" ht="15.75" customHeight="1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</row>
    <row r="584" spans="1:49" ht="15.75" customHeight="1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</row>
    <row r="585" spans="1:49" ht="15.75" customHeight="1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</row>
    <row r="586" spans="1:49" ht="15.75" customHeight="1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</row>
    <row r="587" spans="1:49" ht="15.75" customHeight="1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</row>
    <row r="588" spans="1:49" ht="15.75" customHeight="1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</row>
    <row r="589" spans="1:49" ht="15.75" customHeight="1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</row>
    <row r="590" spans="1:49" ht="15.75" customHeight="1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</row>
    <row r="591" spans="1:49" ht="15.75" customHeight="1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</row>
    <row r="592" spans="1:49" ht="15.75" customHeight="1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</row>
    <row r="593" spans="1:49" ht="15.75" customHeight="1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</row>
    <row r="594" spans="1:49" ht="15.75" customHeight="1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</row>
    <row r="595" spans="1:49" ht="15.75" customHeight="1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</row>
    <row r="596" spans="1:49" ht="15.75" customHeight="1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</row>
    <row r="597" spans="1:49" ht="15.75" customHeight="1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</row>
    <row r="598" spans="1:49" ht="15.75" customHeight="1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</row>
    <row r="599" spans="1:49" ht="15.75" customHeight="1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</row>
    <row r="600" spans="1:49" ht="15.75" customHeight="1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</row>
    <row r="601" spans="1:49" ht="15.75" customHeight="1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</row>
    <row r="602" spans="1:49" ht="15.75" customHeight="1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</row>
    <row r="603" spans="1:49" ht="15.75" customHeight="1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</row>
    <row r="604" spans="1:49" ht="15.75" customHeight="1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</row>
    <row r="605" spans="1:49" ht="15.75" customHeight="1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</row>
    <row r="606" spans="1:49" ht="15.75" customHeight="1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</row>
    <row r="607" spans="1:49" ht="15.75" customHeight="1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</row>
    <row r="608" spans="1:49" ht="15.75" customHeight="1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</row>
    <row r="609" spans="1:49" ht="15.75" customHeight="1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</row>
    <row r="610" spans="1:49" ht="15.75" customHeight="1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</row>
    <row r="611" spans="1:49" ht="15.75" customHeight="1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</row>
    <row r="612" spans="1:49" ht="15.75" customHeight="1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</row>
    <row r="613" spans="1:49" ht="15.75" customHeight="1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</row>
    <row r="614" spans="1:49" ht="15.75" customHeight="1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</row>
    <row r="615" spans="1:49" ht="15.75" customHeight="1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</row>
    <row r="616" spans="1:49" ht="15.75" customHeight="1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</row>
    <row r="617" spans="1:49" ht="15.75" customHeight="1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</row>
    <row r="618" spans="1:49" ht="15.75" customHeight="1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</row>
    <row r="619" spans="1:49" ht="15.75" customHeight="1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</row>
    <row r="620" spans="1:49" ht="15.75" customHeight="1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</row>
    <row r="621" spans="1:49" ht="15.75" customHeight="1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</row>
    <row r="622" spans="1:49" ht="15.75" customHeight="1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</row>
    <row r="623" spans="1:49" ht="15.75" customHeight="1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</row>
    <row r="624" spans="1:49" ht="15.75" customHeight="1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</row>
    <row r="625" spans="1:49" ht="15.75" customHeight="1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</row>
    <row r="626" spans="1:49" ht="15.75" customHeight="1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</row>
    <row r="627" spans="1:49" ht="15.75" customHeight="1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</row>
    <row r="628" spans="1:49" ht="15.75" customHeight="1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</row>
    <row r="629" spans="1:49" ht="15.75" customHeight="1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</row>
    <row r="630" spans="1:49" ht="15.75" customHeight="1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</row>
    <row r="631" spans="1:49" ht="15.75" customHeight="1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</row>
    <row r="632" spans="1:49" ht="15.75" customHeight="1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</row>
    <row r="633" spans="1:49" ht="15.75" customHeight="1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</row>
    <row r="634" spans="1:49" ht="15.75" customHeight="1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</row>
    <row r="635" spans="1:49" ht="15.75" customHeight="1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</row>
    <row r="636" spans="1:49" ht="15.75" customHeight="1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</row>
    <row r="637" spans="1:49" ht="15.75" customHeight="1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</row>
    <row r="638" spans="1:49" ht="15.75" customHeight="1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</row>
    <row r="639" spans="1:49" ht="15.75" customHeight="1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</row>
    <row r="640" spans="1:49" ht="15.75" customHeight="1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</row>
    <row r="641" spans="1:49" ht="15.75" customHeight="1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</row>
    <row r="642" spans="1:49" ht="15.75" customHeight="1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</row>
    <row r="643" spans="1:49" ht="15.75" customHeight="1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</row>
    <row r="644" spans="1:49" ht="15.75" customHeight="1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</row>
    <row r="645" spans="1:49" ht="15.75" customHeight="1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</row>
    <row r="646" spans="1:49" ht="15.75" customHeight="1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</row>
    <row r="647" spans="1:49" ht="15.75" customHeight="1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</row>
    <row r="648" spans="1:49" ht="15.75" customHeight="1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</row>
    <row r="649" spans="1:49" ht="15.75" customHeight="1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</row>
    <row r="650" spans="1:49" ht="15.75" customHeight="1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</row>
    <row r="651" spans="1:49" ht="15.75" customHeight="1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</row>
    <row r="652" spans="1:49" ht="15.75" customHeight="1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</row>
    <row r="653" spans="1:49" ht="15.75" customHeight="1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</row>
    <row r="654" spans="1:49" ht="15.75" customHeight="1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</row>
    <row r="655" spans="1:49" ht="15.75" customHeight="1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</row>
    <row r="656" spans="1:49" ht="15.75" customHeight="1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</row>
    <row r="657" spans="1:49" ht="15.75" customHeight="1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</row>
    <row r="658" spans="1:49" ht="15.75" customHeight="1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</row>
    <row r="659" spans="1:49" ht="15.75" customHeight="1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</row>
    <row r="660" spans="1:49" ht="15.75" customHeight="1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</row>
    <row r="661" spans="1:49" ht="15.75" customHeight="1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</row>
    <row r="662" spans="1:49" ht="15.75" customHeight="1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</row>
    <row r="663" spans="1:49" ht="15.75" customHeight="1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</row>
    <row r="664" spans="1:49" ht="15.75" customHeight="1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</row>
    <row r="665" spans="1:49" ht="15.75" customHeight="1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</row>
    <row r="666" spans="1:49" ht="15.75" customHeight="1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</row>
    <row r="667" spans="1:49" ht="15.75" customHeight="1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</row>
    <row r="668" spans="1:49" ht="15.75" customHeight="1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</row>
    <row r="669" spans="1:49" ht="15.75" customHeight="1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</row>
    <row r="670" spans="1:49" ht="15.75" customHeight="1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</row>
    <row r="671" spans="1:49" ht="15.75" customHeight="1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</row>
    <row r="672" spans="1:49" ht="15.75" customHeight="1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</row>
    <row r="673" spans="1:49" ht="15.75" customHeight="1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</row>
    <row r="674" spans="1:49" ht="15.75" customHeight="1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</row>
    <row r="675" spans="1:49" ht="15.75" customHeight="1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</row>
    <row r="676" spans="1:49" ht="15.75" customHeight="1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</row>
    <row r="677" spans="1:49" ht="15.75" customHeight="1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</row>
    <row r="678" spans="1:49" ht="15.75" customHeight="1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</row>
    <row r="679" spans="1:49" ht="15.75" customHeight="1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</row>
    <row r="680" spans="1:49" ht="15.75" customHeight="1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</row>
    <row r="681" spans="1:49" ht="15.75" customHeight="1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</row>
    <row r="682" spans="1:49" ht="15.75" customHeight="1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</row>
    <row r="683" spans="1:49" ht="15.75" customHeight="1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</row>
    <row r="684" spans="1:49" ht="15.75" customHeight="1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</row>
    <row r="685" spans="1:49" ht="15.75" customHeight="1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</row>
    <row r="686" spans="1:49" ht="15.75" customHeight="1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</row>
    <row r="687" spans="1:49" ht="15.75" customHeight="1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</row>
    <row r="688" spans="1:49" ht="15.75" customHeight="1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</row>
    <row r="689" spans="1:14" ht="15.75" customHeight="1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</row>
    <row r="690" spans="1:14" ht="15.75" customHeight="1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</row>
    <row r="691" spans="1:14" ht="15.75" customHeight="1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</row>
    <row r="692" spans="1:14" ht="15.75" customHeight="1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</row>
    <row r="693" spans="1:14" ht="15.75" customHeight="1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</row>
    <row r="694" spans="1:14" ht="15.75" customHeight="1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</row>
    <row r="695" spans="1:14" ht="15.75" customHeight="1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</row>
    <row r="696" spans="1:14" ht="15.75" customHeight="1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</row>
    <row r="697" spans="1:14" ht="15.75" customHeight="1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</row>
    <row r="698" spans="1:14" ht="15.75" customHeight="1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</row>
    <row r="699" spans="1:14" ht="15.75" customHeight="1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</row>
    <row r="700" spans="1:14" ht="15.75" customHeight="1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</row>
    <row r="701" spans="1:14" ht="15.75" customHeight="1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</row>
    <row r="702" spans="1:14" ht="15.75" customHeight="1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</row>
    <row r="703" spans="1:14" ht="15.75" customHeight="1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</row>
    <row r="704" spans="1:14" ht="15.75" customHeight="1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</row>
    <row r="705" spans="1:14" ht="15.75" customHeight="1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</row>
    <row r="706" spans="1:14" ht="15.75" customHeight="1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</row>
    <row r="707" spans="1:14" ht="15.75" customHeight="1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</row>
    <row r="708" spans="1:14" ht="15.75" customHeight="1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</row>
    <row r="709" spans="1:14" ht="15.75" customHeight="1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</row>
    <row r="710" spans="1:14" ht="15.75" customHeight="1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</row>
    <row r="711" spans="1:14" ht="15.75" customHeight="1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</row>
    <row r="712" spans="1:14" ht="15.75" customHeight="1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</row>
    <row r="713" spans="1:14" ht="15.75" customHeight="1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</row>
    <row r="714" spans="1:14" ht="15.75" customHeight="1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</row>
    <row r="715" spans="1:14" ht="15.75" customHeight="1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</row>
    <row r="716" spans="1:14" ht="15.75" customHeight="1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</row>
    <row r="717" spans="1:14" ht="15.75" customHeight="1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</row>
    <row r="718" spans="1:14" ht="15.75" customHeight="1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</row>
    <row r="719" spans="1:14" ht="15.75" customHeight="1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</row>
    <row r="720" spans="1:14" ht="15.75" customHeight="1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</row>
    <row r="721" spans="1:14" ht="15.75" customHeight="1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</row>
    <row r="722" spans="1:14" ht="15.75" customHeight="1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</row>
    <row r="723" spans="1:14" ht="15.75" customHeight="1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</row>
    <row r="724" spans="1:14" ht="15.75" customHeight="1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</row>
    <row r="725" spans="1:14" ht="15.75" customHeight="1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</row>
    <row r="726" spans="1:14" ht="15.75" customHeight="1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</row>
    <row r="727" spans="1:14" ht="15.75" customHeight="1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</row>
    <row r="728" spans="1:14" ht="15.75" customHeight="1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</row>
    <row r="729" spans="1:14" ht="15.75" customHeight="1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</row>
    <row r="730" spans="1:14" ht="15.75" customHeight="1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</row>
    <row r="731" spans="1:14" ht="15.75" customHeight="1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</row>
    <row r="732" spans="1:14" ht="15.75" customHeight="1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</row>
    <row r="733" spans="1:14" ht="15.75" customHeight="1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</row>
    <row r="734" spans="1:14" ht="15.75" customHeight="1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</row>
    <row r="735" spans="1:14" ht="15.75" customHeight="1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</row>
    <row r="736" spans="1:14" ht="15.75" customHeight="1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</row>
    <row r="737" spans="1:14" ht="15.75" customHeight="1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</row>
    <row r="738" spans="1:14" ht="15.75" customHeight="1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</row>
    <row r="739" spans="1:14" ht="15.75" customHeight="1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</row>
    <row r="740" spans="1:14" ht="15.75" customHeight="1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</row>
    <row r="741" spans="1:14" ht="15.75" customHeight="1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</row>
    <row r="742" spans="1:14" ht="15.75" customHeight="1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</row>
    <row r="743" spans="1:14" ht="15.75" customHeight="1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</row>
    <row r="744" spans="1:14" ht="15.75" customHeight="1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</row>
    <row r="745" spans="1:14" ht="15.75" customHeight="1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</row>
    <row r="746" spans="1:14" ht="15.75" customHeight="1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</row>
    <row r="747" spans="1:14" ht="15.75" customHeight="1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</row>
    <row r="748" spans="1:14" ht="15.75" customHeight="1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</row>
    <row r="749" spans="1:14" ht="15.75" customHeight="1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</row>
    <row r="750" spans="1:14" ht="15.75" customHeight="1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</row>
    <row r="751" spans="1:14" ht="15.75" customHeight="1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</row>
    <row r="752" spans="1:14" ht="15.75" customHeight="1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</row>
    <row r="753" spans="1:14" ht="15.75" customHeight="1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</row>
    <row r="754" spans="1:14" ht="15.75" customHeight="1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</row>
    <row r="755" spans="1:14" ht="15.75" customHeight="1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</row>
    <row r="756" spans="1:14" ht="15.75" customHeight="1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</row>
    <row r="757" spans="1:14" ht="15.75" customHeight="1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</row>
    <row r="758" spans="1:14" ht="15.75" customHeight="1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</row>
    <row r="759" spans="1:14" ht="15.75" customHeight="1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</row>
    <row r="760" spans="1:14" ht="15.75" customHeight="1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</row>
    <row r="761" spans="1:14" ht="15.75" customHeight="1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</row>
    <row r="762" spans="1:14" ht="15.75" customHeight="1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</row>
    <row r="763" spans="1:14" ht="15.75" customHeight="1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</row>
    <row r="764" spans="1:14" ht="15.75" customHeight="1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</row>
    <row r="765" spans="1:14" ht="15.75" customHeight="1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</row>
    <row r="766" spans="1:14" ht="15.75" customHeight="1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</row>
    <row r="767" spans="1:14" ht="15.75" customHeight="1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</row>
    <row r="768" spans="1:14" ht="15.75" customHeight="1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</row>
    <row r="769" spans="1:14" ht="15.75" customHeight="1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</row>
    <row r="770" spans="1:14" ht="15.75" customHeight="1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</row>
    <row r="771" spans="1:14" ht="15.75" customHeight="1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</row>
    <row r="772" spans="1:14" ht="15.75" customHeight="1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</row>
    <row r="773" spans="1:14" ht="15.75" customHeight="1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</row>
    <row r="774" spans="1:14" ht="15.75" customHeight="1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</row>
    <row r="775" spans="1:14" ht="15.75" customHeight="1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</row>
    <row r="776" spans="1:14" ht="15.75" customHeight="1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</row>
    <row r="777" spans="1:14" ht="15.75" customHeight="1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</row>
    <row r="778" spans="1:14" ht="15.75" customHeight="1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</row>
    <row r="779" spans="1:14" ht="15.75" customHeight="1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</row>
    <row r="780" spans="1:14" ht="15.75" customHeight="1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</row>
    <row r="781" spans="1:14" ht="15.75" customHeight="1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</row>
    <row r="782" spans="1:14" ht="15.75" customHeight="1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</row>
    <row r="783" spans="1:14" ht="15.75" customHeight="1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</row>
    <row r="784" spans="1:14" ht="15.75" customHeight="1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</row>
    <row r="785" spans="1:14" ht="15.75" customHeight="1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</row>
    <row r="786" spans="1:14" ht="15.75" customHeight="1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</row>
    <row r="787" spans="1:14" ht="15.75" customHeight="1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</row>
    <row r="788" spans="1:14" ht="15.75" customHeight="1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</row>
    <row r="789" spans="1:14" ht="15.75" customHeight="1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</row>
    <row r="790" spans="1:14" ht="15.75" customHeight="1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</row>
    <row r="791" spans="1:14" ht="15.75" customHeight="1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</row>
    <row r="792" spans="1:14" ht="15.75" customHeight="1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</row>
    <row r="793" spans="1:14" ht="15.75" customHeight="1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</row>
    <row r="794" spans="1:14" ht="15.75" customHeight="1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</row>
    <row r="795" spans="1:14" ht="15.75" customHeight="1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</row>
    <row r="796" spans="1:14" ht="15.75" customHeight="1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</row>
    <row r="797" spans="1:14" ht="15.75" customHeight="1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</row>
    <row r="798" spans="1:14" ht="15.75" customHeight="1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</row>
    <row r="799" spans="1:14" ht="15.75" customHeight="1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</row>
    <row r="800" spans="1:14" ht="15.75" customHeight="1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</row>
    <row r="801" spans="1:14" ht="15.75" customHeight="1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</row>
    <row r="802" spans="1:14" ht="15.75" customHeight="1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</row>
    <row r="803" spans="1:14" ht="15.75" customHeight="1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</row>
    <row r="804" spans="1:14" ht="15.75" customHeight="1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</row>
    <row r="805" spans="1:14" ht="15.75" customHeight="1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</row>
    <row r="806" spans="1:14" ht="15.75" customHeight="1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</row>
    <row r="807" spans="1:14" ht="15.75" customHeight="1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</row>
    <row r="808" spans="1:14" ht="15.75" customHeight="1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</row>
    <row r="809" spans="1:14" ht="15.75" customHeight="1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</row>
    <row r="810" spans="1:14" ht="15.75" customHeight="1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</row>
    <row r="811" spans="1:14" ht="15.75" customHeight="1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</row>
    <row r="812" spans="1:14" ht="15.75" customHeight="1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</row>
    <row r="813" spans="1:14" ht="15.75" customHeight="1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</row>
    <row r="814" spans="1:14" ht="15.75" customHeight="1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</row>
    <row r="815" spans="1:14" ht="15.75" customHeight="1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</row>
    <row r="816" spans="1:14" ht="15.75" customHeight="1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</row>
    <row r="817" spans="1:14" ht="15.75" customHeight="1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</row>
    <row r="818" spans="1:14" ht="15.75" customHeight="1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</row>
    <row r="819" spans="1:14" ht="15.75" customHeight="1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</row>
    <row r="820" spans="1:14" ht="15.75" customHeight="1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</row>
    <row r="821" spans="1:14" ht="15.75" customHeight="1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</row>
    <row r="822" spans="1:14" ht="15.75" customHeight="1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</row>
    <row r="823" spans="1:14" ht="15.75" customHeight="1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</row>
    <row r="824" spans="1:14" ht="15.75" customHeight="1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</row>
    <row r="825" spans="1:14" ht="15.75" customHeight="1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</row>
    <row r="826" spans="1:14" ht="15.75" customHeight="1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</row>
    <row r="827" spans="1:14" ht="15.75" customHeight="1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</row>
    <row r="828" spans="1:14" ht="15.75" customHeight="1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</row>
    <row r="829" spans="1:14" ht="15.75" customHeight="1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</row>
    <row r="830" spans="1:14" ht="15.75" customHeight="1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</row>
    <row r="831" spans="1:14" ht="15.75" customHeight="1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</row>
    <row r="832" spans="1:14" ht="15.75" customHeight="1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</row>
    <row r="833" spans="1:14" ht="15.75" customHeight="1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</row>
    <row r="834" spans="1:14" ht="15.75" customHeight="1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</row>
    <row r="835" spans="1:14" ht="15.75" customHeight="1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</row>
    <row r="836" spans="1:14" ht="15.75" customHeight="1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</row>
    <row r="837" spans="1:14" ht="15.75" customHeight="1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</row>
    <row r="838" spans="1:14" ht="15.75" customHeight="1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</row>
    <row r="839" spans="1:14" ht="15.75" customHeight="1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</row>
    <row r="840" spans="1:14" ht="15.75" customHeight="1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</row>
    <row r="841" spans="1:14" ht="15.75" customHeight="1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</row>
    <row r="842" spans="1:14" ht="15.75" customHeight="1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</row>
    <row r="843" spans="1:14" ht="15.75" customHeight="1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</row>
    <row r="844" spans="1:14" ht="15.75" customHeight="1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</row>
    <row r="845" spans="1:14" ht="15.75" customHeight="1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</row>
    <row r="846" spans="1:14" ht="15.75" customHeight="1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</row>
    <row r="847" spans="1:14" ht="15.75" customHeight="1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</row>
    <row r="848" spans="1:14" ht="15.75" customHeight="1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</row>
    <row r="849" spans="1:14" ht="15.75" customHeight="1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</row>
    <row r="850" spans="1:14" ht="15.75" customHeight="1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</row>
    <row r="851" spans="1:14" ht="15.75" customHeight="1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</row>
    <row r="852" spans="1:14" ht="15.75" customHeight="1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</row>
    <row r="853" spans="1:14" ht="15.75" customHeight="1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</row>
    <row r="854" spans="1:14" ht="15.75" customHeight="1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</row>
    <row r="855" spans="1:14" ht="15.75" customHeight="1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</row>
    <row r="856" spans="1:14" ht="15.75" customHeight="1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</row>
    <row r="857" spans="1:14" ht="15.75" customHeight="1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</row>
    <row r="858" spans="1:14" ht="15.75" customHeight="1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</row>
    <row r="859" spans="1:14" ht="15.75" customHeight="1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</row>
    <row r="860" spans="1:14" ht="15.75" customHeight="1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</row>
    <row r="861" spans="1:14" ht="15.75" customHeight="1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</row>
    <row r="862" spans="1:14" ht="15.75" customHeight="1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</row>
    <row r="863" spans="1:14" ht="15.75" customHeight="1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</row>
    <row r="864" spans="1:14" ht="15.75" customHeight="1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</row>
    <row r="865" spans="1:14" ht="15.75" customHeight="1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</row>
    <row r="866" spans="1:14" ht="15.75" customHeight="1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</row>
    <row r="867" spans="1:14" ht="15.75" customHeight="1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</row>
    <row r="868" spans="1:14" ht="15.75" customHeight="1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</row>
    <row r="869" spans="1:14" ht="15.75" customHeight="1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</row>
    <row r="870" spans="1:14" ht="15.75" customHeight="1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</row>
    <row r="871" spans="1:14" ht="15.75" customHeight="1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</row>
    <row r="872" spans="1:14" ht="15.75" customHeight="1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</row>
    <row r="873" spans="1:14" ht="15.75" customHeight="1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</row>
    <row r="874" spans="1:14" ht="15.75" customHeight="1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</row>
    <row r="875" spans="1:14" ht="15.75" customHeight="1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</row>
    <row r="876" spans="1:14" ht="15.75" customHeight="1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</row>
    <row r="877" spans="1:14" ht="15.75" customHeight="1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</row>
    <row r="878" spans="1:14" ht="15.75" customHeight="1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</row>
    <row r="879" spans="1:14" ht="15.75" customHeight="1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</row>
    <row r="880" spans="1:14" ht="15.75" customHeight="1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</row>
    <row r="881" spans="1:14" ht="15.75" customHeight="1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</row>
    <row r="882" spans="1:14" ht="15.75" customHeight="1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</row>
    <row r="883" spans="1:14" ht="15.75" customHeight="1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</row>
    <row r="884" spans="1:14" ht="15.75" customHeight="1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</row>
    <row r="885" spans="1:14" ht="15.75" customHeight="1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</row>
    <row r="886" spans="1:14" ht="15.75" customHeight="1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</row>
    <row r="887" spans="1:14" ht="15.75" customHeight="1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</row>
    <row r="888" spans="1:14" ht="15.75" customHeight="1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</row>
    <row r="889" spans="1:14" ht="15.75" customHeight="1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</row>
    <row r="890" spans="1:14" ht="15.75" customHeight="1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</row>
    <row r="891" spans="1:14" ht="15.75" customHeight="1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</row>
    <row r="892" spans="1:14" ht="15.75" customHeight="1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</row>
    <row r="893" spans="1:14" ht="15.75" customHeight="1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</row>
    <row r="894" spans="1:14" ht="15.75" customHeight="1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</row>
    <row r="895" spans="1:14" ht="15.75" customHeight="1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</row>
    <row r="896" spans="1:14" ht="15.75" customHeight="1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</row>
    <row r="897" spans="1:14" ht="15.75" customHeight="1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</row>
    <row r="898" spans="1:14" ht="15.75" customHeight="1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</row>
    <row r="899" spans="1:14" ht="15.75" customHeight="1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</row>
    <row r="900" spans="1:14" ht="15.75" customHeight="1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</row>
    <row r="901" spans="1:14" ht="15.75" customHeight="1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</row>
    <row r="902" spans="1:14" ht="15.75" customHeight="1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</row>
    <row r="903" spans="1:14" ht="15.75" customHeight="1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</row>
    <row r="904" spans="1:14" ht="15.75" customHeight="1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</row>
    <row r="905" spans="1:14" ht="15.75" customHeight="1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</row>
    <row r="906" spans="1:14" ht="15.75" customHeight="1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</row>
    <row r="907" spans="1:14" ht="15.75" customHeight="1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</row>
    <row r="908" spans="1:14" ht="15.75" customHeight="1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</row>
    <row r="909" spans="1:14" ht="15.75" customHeight="1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</row>
    <row r="910" spans="1:14" ht="15.75" customHeight="1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</row>
    <row r="911" spans="1:14" ht="15.75" customHeight="1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</row>
    <row r="912" spans="1:14" ht="15.75" customHeight="1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</row>
    <row r="913" spans="1:14" ht="15.75" customHeight="1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</row>
    <row r="914" spans="1:14" ht="15.75" customHeight="1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</row>
    <row r="915" spans="1:14" ht="15.75" customHeight="1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</row>
    <row r="916" spans="1:14" ht="15.75" customHeight="1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</row>
    <row r="917" spans="1:14" ht="15.75" customHeight="1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</row>
    <row r="918" spans="1:14" ht="15.75" customHeight="1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</row>
    <row r="919" spans="1:14" ht="15.75" customHeight="1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</row>
    <row r="920" spans="1:14" ht="15.75" customHeight="1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</row>
    <row r="921" spans="1:14" ht="15.75" customHeight="1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</row>
    <row r="922" spans="1:14" ht="15.75" customHeight="1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</row>
    <row r="923" spans="1:14" ht="15.75" customHeight="1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</row>
    <row r="924" spans="1:14" ht="15.75" customHeight="1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</row>
    <row r="925" spans="1:14" ht="15.75" customHeight="1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</row>
    <row r="926" spans="1:14" ht="15.75" customHeight="1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</row>
    <row r="927" spans="1:14" ht="15.75" customHeight="1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</row>
    <row r="928" spans="1:14" ht="15.75" customHeight="1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</row>
    <row r="929" spans="1:14" ht="15.75" customHeight="1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</row>
    <row r="930" spans="1:14" ht="15.75" customHeight="1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</row>
    <row r="931" spans="1:14" ht="15.75" customHeight="1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</row>
    <row r="932" spans="1:14" ht="15.75" customHeight="1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</row>
    <row r="933" spans="1:14" ht="15.75" customHeight="1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</row>
    <row r="934" spans="1:14" ht="15.75" customHeight="1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</row>
    <row r="935" spans="1:14" ht="15.75" customHeight="1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</row>
    <row r="936" spans="1:14" ht="15.75" customHeight="1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</row>
    <row r="937" spans="1:14" ht="15.75" customHeight="1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</row>
    <row r="938" spans="1:14" ht="15.75" customHeight="1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</row>
    <row r="939" spans="1:14" ht="15.75" customHeight="1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</row>
    <row r="940" spans="1:14" ht="15.75" customHeight="1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</row>
    <row r="941" spans="1:14" ht="15.75" customHeight="1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</row>
    <row r="942" spans="1:14" ht="15.75" customHeight="1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</row>
    <row r="943" spans="1:14" ht="15.75" customHeight="1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</row>
    <row r="944" spans="1:14" ht="15.75" customHeight="1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</row>
    <row r="945" spans="1:14" ht="15.75" customHeight="1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</row>
    <row r="946" spans="1:14" ht="15.75" customHeight="1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</row>
    <row r="947" spans="1:14" ht="15.75" customHeight="1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</row>
    <row r="948" spans="1:14" ht="15.75" customHeight="1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</row>
    <row r="949" spans="1:14" ht="15.75" customHeight="1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</row>
    <row r="950" spans="1:14" ht="15.75" customHeight="1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</row>
    <row r="951" spans="1:14" ht="15.75" customHeight="1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</row>
    <row r="952" spans="1:14" ht="15.75" customHeight="1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</row>
    <row r="953" spans="1:14" ht="15.75" customHeight="1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</row>
    <row r="954" spans="1:14" ht="15.75" customHeight="1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</row>
    <row r="955" spans="1:14" ht="15.75" customHeight="1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</row>
    <row r="956" spans="1:14" ht="15.75" customHeight="1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</row>
    <row r="957" spans="1:14" ht="15.75" customHeight="1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</row>
    <row r="958" spans="1:14" ht="15.75" customHeight="1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</row>
    <row r="959" spans="1:14" ht="15.75" customHeight="1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</row>
    <row r="960" spans="1:14" ht="15.75" customHeight="1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</row>
    <row r="961" spans="1:14" ht="15.75" customHeight="1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F11:F12"/>
    <mergeCell ref="G11:G12"/>
    <mergeCell ref="I11:I12"/>
    <mergeCell ref="H11:H12"/>
    <mergeCell ref="N11:N12"/>
    <mergeCell ref="J11:J12"/>
    <mergeCell ref="A8:P8"/>
    <mergeCell ref="A5:P6"/>
    <mergeCell ref="B11:B12"/>
    <mergeCell ref="C11:C12"/>
    <mergeCell ref="O11:O12"/>
    <mergeCell ref="P11:P12"/>
    <mergeCell ref="B10:P10"/>
    <mergeCell ref="D11:D12"/>
    <mergeCell ref="E11:E12"/>
    <mergeCell ref="K11:K12"/>
    <mergeCell ref="L11:L12"/>
    <mergeCell ref="M11:M12"/>
    <mergeCell ref="A9:N9"/>
    <mergeCell ref="A10:A11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B13" sqref="B13:N14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67" t="s">
        <v>151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"/>
      <c r="Q5" s="1"/>
      <c r="R5" s="1"/>
      <c r="S5" s="1"/>
    </row>
    <row r="6" spans="1:19" ht="34.5" customHeight="1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06" t="s">
        <v>152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"/>
      <c r="Q8" s="1"/>
      <c r="R8" s="1"/>
      <c r="S8" s="1"/>
    </row>
    <row r="9" spans="1:19" x14ac:dyDescent="0.2">
      <c r="A9" s="177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</row>
    <row r="10" spans="1:19" x14ac:dyDescent="0.25">
      <c r="A10" s="139" t="s">
        <v>40</v>
      </c>
      <c r="B10" s="182">
        <v>2023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</row>
    <row r="11" spans="1:19" ht="14.25" customHeight="1" x14ac:dyDescent="0.2">
      <c r="A11" s="126"/>
      <c r="B11" s="165" t="s">
        <v>9</v>
      </c>
      <c r="C11" s="165" t="s">
        <v>10</v>
      </c>
      <c r="D11" s="165" t="s">
        <v>11</v>
      </c>
      <c r="E11" s="165" t="s">
        <v>12</v>
      </c>
      <c r="F11" s="165" t="s">
        <v>13</v>
      </c>
      <c r="G11" s="165" t="s">
        <v>14</v>
      </c>
      <c r="H11" s="165" t="s">
        <v>15</v>
      </c>
      <c r="I11" s="165" t="s">
        <v>16</v>
      </c>
      <c r="J11" s="165" t="s">
        <v>17</v>
      </c>
      <c r="K11" s="165" t="s">
        <v>18</v>
      </c>
      <c r="L11" s="165" t="s">
        <v>19</v>
      </c>
      <c r="M11" s="165" t="s">
        <v>20</v>
      </c>
      <c r="N11" s="165" t="s">
        <v>6</v>
      </c>
      <c r="O11" s="180" t="s">
        <v>26</v>
      </c>
    </row>
    <row r="12" spans="1:19" x14ac:dyDescent="0.2">
      <c r="A12" s="15" t="s">
        <v>147</v>
      </c>
      <c r="B12" s="173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81"/>
    </row>
    <row r="13" spans="1:19" x14ac:dyDescent="0.25">
      <c r="A13" s="31" t="s">
        <v>153</v>
      </c>
      <c r="B13" s="87">
        <v>1018257.33</v>
      </c>
      <c r="C13" s="87">
        <v>1014475.18</v>
      </c>
      <c r="D13" s="87">
        <v>1009054.3</v>
      </c>
      <c r="E13" s="87">
        <v>1004830.71</v>
      </c>
      <c r="F13" s="87">
        <v>2417231.3199999998</v>
      </c>
      <c r="G13" s="87">
        <v>2404871.65</v>
      </c>
      <c r="H13" s="87">
        <v>2392466.59</v>
      </c>
      <c r="I13" s="87">
        <v>2378334.21</v>
      </c>
      <c r="J13" s="87">
        <v>2366669.92</v>
      </c>
      <c r="K13" s="87">
        <v>2356412.89</v>
      </c>
      <c r="L13" s="87">
        <v>2341937.13</v>
      </c>
      <c r="M13" s="87">
        <v>0</v>
      </c>
      <c r="N13" s="87">
        <v>2328514.3199999998</v>
      </c>
      <c r="O13" s="23">
        <f>SUM(B13:N13)</f>
        <v>23033055.549999997</v>
      </c>
    </row>
    <row r="14" spans="1:19" x14ac:dyDescent="0.25">
      <c r="A14" s="31" t="s">
        <v>154</v>
      </c>
      <c r="B14" s="85">
        <v>811579.67</v>
      </c>
      <c r="C14" s="85">
        <v>811025.18</v>
      </c>
      <c r="D14" s="85">
        <v>809302.54</v>
      </c>
      <c r="E14" s="85">
        <v>808581.24</v>
      </c>
      <c r="F14" s="85">
        <v>1955619.57</v>
      </c>
      <c r="G14" s="85">
        <v>1951189.46</v>
      </c>
      <c r="H14" s="85">
        <v>1945639.23</v>
      </c>
      <c r="I14" s="85">
        <v>1939526.83</v>
      </c>
      <c r="J14" s="85">
        <v>1935308.67</v>
      </c>
      <c r="K14" s="85">
        <v>1931379.05</v>
      </c>
      <c r="L14" s="85">
        <v>1924595.91</v>
      </c>
      <c r="M14" s="85">
        <v>0</v>
      </c>
      <c r="N14" s="85">
        <v>1916563.64</v>
      </c>
      <c r="O14" s="23">
        <f t="shared" ref="O14:O15" si="0">SUM(B14:N14)</f>
        <v>18740310.990000002</v>
      </c>
    </row>
    <row r="15" spans="1:19" x14ac:dyDescent="0.25">
      <c r="A15" s="16" t="s">
        <v>26</v>
      </c>
      <c r="B15" s="23">
        <f t="shared" ref="B15:N15" si="1">SUM(B13:B14)</f>
        <v>1829837</v>
      </c>
      <c r="C15" s="23">
        <f t="shared" si="1"/>
        <v>1825500.36</v>
      </c>
      <c r="D15" s="23">
        <f t="shared" si="1"/>
        <v>1818356.84</v>
      </c>
      <c r="E15" s="23">
        <f t="shared" si="1"/>
        <v>1813411.95</v>
      </c>
      <c r="F15" s="23">
        <f t="shared" si="1"/>
        <v>4372850.8899999997</v>
      </c>
      <c r="G15" s="23">
        <f t="shared" si="1"/>
        <v>4356061.1099999994</v>
      </c>
      <c r="H15" s="23">
        <f t="shared" si="1"/>
        <v>4338105.82</v>
      </c>
      <c r="I15" s="23">
        <f t="shared" si="1"/>
        <v>4317861.04</v>
      </c>
      <c r="J15" s="23">
        <f t="shared" si="1"/>
        <v>4301978.59</v>
      </c>
      <c r="K15" s="23">
        <f t="shared" si="1"/>
        <v>4287791.9400000004</v>
      </c>
      <c r="L15" s="23">
        <f t="shared" si="1"/>
        <v>4266533.04</v>
      </c>
      <c r="M15" s="23">
        <f t="shared" si="1"/>
        <v>0</v>
      </c>
      <c r="N15" s="23">
        <f t="shared" si="1"/>
        <v>4245077.96</v>
      </c>
      <c r="O15" s="23">
        <f t="shared" si="0"/>
        <v>41773366.539999999</v>
      </c>
    </row>
    <row r="17" spans="1:6" ht="14.25" x14ac:dyDescent="0.2">
      <c r="A17" s="179" t="s">
        <v>164</v>
      </c>
      <c r="B17" s="179"/>
      <c r="C17" s="179"/>
      <c r="D17" s="179"/>
      <c r="E17" s="179"/>
      <c r="F17" s="179"/>
    </row>
    <row r="18" spans="1:6" ht="15" customHeight="1" x14ac:dyDescent="0.2">
      <c r="A18" s="179"/>
      <c r="B18" s="179"/>
      <c r="C18" s="179"/>
      <c r="D18" s="179"/>
      <c r="E18" s="179"/>
      <c r="F18" s="179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  <mergeCell ref="A5:O6"/>
    <mergeCell ref="A8:O8"/>
    <mergeCell ref="C11:C12"/>
    <mergeCell ref="D11:D12"/>
    <mergeCell ref="E11:E12"/>
    <mergeCell ref="A10:A11"/>
    <mergeCell ref="F11:F12"/>
    <mergeCell ref="A9:O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2024-03-19T21:33:05Z</dcterms:modified>
</cp:coreProperties>
</file>