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 activeTab="3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Sheet1!$O$3:$O$22</definedName>
  </definedName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O23" i="2" l="1"/>
  <c r="O22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3" i="2"/>
  <c r="B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Q2" i="2"/>
  <c r="P2" i="2"/>
  <c r="L2" i="2"/>
  <c r="K2" i="2"/>
  <c r="J2" i="2"/>
  <c r="I2" i="2"/>
  <c r="H2" i="2"/>
  <c r="G2" i="2"/>
  <c r="F2" i="2"/>
  <c r="E2" i="2"/>
  <c r="D2" i="2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N18" i="1" s="1"/>
  <c r="M19" i="1"/>
  <c r="M20" i="1"/>
  <c r="M21" i="1"/>
  <c r="M22" i="1"/>
  <c r="N2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N3" i="1" l="1"/>
  <c r="M2" i="2"/>
  <c r="O3" i="1" l="1"/>
  <c r="O2" i="2" s="1"/>
  <c r="N2" i="2"/>
</calcChain>
</file>

<file path=xl/sharedStrings.xml><?xml version="1.0" encoding="utf-8"?>
<sst xmlns="http://schemas.openxmlformats.org/spreadsheetml/2006/main" count="123" uniqueCount="71">
  <si>
    <t>S.No.</t>
  </si>
  <si>
    <t>Roll.No.</t>
  </si>
  <si>
    <t>Mobile Number</t>
  </si>
  <si>
    <t>Email  ID</t>
  </si>
  <si>
    <t>Student Name</t>
  </si>
  <si>
    <t>English</t>
  </si>
  <si>
    <t>Maths</t>
  </si>
  <si>
    <t>Science</t>
  </si>
  <si>
    <t>Social</t>
  </si>
  <si>
    <t>Hindi</t>
  </si>
  <si>
    <t>Attendence</t>
  </si>
  <si>
    <t>Total Marks</t>
  </si>
  <si>
    <t>Attendence %</t>
  </si>
  <si>
    <t>Marks %</t>
  </si>
  <si>
    <t>Sravya</t>
  </si>
  <si>
    <t>Uma</t>
  </si>
  <si>
    <t>Sangeetha</t>
  </si>
  <si>
    <t>Sushma</t>
  </si>
  <si>
    <t>Vamsi</t>
  </si>
  <si>
    <t>Rahul</t>
  </si>
  <si>
    <t>Vamsi Naidu</t>
  </si>
  <si>
    <t>Prakash</t>
  </si>
  <si>
    <t>Sandhya</t>
  </si>
  <si>
    <t>Janaki</t>
  </si>
  <si>
    <t>Prasanna</t>
  </si>
  <si>
    <t>Karuna</t>
  </si>
  <si>
    <t>Nibeditha</t>
  </si>
  <si>
    <t>Nandana</t>
  </si>
  <si>
    <t>Varshini</t>
  </si>
  <si>
    <t>Lakshmi</t>
  </si>
  <si>
    <t>Bheemesh</t>
  </si>
  <si>
    <t>Purushotham</t>
  </si>
  <si>
    <t>Haritha</t>
  </si>
  <si>
    <t>106H1A0101</t>
  </si>
  <si>
    <t>106H1A0102</t>
  </si>
  <si>
    <t>106H1A0103</t>
  </si>
  <si>
    <t>106H1A0104</t>
  </si>
  <si>
    <t>106H1A0105</t>
  </si>
  <si>
    <t>106H1A0106</t>
  </si>
  <si>
    <t>106H1A0107</t>
  </si>
  <si>
    <t>106H1A0108</t>
  </si>
  <si>
    <t>106H1A0109</t>
  </si>
  <si>
    <t>106H1A0110</t>
  </si>
  <si>
    <t>106H1A0111</t>
  </si>
  <si>
    <t>106H1A0112</t>
  </si>
  <si>
    <t>106H1A0113</t>
  </si>
  <si>
    <t>106H1A0114</t>
  </si>
  <si>
    <t>106H1A0115</t>
  </si>
  <si>
    <t>106H1A0116</t>
  </si>
  <si>
    <t>106H1A0117</t>
  </si>
  <si>
    <t>106H1A0118</t>
  </si>
  <si>
    <t>106H1A0119</t>
  </si>
  <si>
    <t>106H1A0120</t>
  </si>
  <si>
    <t>Address</t>
  </si>
  <si>
    <t>Seethamadhara</t>
  </si>
  <si>
    <t>MVP</t>
  </si>
  <si>
    <t>Kurmannapalem</t>
  </si>
  <si>
    <t>Nad</t>
  </si>
  <si>
    <t>Gajuwaka</t>
  </si>
  <si>
    <t>Jagadamba</t>
  </si>
  <si>
    <t>Gopalapatnam</t>
  </si>
  <si>
    <t>Marripalem</t>
  </si>
  <si>
    <t>R.K.Beach</t>
  </si>
  <si>
    <t>Result</t>
  </si>
  <si>
    <t>(All)</t>
  </si>
  <si>
    <t>Row Labels</t>
  </si>
  <si>
    <t>Grand Total</t>
  </si>
  <si>
    <t>Sum of Marks %</t>
  </si>
  <si>
    <t>Fail</t>
  </si>
  <si>
    <t>Pass</t>
  </si>
  <si>
    <t>Pardhu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</si>
</sst>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2" applyFont="1" applyFill="1" applyBorder="1"/>
    <xf numFmtId="0" fontId="3" fillId="3" borderId="1" xfId="0" applyFont="1" applyFill="1" applyBorder="1" applyAlignment="1">
      <alignment horizontal="left"/>
    </xf>
    <xf numFmtId="10" fontId="3" fillId="3" borderId="1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3" fillId="3" borderId="1" xfId="1" applyNumberFormat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6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 tint="-4.9989318521683403E-2"/>
      </font>
      <fill>
        <patternFill>
          <bgColor rgb="FFFF0000"/>
        </patternFill>
      </fill>
    </dxf>
    <dxf>
      <font>
        <b/>
        <i val="0"/>
        <color theme="0" tint="-4.9989318521683403E-2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13446750330298"/>
          <c:y val="3.418803418803419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409565707120624E-2"/>
          <c:y val="0.19480351414406533"/>
          <c:w val="0.78501946366015984"/>
          <c:h val="0.5257644356955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Marks %</c:v>
                </c:pt>
              </c:strCache>
            </c:strRef>
          </c:tx>
          <c:invertIfNegative val="0"/>
          <c:cat>
            <c:strRef>
              <c:f>Sheet1!$C$3:$C$22</c:f>
              <c:strCache>
                <c:ptCount val="20"/>
                <c:pt idx="0">
                  <c:v>Sravya</c:v>
                </c:pt>
                <c:pt idx="1">
                  <c:v>Uma</c:v>
                </c:pt>
                <c:pt idx="2">
                  <c:v>Sangeetha</c:v>
                </c:pt>
                <c:pt idx="3">
                  <c:v>Sushma</c:v>
                </c:pt>
                <c:pt idx="4">
                  <c:v>Vamsi</c:v>
                </c:pt>
                <c:pt idx="5">
                  <c:v>Rahul</c:v>
                </c:pt>
                <c:pt idx="6">
                  <c:v>Vamsi Naidu</c:v>
                </c:pt>
                <c:pt idx="7">
                  <c:v>Prakash</c:v>
                </c:pt>
                <c:pt idx="8">
                  <c:v>Sandhya</c:v>
                </c:pt>
                <c:pt idx="9">
                  <c:v>Janaki</c:v>
                </c:pt>
                <c:pt idx="10">
                  <c:v>Prasanna</c:v>
                </c:pt>
                <c:pt idx="11">
                  <c:v>Karuna</c:v>
                </c:pt>
                <c:pt idx="12">
                  <c:v>Nibeditha</c:v>
                </c:pt>
                <c:pt idx="13">
                  <c:v>Pardhu</c:v>
                </c:pt>
                <c:pt idx="14">
                  <c:v>Nandana</c:v>
                </c:pt>
                <c:pt idx="15">
                  <c:v>Varshini</c:v>
                </c:pt>
                <c:pt idx="16">
                  <c:v>Lakshmi</c:v>
                </c:pt>
                <c:pt idx="17">
                  <c:v>Bheemesh</c:v>
                </c:pt>
                <c:pt idx="18">
                  <c:v>Purushotham</c:v>
                </c:pt>
                <c:pt idx="19">
                  <c:v>Haritha</c:v>
                </c:pt>
              </c:strCache>
            </c:strRef>
          </c:cat>
          <c:val>
            <c:numRef>
              <c:f>Sheet1!$N$3:$N$22</c:f>
              <c:numCache>
                <c:formatCode>0.00%</c:formatCode>
                <c:ptCount val="20"/>
                <c:pt idx="0">
                  <c:v>0.94399999999999995</c:v>
                </c:pt>
                <c:pt idx="1">
                  <c:v>0.83199999999999996</c:v>
                </c:pt>
                <c:pt idx="2">
                  <c:v>0.72</c:v>
                </c:pt>
                <c:pt idx="3">
                  <c:v>0.72799999999999998</c:v>
                </c:pt>
                <c:pt idx="4">
                  <c:v>0.67400000000000004</c:v>
                </c:pt>
                <c:pt idx="5">
                  <c:v>0.69799999999999995</c:v>
                </c:pt>
                <c:pt idx="6">
                  <c:v>0.78200000000000003</c:v>
                </c:pt>
                <c:pt idx="7">
                  <c:v>0.64800000000000002</c:v>
                </c:pt>
                <c:pt idx="8">
                  <c:v>0.74399999999999999</c:v>
                </c:pt>
                <c:pt idx="9">
                  <c:v>0.65800000000000003</c:v>
                </c:pt>
                <c:pt idx="10">
                  <c:v>0.80600000000000005</c:v>
                </c:pt>
                <c:pt idx="11">
                  <c:v>0.84399999999999997</c:v>
                </c:pt>
                <c:pt idx="12">
                  <c:v>0.69599999999999995</c:v>
                </c:pt>
                <c:pt idx="13">
                  <c:v>0.55600000000000005</c:v>
                </c:pt>
                <c:pt idx="14">
                  <c:v>0.67600000000000005</c:v>
                </c:pt>
                <c:pt idx="15">
                  <c:v>0.27400000000000002</c:v>
                </c:pt>
                <c:pt idx="16">
                  <c:v>0.72799999999999998</c:v>
                </c:pt>
                <c:pt idx="17">
                  <c:v>0.70399999999999996</c:v>
                </c:pt>
                <c:pt idx="18">
                  <c:v>0.70799999999999996</c:v>
                </c:pt>
                <c:pt idx="19">
                  <c:v>0.23200000000000001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919680"/>
        <c:axId val="244925568"/>
      </c:barChart>
      <c:catAx>
        <c:axId val="24491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925568"/>
        <c:crosses val="autoZero"/>
        <c:auto val="1"/>
        <c:lblAlgn val="ctr"/>
        <c:lblOffset val="100"/>
        <c:noMultiLvlLbl val="0"/>
      </c:catAx>
      <c:valAx>
        <c:axId val="2449255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491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22</xdr:row>
      <xdr:rowOff>161925</xdr:rowOff>
    </xdr:from>
    <xdr:to>
      <xdr:col>12</xdr:col>
      <xdr:colOff>723899</xdr:colOff>
      <xdr:row>38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avya" refreshedDate="42899.685862268518" createdVersion="4" refreshedVersion="4" minRefreshableVersion="3" recordCount="20">
  <cacheSource type="worksheet">
    <worksheetSource ref="B2:Q22" sheet="Sheet1"/>
  </cacheSource>
  <cacheFields count="16">
    <cacheField name="S.No." numFmtId="0">
      <sharedItems containsSemiMixedTypes="0" containsString="0" containsNumber="1" containsInteger="1" minValue="1" maxValue="20"/>
    </cacheField>
    <cacheField name="Student Name" numFmtId="0">
      <sharedItems count="20">
        <s v="Sravya"/>
        <s v="Uma"/>
        <s v="Sangeetha"/>
        <s v="Sushma"/>
        <s v="Vamsi"/>
        <s v="Rahul"/>
        <s v="Vamsi Naidu"/>
        <s v="Prakash"/>
        <s v="Sandhya"/>
        <s v="Janaki"/>
        <s v="Prasanna"/>
        <s v="Karuna"/>
        <s v="Nibeditha"/>
        <s v="Ravi Kumari"/>
        <s v="Nandana"/>
        <s v="Varshini"/>
        <s v="Lakshmi"/>
        <s v="Bheemesh"/>
        <s v="Purushotham"/>
        <s v="Haritha"/>
      </sharedItems>
    </cacheField>
    <cacheField name="Roll.No." numFmtId="0">
      <sharedItems count="20">
        <s v="106H1A0101"/>
        <s v="106H1A0102"/>
        <s v="106H1A0103"/>
        <s v="106H1A0104"/>
        <s v="106H1A0105"/>
        <s v="106H1A0106"/>
        <s v="106H1A0107"/>
        <s v="106H1A0108"/>
        <s v="106H1A0109"/>
        <s v="106H1A0110"/>
        <s v="106H1A0111"/>
        <s v="106H1A0112"/>
        <s v="106H1A0113"/>
        <s v="106H1A0114"/>
        <s v="106H1A0115"/>
        <s v="106H1A0116"/>
        <s v="106H1A0117"/>
        <s v="106H1A0118"/>
        <s v="106H1A0119"/>
        <s v="106H1A0120"/>
      </sharedItems>
    </cacheField>
    <cacheField name="Mobile Number" numFmtId="0">
      <sharedItems containsSemiMixedTypes="0" containsString="0" containsNumber="1" containsInteger="1" minValue="8014578632" maxValue="8148998031"/>
    </cacheField>
    <cacheField name="Email  ID" numFmtId="0">
      <sharedItems/>
    </cacheField>
    <cacheField name="Address" numFmtId="0">
      <sharedItems count="9">
        <s v="Kurmannapalem"/>
        <s v="MVP"/>
        <s v="Nad"/>
        <s v="Gajuwaka"/>
        <s v="Jagadamba"/>
        <s v="Gopalapatnam"/>
        <s v="Marripalem"/>
        <s v="R.K.Beach"/>
        <s v="Seethamadhara"/>
      </sharedItems>
    </cacheField>
    <cacheField name="English" numFmtId="0">
      <sharedItems containsSemiMixedTypes="0" containsString="0" containsNumber="1" containsInteger="1" minValue="23" maxValue="98"/>
    </cacheField>
    <cacheField name="Maths" numFmtId="0">
      <sharedItems containsSemiMixedTypes="0" containsString="0" containsNumber="1" containsInteger="1" minValue="25" maxValue="100"/>
    </cacheField>
    <cacheField name="Science" numFmtId="0">
      <sharedItems containsSemiMixedTypes="0" containsString="0" containsNumber="1" containsInteger="1" minValue="15" maxValue="96"/>
    </cacheField>
    <cacheField name="Social" numFmtId="0">
      <sharedItems containsSemiMixedTypes="0" containsString="0" containsNumber="1" containsInteger="1" minValue="14" maxValue="98"/>
    </cacheField>
    <cacheField name="Hindi" numFmtId="0">
      <sharedItems containsSemiMixedTypes="0" containsString="0" containsNumber="1" containsInteger="1" minValue="10" maxValue="98"/>
    </cacheField>
    <cacheField name="Total Marks" numFmtId="0">
      <sharedItems containsSemiMixedTypes="0" containsString="0" containsNumber="1" containsInteger="1" minValue="116" maxValue="472"/>
    </cacheField>
    <cacheField name="Marks %" numFmtId="10">
      <sharedItems containsSemiMixedTypes="0" containsString="0" containsNumber="1" minValue="0.23200000000000001" maxValue="0.94399999999999995"/>
    </cacheField>
    <cacheField name="Result" numFmtId="0">
      <sharedItems count="2">
        <s v="Pass"/>
        <s v="Fail"/>
      </sharedItems>
    </cacheField>
    <cacheField name="Attendence" numFmtId="0">
      <sharedItems containsSemiMixedTypes="0" containsString="0" containsNumber="1" containsInteger="1" minValue="145" maxValue="350"/>
    </cacheField>
    <cacheField name="Attendence %" numFmtId="10">
      <sharedItems containsSemiMixedTypes="0" containsString="0" containsNumber="1" minValue="0.39726027397260272" maxValue="0.95890410958904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x v="0"/>
    <x v="0"/>
    <n v="8014578632"/>
    <s v="Sravya@gmail.com"/>
    <x v="0"/>
    <n v="89"/>
    <n v="100"/>
    <n v="89"/>
    <n v="96"/>
    <n v="98"/>
    <n v="472"/>
    <n v="0.94399999999999995"/>
    <x v="0"/>
    <n v="350"/>
    <n v="0.95890410958904104"/>
  </r>
  <r>
    <n v="2"/>
    <x v="1"/>
    <x v="1"/>
    <n v="8148979653"/>
    <s v="Uma@gmail.com"/>
    <x v="1"/>
    <n v="96"/>
    <n v="78"/>
    <n v="78"/>
    <n v="78"/>
    <n v="86"/>
    <n v="416"/>
    <n v="0.83199999999999996"/>
    <x v="0"/>
    <n v="258"/>
    <n v="0.70684931506849313"/>
  </r>
  <r>
    <n v="3"/>
    <x v="2"/>
    <x v="2"/>
    <n v="8148980674"/>
    <s v="Sangeetha@gmail.com"/>
    <x v="0"/>
    <n v="87"/>
    <n v="98"/>
    <n v="56"/>
    <n v="45"/>
    <n v="74"/>
    <n v="360"/>
    <n v="0.72"/>
    <x v="0"/>
    <n v="245"/>
    <n v="0.67123287671232879"/>
  </r>
  <r>
    <n v="4"/>
    <x v="3"/>
    <x v="3"/>
    <n v="8148981695"/>
    <s v="Sushma@gmail.com"/>
    <x v="2"/>
    <n v="56"/>
    <n v="56"/>
    <n v="78"/>
    <n v="78"/>
    <n v="96"/>
    <n v="364"/>
    <n v="0.72799999999999998"/>
    <x v="0"/>
    <n v="158"/>
    <n v="0.43287671232876712"/>
  </r>
  <r>
    <n v="5"/>
    <x v="4"/>
    <x v="4"/>
    <n v="8148982716"/>
    <s v="Vamsi@gmail.com"/>
    <x v="1"/>
    <n v="90"/>
    <n v="45"/>
    <n v="30"/>
    <n v="98"/>
    <n v="74"/>
    <n v="337"/>
    <n v="0.67400000000000004"/>
    <x v="0"/>
    <n v="268"/>
    <n v="0.73424657534246573"/>
  </r>
  <r>
    <n v="6"/>
    <x v="5"/>
    <x v="5"/>
    <n v="8148983737"/>
    <s v="Rahul@gmail.com"/>
    <x v="3"/>
    <n v="45"/>
    <n v="75"/>
    <n v="78"/>
    <n v="86"/>
    <n v="65"/>
    <n v="349"/>
    <n v="0.69799999999999995"/>
    <x v="0"/>
    <n v="247"/>
    <n v="0.67671232876712328"/>
  </r>
  <r>
    <n v="7"/>
    <x v="6"/>
    <x v="6"/>
    <n v="8148984758"/>
    <s v="Vamsi Naidu@gmail.com"/>
    <x v="4"/>
    <n v="78"/>
    <n v="65"/>
    <n v="54"/>
    <n v="96"/>
    <n v="98"/>
    <n v="391"/>
    <n v="0.78200000000000003"/>
    <x v="0"/>
    <n v="269"/>
    <n v="0.73698630136986298"/>
  </r>
  <r>
    <n v="8"/>
    <x v="7"/>
    <x v="7"/>
    <n v="8148985779"/>
    <s v="Prakash@gmail.com"/>
    <x v="5"/>
    <n v="93"/>
    <n v="25"/>
    <n v="96"/>
    <n v="45"/>
    <n v="65"/>
    <n v="324"/>
    <n v="0.64800000000000002"/>
    <x v="0"/>
    <n v="287"/>
    <n v="0.78630136986301369"/>
  </r>
  <r>
    <n v="9"/>
    <x v="8"/>
    <x v="8"/>
    <n v="8148986800"/>
    <s v="Sandhya@gmail.com"/>
    <x v="6"/>
    <n v="85"/>
    <n v="86"/>
    <n v="58"/>
    <n v="65"/>
    <n v="78"/>
    <n v="372"/>
    <n v="0.74399999999999999"/>
    <x v="0"/>
    <n v="236"/>
    <n v="0.64657534246575343"/>
  </r>
  <r>
    <n v="10"/>
    <x v="9"/>
    <x v="9"/>
    <n v="8148987821"/>
    <s v="Janaki@gmail.com"/>
    <x v="7"/>
    <n v="75"/>
    <n v="35"/>
    <n v="58"/>
    <n v="87"/>
    <n v="74"/>
    <n v="329"/>
    <n v="0.65800000000000003"/>
    <x v="0"/>
    <n v="241"/>
    <n v="0.66027397260273968"/>
  </r>
  <r>
    <n v="11"/>
    <x v="10"/>
    <x v="10"/>
    <n v="8148988842"/>
    <s v="Prasanna@gmail.com"/>
    <x v="2"/>
    <n v="45"/>
    <n v="98"/>
    <n v="66"/>
    <n v="96"/>
    <n v="98"/>
    <n v="403"/>
    <n v="0.80600000000000005"/>
    <x v="0"/>
    <n v="310"/>
    <n v="0.84931506849315064"/>
  </r>
  <r>
    <n v="12"/>
    <x v="11"/>
    <x v="11"/>
    <n v="8148989863"/>
    <s v="Karuna@gmail.com"/>
    <x v="0"/>
    <n v="87"/>
    <n v="45"/>
    <n v="96"/>
    <n v="98"/>
    <n v="96"/>
    <n v="422"/>
    <n v="0.84399999999999997"/>
    <x v="0"/>
    <n v="296"/>
    <n v="0.81095890410958904"/>
  </r>
  <r>
    <n v="13"/>
    <x v="12"/>
    <x v="12"/>
    <n v="8148990884"/>
    <s v="Nibeditha@gmail.com"/>
    <x v="8"/>
    <n v="45"/>
    <n v="65"/>
    <n v="74"/>
    <n v="78"/>
    <n v="86"/>
    <n v="348"/>
    <n v="0.69599999999999995"/>
    <x v="0"/>
    <n v="320"/>
    <n v="0.87671232876712324"/>
  </r>
  <r>
    <n v="14"/>
    <x v="13"/>
    <x v="13"/>
    <n v="8148991905"/>
    <s v="Ravi Kumari@gmail.com"/>
    <x v="1"/>
    <n v="65"/>
    <n v="78"/>
    <n v="25"/>
    <n v="45"/>
    <n v="65"/>
    <n v="278"/>
    <n v="0.55600000000000005"/>
    <x v="0"/>
    <n v="310"/>
    <n v="0.84931506849315064"/>
  </r>
  <r>
    <n v="15"/>
    <x v="14"/>
    <x v="14"/>
    <n v="8148992926"/>
    <s v="Nandana@gmail.com"/>
    <x v="3"/>
    <n v="23"/>
    <n v="56"/>
    <n v="85"/>
    <n v="96"/>
    <n v="78"/>
    <n v="338"/>
    <n v="0.67600000000000005"/>
    <x v="0"/>
    <n v="318"/>
    <n v="0.87123287671232874"/>
  </r>
  <r>
    <n v="16"/>
    <x v="15"/>
    <x v="15"/>
    <n v="8148993947"/>
    <s v="Varshini@gmail.com"/>
    <x v="6"/>
    <n v="25"/>
    <n v="42"/>
    <n v="19"/>
    <n v="41"/>
    <n v="10"/>
    <n v="137"/>
    <n v="0.27400000000000002"/>
    <x v="1"/>
    <n v="349"/>
    <n v="0.95616438356164379"/>
  </r>
  <r>
    <n v="17"/>
    <x v="16"/>
    <x v="16"/>
    <n v="8148994968"/>
    <s v="Lakshmi@gmail.com"/>
    <x v="7"/>
    <n v="74"/>
    <n v="75"/>
    <n v="75"/>
    <n v="62"/>
    <n v="78"/>
    <n v="364"/>
    <n v="0.72799999999999998"/>
    <x v="0"/>
    <n v="269"/>
    <n v="0.73698630136986298"/>
  </r>
  <r>
    <n v="18"/>
    <x v="17"/>
    <x v="17"/>
    <n v="8148995989"/>
    <s v="Bheemesh@gmail.com"/>
    <x v="4"/>
    <n v="28"/>
    <n v="65"/>
    <n v="85"/>
    <n v="87"/>
    <n v="87"/>
    <n v="352"/>
    <n v="0.70399999999999996"/>
    <x v="0"/>
    <n v="248"/>
    <n v="0.67945205479452053"/>
  </r>
  <r>
    <n v="19"/>
    <x v="18"/>
    <x v="18"/>
    <n v="8148997010"/>
    <s v="Purushotham@gmail.com"/>
    <x v="5"/>
    <n v="98"/>
    <n v="75"/>
    <n v="25"/>
    <n v="78"/>
    <n v="78"/>
    <n v="354"/>
    <n v="0.70799999999999996"/>
    <x v="0"/>
    <n v="145"/>
    <n v="0.39726027397260272"/>
  </r>
  <r>
    <n v="20"/>
    <x v="19"/>
    <x v="19"/>
    <n v="8148998031"/>
    <s v="Haritha@gmail.com"/>
    <x v="0"/>
    <n v="25"/>
    <n v="52"/>
    <n v="15"/>
    <n v="14"/>
    <n v="10"/>
    <n v="116"/>
    <n v="0.23200000000000001"/>
    <x v="1"/>
    <n v="178"/>
    <n v="0.487671232876712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7" firstHeaderRow="1" firstDataRow="1" firstDataCol="1" rowPageCount="2" colPageCount="1"/>
  <pivotFields count="16">
    <pivotField showAll="0"/>
    <pivotField axis="axisRow" showAll="0" sortType="ascending">
      <items count="21">
        <item x="17"/>
        <item x="19"/>
        <item x="9"/>
        <item x="11"/>
        <item x="16"/>
        <item x="14"/>
        <item x="12"/>
        <item x="7"/>
        <item x="10"/>
        <item x="18"/>
        <item x="5"/>
        <item x="13"/>
        <item x="8"/>
        <item x="2"/>
        <item x="0"/>
        <item x="3"/>
        <item x="1"/>
        <item x="4"/>
        <item x="6"/>
        <item x="15"/>
        <item t="default"/>
      </items>
    </pivotField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axis="axisPage" showAll="0">
      <items count="10">
        <item x="3"/>
        <item x="5"/>
        <item x="4"/>
        <item x="0"/>
        <item x="6"/>
        <item x="1"/>
        <item x="2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0" showAll="0"/>
    <pivotField axis="axisPage" showAll="0">
      <items count="3">
        <item x="1"/>
        <item x="0"/>
        <item t="default"/>
      </items>
    </pivotField>
    <pivotField showAll="0"/>
    <pivotField numFmtId="10" showAll="0"/>
  </pivotFields>
  <rowFields count="1">
    <field x="1"/>
  </rowFields>
  <rowItems count="3">
    <i>
      <x/>
    </i>
    <i>
      <x v="18"/>
    </i>
    <i t="grand">
      <x/>
    </i>
  </rowItems>
  <colItems count="1">
    <i/>
  </colItems>
  <pageFields count="2">
    <pageField fld="5" item="2" hier="-1"/>
    <pageField fld="13" hier="-1"/>
  </pageFields>
  <dataFields count="1">
    <dataField name="Sum of Marks %" fld="12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showGridLines="0" zoomScale="85" zoomScaleNormal="85" workbookViewId="0">
      <selection activeCell="O13" sqref="O13"/>
    </sheetView>
  </sheetViews>
  <sheetFormatPr defaultRowHeight="15" x14ac:dyDescent="0.25"/>
  <cols>
    <col min="3" max="3" width="13.5703125" bestFit="1" customWidth="1"/>
    <col min="4" max="4" width="11.5703125" bestFit="1" customWidth="1"/>
    <col min="5" max="5" width="15.140625" bestFit="1" customWidth="1"/>
    <col min="6" max="6" width="25.140625" customWidth="1"/>
    <col min="7" max="7" width="17.140625" customWidth="1"/>
    <col min="13" max="13" width="11.140625" bestFit="1" customWidth="1"/>
    <col min="14" max="14" width="8.28515625" bestFit="1" customWidth="1"/>
    <col min="15" max="15" width="8.28515625" customWidth="1"/>
    <col min="16" max="16" width="11.42578125" bestFit="1" customWidth="1"/>
    <col min="17" max="17" width="13.5703125" bestFit="1" customWidth="1"/>
  </cols>
  <sheetData>
    <row r="2" spans="2:17" x14ac:dyDescent="0.25">
      <c r="B2" s="1" t="s">
        <v>0</v>
      </c>
      <c r="C2" s="1" t="s">
        <v>4</v>
      </c>
      <c r="D2" s="1" t="s">
        <v>1</v>
      </c>
      <c r="E2" s="2" t="s">
        <v>2</v>
      </c>
      <c r="F2" s="1" t="s">
        <v>3</v>
      </c>
      <c r="G2" s="1" t="s">
        <v>53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11</v>
      </c>
      <c r="N2" s="1" t="s">
        <v>13</v>
      </c>
      <c r="O2" s="1" t="s">
        <v>63</v>
      </c>
      <c r="P2" s="1" t="s">
        <v>10</v>
      </c>
      <c r="Q2" s="1" t="s">
        <v>12</v>
      </c>
    </row>
    <row r="3" spans="2:17" x14ac:dyDescent="0.25">
      <c r="B3" s="3">
        <v>1</v>
      </c>
      <c r="C3" s="4" t="s">
        <v>14</v>
      </c>
      <c r="D3" s="4" t="s">
        <v>33</v>
      </c>
      <c r="E3" s="3">
        <v>8014578632</v>
      </c>
      <c r="F3" s="5" t="str">
        <f>CONCATENATE(C3,"@gmail.com")</f>
        <v>Sravya@gmail.com</v>
      </c>
      <c r="G3" s="6" t="s">
        <v>56</v>
      </c>
      <c r="H3" s="3">
        <v>89</v>
      </c>
      <c r="I3" s="3">
        <v>100</v>
      </c>
      <c r="J3" s="3">
        <v>89</v>
      </c>
      <c r="K3" s="3">
        <v>96</v>
      </c>
      <c r="L3" s="3">
        <v>98</v>
      </c>
      <c r="M3" s="3">
        <f>SUM(H3:L3)</f>
        <v>472</v>
      </c>
      <c r="N3" s="7">
        <f>M3/(5*100)</f>
        <v>0.94399999999999995</v>
      </c>
      <c r="O3" s="3" t="str">
        <f>IF(OR(N3&lt;=40%,H3&lt;=40,I3&lt;=40,J3&lt;=40,K3&lt;=40,L3&lt;=40),"Fail","Pass")</f>
        <v>Pass</v>
      </c>
      <c r="P3" s="3">
        <v>350</v>
      </c>
      <c r="Q3" s="7">
        <f>P3/365</f>
        <v>0.95890410958904104</v>
      </c>
    </row>
    <row r="4" spans="2:17" x14ac:dyDescent="0.25">
      <c r="B4" s="3">
        <v>2</v>
      </c>
      <c r="C4" s="4" t="s">
        <v>15</v>
      </c>
      <c r="D4" s="4" t="s">
        <v>34</v>
      </c>
      <c r="E4" s="3">
        <f>E3+134401021</f>
        <v>8148979653</v>
      </c>
      <c r="F4" s="5" t="str">
        <f t="shared" ref="F4:F22" si="0">CONCATENATE(C4,"@gmail.com")</f>
        <v>Uma@gmail.com</v>
      </c>
      <c r="G4" s="6" t="s">
        <v>55</v>
      </c>
      <c r="H4" s="3">
        <v>96</v>
      </c>
      <c r="I4" s="3">
        <v>78</v>
      </c>
      <c r="J4" s="3">
        <v>78</v>
      </c>
      <c r="K4" s="3">
        <v>78</v>
      </c>
      <c r="L4" s="3">
        <v>86</v>
      </c>
      <c r="M4" s="3">
        <f t="shared" ref="M4:M22" si="1">SUM(H4:L4)</f>
        <v>416</v>
      </c>
      <c r="N4" s="7">
        <f t="shared" ref="N4:N22" si="2">M4/(5*100)</f>
        <v>0.83199999999999996</v>
      </c>
      <c r="O4" s="3" t="str">
        <f t="shared" ref="O4:O22" si="3">IF(OR(N4&lt;=40%,H4&lt;=40,I4&lt;=40,J4&lt;=40,K4&lt;=40,L4&lt;=40),"Fail","Pass")</f>
        <v>Pass</v>
      </c>
      <c r="P4" s="3">
        <v>258</v>
      </c>
      <c r="Q4" s="7">
        <f t="shared" ref="Q4:Q22" si="4">P4/365</f>
        <v>0.70684931506849313</v>
      </c>
    </row>
    <row r="5" spans="2:17" x14ac:dyDescent="0.25">
      <c r="B5" s="3">
        <v>3</v>
      </c>
      <c r="C5" s="4" t="s">
        <v>16</v>
      </c>
      <c r="D5" s="4" t="s">
        <v>35</v>
      </c>
      <c r="E5" s="3">
        <f t="shared" ref="E5:E22" si="5">E4+1021</f>
        <v>8148980674</v>
      </c>
      <c r="F5" s="5" t="str">
        <f t="shared" si="0"/>
        <v>Sangeetha@gmail.com</v>
      </c>
      <c r="G5" s="6" t="s">
        <v>56</v>
      </c>
      <c r="H5" s="3">
        <v>87</v>
      </c>
      <c r="I5" s="3">
        <v>98</v>
      </c>
      <c r="J5" s="3">
        <v>56</v>
      </c>
      <c r="K5" s="3">
        <v>45</v>
      </c>
      <c r="L5" s="3">
        <v>74</v>
      </c>
      <c r="M5" s="3">
        <f t="shared" si="1"/>
        <v>360</v>
      </c>
      <c r="N5" s="7">
        <f t="shared" si="2"/>
        <v>0.72</v>
      </c>
      <c r="O5" s="3" t="str">
        <f t="shared" si="3"/>
        <v>Pass</v>
      </c>
      <c r="P5" s="3">
        <v>245</v>
      </c>
      <c r="Q5" s="7">
        <f t="shared" si="4"/>
        <v>0.67123287671232879</v>
      </c>
    </row>
    <row r="6" spans="2:17" x14ac:dyDescent="0.25">
      <c r="B6" s="3">
        <v>4</v>
      </c>
      <c r="C6" s="4" t="s">
        <v>17</v>
      </c>
      <c r="D6" s="4" t="s">
        <v>36</v>
      </c>
      <c r="E6" s="3">
        <f t="shared" si="5"/>
        <v>8148981695</v>
      </c>
      <c r="F6" s="5" t="str">
        <f t="shared" si="0"/>
        <v>Sushma@gmail.com</v>
      </c>
      <c r="G6" s="6" t="s">
        <v>57</v>
      </c>
      <c r="H6" s="3">
        <v>56</v>
      </c>
      <c r="I6" s="3">
        <v>56</v>
      </c>
      <c r="J6" s="3">
        <v>78</v>
      </c>
      <c r="K6" s="3">
        <v>78</v>
      </c>
      <c r="L6" s="3">
        <v>96</v>
      </c>
      <c r="M6" s="3">
        <f t="shared" si="1"/>
        <v>364</v>
      </c>
      <c r="N6" s="7">
        <f t="shared" si="2"/>
        <v>0.72799999999999998</v>
      </c>
      <c r="O6" s="3" t="str">
        <f t="shared" si="3"/>
        <v>Pass</v>
      </c>
      <c r="P6" s="3">
        <v>158</v>
      </c>
      <c r="Q6" s="7">
        <f t="shared" si="4"/>
        <v>0.43287671232876712</v>
      </c>
    </row>
    <row r="7" spans="2:17" x14ac:dyDescent="0.25">
      <c r="B7" s="3">
        <v>5</v>
      </c>
      <c r="C7" s="4" t="s">
        <v>18</v>
      </c>
      <c r="D7" s="4" t="s">
        <v>37</v>
      </c>
      <c r="E7" s="3">
        <f t="shared" si="5"/>
        <v>8148982716</v>
      </c>
      <c r="F7" s="5" t="str">
        <f t="shared" si="0"/>
        <v>Vamsi@gmail.com</v>
      </c>
      <c r="G7" s="6" t="s">
        <v>55</v>
      </c>
      <c r="H7" s="3">
        <v>90</v>
      </c>
      <c r="I7" s="3">
        <v>45</v>
      </c>
      <c r="J7" s="3">
        <v>30</v>
      </c>
      <c r="K7" s="3">
        <v>98</v>
      </c>
      <c r="L7" s="3">
        <v>74</v>
      </c>
      <c r="M7" s="3">
        <f t="shared" si="1"/>
        <v>337</v>
      </c>
      <c r="N7" s="7">
        <f t="shared" si="2"/>
        <v>0.67400000000000004</v>
      </c>
      <c r="O7" s="3" t="str">
        <f t="shared" si="3"/>
        <v>Fail</v>
      </c>
      <c r="P7" s="3">
        <v>268</v>
      </c>
      <c r="Q7" s="7">
        <f t="shared" si="4"/>
        <v>0.73424657534246573</v>
      </c>
    </row>
    <row r="8" spans="2:17" x14ac:dyDescent="0.25">
      <c r="B8" s="3">
        <v>6</v>
      </c>
      <c r="C8" s="4" t="s">
        <v>19</v>
      </c>
      <c r="D8" s="4" t="s">
        <v>38</v>
      </c>
      <c r="E8" s="3">
        <f t="shared" si="5"/>
        <v>8148983737</v>
      </c>
      <c r="F8" s="5" t="str">
        <f t="shared" si="0"/>
        <v>Rahul@gmail.com</v>
      </c>
      <c r="G8" s="6" t="s">
        <v>58</v>
      </c>
      <c r="H8" s="3">
        <v>45</v>
      </c>
      <c r="I8" s="3">
        <v>75</v>
      </c>
      <c r="J8" s="3">
        <v>78</v>
      </c>
      <c r="K8" s="3">
        <v>86</v>
      </c>
      <c r="L8" s="3">
        <v>65</v>
      </c>
      <c r="M8" s="3">
        <f t="shared" si="1"/>
        <v>349</v>
      </c>
      <c r="N8" s="7">
        <f t="shared" si="2"/>
        <v>0.69799999999999995</v>
      </c>
      <c r="O8" s="3" t="str">
        <f t="shared" si="3"/>
        <v>Pass</v>
      </c>
      <c r="P8" s="3">
        <v>247</v>
      </c>
      <c r="Q8" s="7">
        <f t="shared" si="4"/>
        <v>0.67671232876712328</v>
      </c>
    </row>
    <row r="9" spans="2:17" x14ac:dyDescent="0.25">
      <c r="B9" s="3">
        <v>7</v>
      </c>
      <c r="C9" s="4" t="s">
        <v>20</v>
      </c>
      <c r="D9" s="4" t="s">
        <v>39</v>
      </c>
      <c r="E9" s="3">
        <f t="shared" si="5"/>
        <v>8148984758</v>
      </c>
      <c r="F9" s="5" t="str">
        <f t="shared" si="0"/>
        <v>Vamsi Naidu@gmail.com</v>
      </c>
      <c r="G9" s="6" t="s">
        <v>59</v>
      </c>
      <c r="H9" s="3">
        <v>78</v>
      </c>
      <c r="I9" s="3">
        <v>65</v>
      </c>
      <c r="J9" s="3">
        <v>54</v>
      </c>
      <c r="K9" s="3">
        <v>96</v>
      </c>
      <c r="L9" s="3">
        <v>98</v>
      </c>
      <c r="M9" s="3">
        <f t="shared" si="1"/>
        <v>391</v>
      </c>
      <c r="N9" s="7">
        <f t="shared" si="2"/>
        <v>0.78200000000000003</v>
      </c>
      <c r="O9" s="3" t="str">
        <f t="shared" si="3"/>
        <v>Pass</v>
      </c>
      <c r="P9" s="3">
        <v>269</v>
      </c>
      <c r="Q9" s="7">
        <f t="shared" si="4"/>
        <v>0.73698630136986298</v>
      </c>
    </row>
    <row r="10" spans="2:17" x14ac:dyDescent="0.25">
      <c r="B10" s="3">
        <v>8</v>
      </c>
      <c r="C10" s="4" t="s">
        <v>21</v>
      </c>
      <c r="D10" s="4" t="s">
        <v>40</v>
      </c>
      <c r="E10" s="3">
        <f t="shared" si="5"/>
        <v>8148985779</v>
      </c>
      <c r="F10" s="5" t="str">
        <f t="shared" si="0"/>
        <v>Prakash@gmail.com</v>
      </c>
      <c r="G10" s="6" t="s">
        <v>60</v>
      </c>
      <c r="H10" s="3">
        <v>93</v>
      </c>
      <c r="I10" s="3">
        <v>25</v>
      </c>
      <c r="J10" s="3">
        <v>96</v>
      </c>
      <c r="K10" s="3">
        <v>45</v>
      </c>
      <c r="L10" s="3">
        <v>65</v>
      </c>
      <c r="M10" s="3">
        <f t="shared" si="1"/>
        <v>324</v>
      </c>
      <c r="N10" s="7">
        <f t="shared" si="2"/>
        <v>0.64800000000000002</v>
      </c>
      <c r="O10" s="3" t="str">
        <f t="shared" si="3"/>
        <v>Fail</v>
      </c>
      <c r="P10" s="3">
        <v>287</v>
      </c>
      <c r="Q10" s="7">
        <f t="shared" si="4"/>
        <v>0.78630136986301369</v>
      </c>
    </row>
    <row r="11" spans="2:17" x14ac:dyDescent="0.25">
      <c r="B11" s="3">
        <v>9</v>
      </c>
      <c r="C11" s="4" t="s">
        <v>22</v>
      </c>
      <c r="D11" s="4" t="s">
        <v>41</v>
      </c>
      <c r="E11" s="3">
        <f t="shared" si="5"/>
        <v>8148986800</v>
      </c>
      <c r="F11" s="5" t="str">
        <f t="shared" si="0"/>
        <v>Sandhya@gmail.com</v>
      </c>
      <c r="G11" s="6" t="s">
        <v>61</v>
      </c>
      <c r="H11" s="3">
        <v>85</v>
      </c>
      <c r="I11" s="3">
        <v>86</v>
      </c>
      <c r="J11" s="3">
        <v>58</v>
      </c>
      <c r="K11" s="3">
        <v>65</v>
      </c>
      <c r="L11" s="3">
        <v>78</v>
      </c>
      <c r="M11" s="3">
        <f t="shared" si="1"/>
        <v>372</v>
      </c>
      <c r="N11" s="7">
        <f t="shared" si="2"/>
        <v>0.74399999999999999</v>
      </c>
      <c r="O11" s="3" t="str">
        <f t="shared" si="3"/>
        <v>Pass</v>
      </c>
      <c r="P11" s="3">
        <v>236</v>
      </c>
      <c r="Q11" s="7">
        <f t="shared" si="4"/>
        <v>0.64657534246575343</v>
      </c>
    </row>
    <row r="12" spans="2:17" x14ac:dyDescent="0.25">
      <c r="B12" s="3">
        <v>10</v>
      </c>
      <c r="C12" s="4" t="s">
        <v>23</v>
      </c>
      <c r="D12" s="4" t="s">
        <v>42</v>
      </c>
      <c r="E12" s="3">
        <f t="shared" si="5"/>
        <v>8148987821</v>
      </c>
      <c r="F12" s="5" t="str">
        <f t="shared" si="0"/>
        <v>Janaki@gmail.com</v>
      </c>
      <c r="G12" s="6" t="s">
        <v>62</v>
      </c>
      <c r="H12" s="3">
        <v>75</v>
      </c>
      <c r="I12" s="3">
        <v>35</v>
      </c>
      <c r="J12" s="3">
        <v>58</v>
      </c>
      <c r="K12" s="3">
        <v>87</v>
      </c>
      <c r="L12" s="3">
        <v>74</v>
      </c>
      <c r="M12" s="3">
        <f t="shared" si="1"/>
        <v>329</v>
      </c>
      <c r="N12" s="7">
        <f t="shared" si="2"/>
        <v>0.65800000000000003</v>
      </c>
      <c r="O12" s="3" t="str">
        <f t="shared" si="3"/>
        <v>Fail</v>
      </c>
      <c r="P12" s="3">
        <v>241</v>
      </c>
      <c r="Q12" s="7">
        <f t="shared" si="4"/>
        <v>0.66027397260273968</v>
      </c>
    </row>
    <row r="13" spans="2:17" x14ac:dyDescent="0.25">
      <c r="B13" s="3">
        <v>11</v>
      </c>
      <c r="C13" s="4" t="s">
        <v>24</v>
      </c>
      <c r="D13" s="4" t="s">
        <v>43</v>
      </c>
      <c r="E13" s="3">
        <f t="shared" si="5"/>
        <v>8148988842</v>
      </c>
      <c r="F13" s="5" t="str">
        <f t="shared" si="0"/>
        <v>Prasanna@gmail.com</v>
      </c>
      <c r="G13" s="6" t="s">
        <v>57</v>
      </c>
      <c r="H13" s="3">
        <v>45</v>
      </c>
      <c r="I13" s="3">
        <v>98</v>
      </c>
      <c r="J13" s="3">
        <v>66</v>
      </c>
      <c r="K13" s="3">
        <v>96</v>
      </c>
      <c r="L13" s="3">
        <v>98</v>
      </c>
      <c r="M13" s="3">
        <f t="shared" si="1"/>
        <v>403</v>
      </c>
      <c r="N13" s="7">
        <f t="shared" si="2"/>
        <v>0.80600000000000005</v>
      </c>
      <c r="O13" s="3" t="str">
        <f t="shared" si="3"/>
        <v>Pass</v>
      </c>
      <c r="P13" s="3">
        <v>310</v>
      </c>
      <c r="Q13" s="7">
        <f t="shared" si="4"/>
        <v>0.84931506849315064</v>
      </c>
    </row>
    <row r="14" spans="2:17" x14ac:dyDescent="0.25">
      <c r="B14" s="3">
        <v>12</v>
      </c>
      <c r="C14" s="4" t="s">
        <v>25</v>
      </c>
      <c r="D14" s="4" t="s">
        <v>44</v>
      </c>
      <c r="E14" s="3">
        <f t="shared" si="5"/>
        <v>8148989863</v>
      </c>
      <c r="F14" s="5" t="str">
        <f t="shared" si="0"/>
        <v>Karuna@gmail.com</v>
      </c>
      <c r="G14" s="6" t="s">
        <v>56</v>
      </c>
      <c r="H14" s="3">
        <v>87</v>
      </c>
      <c r="I14" s="3">
        <v>45</v>
      </c>
      <c r="J14" s="3">
        <v>96</v>
      </c>
      <c r="K14" s="3">
        <v>98</v>
      </c>
      <c r="L14" s="3">
        <v>96</v>
      </c>
      <c r="M14" s="3">
        <f t="shared" si="1"/>
        <v>422</v>
      </c>
      <c r="N14" s="7">
        <f t="shared" si="2"/>
        <v>0.84399999999999997</v>
      </c>
      <c r="O14" s="3" t="str">
        <f t="shared" si="3"/>
        <v>Pass</v>
      </c>
      <c r="P14" s="3">
        <v>296</v>
      </c>
      <c r="Q14" s="7">
        <f t="shared" si="4"/>
        <v>0.81095890410958904</v>
      </c>
    </row>
    <row r="15" spans="2:17" x14ac:dyDescent="0.25">
      <c r="B15" s="3">
        <v>13</v>
      </c>
      <c r="C15" s="4" t="s">
        <v>26</v>
      </c>
      <c r="D15" s="4" t="s">
        <v>45</v>
      </c>
      <c r="E15" s="3">
        <f t="shared" si="5"/>
        <v>8148990884</v>
      </c>
      <c r="F15" s="5" t="str">
        <f t="shared" si="0"/>
        <v>Nibeditha@gmail.com</v>
      </c>
      <c r="G15" s="6" t="s">
        <v>54</v>
      </c>
      <c r="H15" s="3">
        <v>45</v>
      </c>
      <c r="I15" s="3">
        <v>65</v>
      </c>
      <c r="J15" s="3">
        <v>74</v>
      </c>
      <c r="K15" s="3">
        <v>78</v>
      </c>
      <c r="L15" s="3">
        <v>86</v>
      </c>
      <c r="M15" s="3">
        <f t="shared" si="1"/>
        <v>348</v>
      </c>
      <c r="N15" s="7">
        <f t="shared" si="2"/>
        <v>0.69599999999999995</v>
      </c>
      <c r="O15" s="3" t="str">
        <f t="shared" si="3"/>
        <v>Pass</v>
      </c>
      <c r="P15" s="3">
        <v>320</v>
      </c>
      <c r="Q15" s="7">
        <f t="shared" si="4"/>
        <v>0.87671232876712324</v>
      </c>
    </row>
    <row r="16" spans="2:17" x14ac:dyDescent="0.25">
      <c r="B16" s="3">
        <v>14</v>
      </c>
      <c r="C16" s="4" t="s">
        <v>70</v>
      </c>
      <c r="D16" s="4" t="s">
        <v>46</v>
      </c>
      <c r="E16" s="3">
        <f t="shared" si="5"/>
        <v>8148991905</v>
      </c>
      <c r="F16" s="5" t="str">
        <f t="shared" si="0"/>
        <v>Pardhu@gmail.com</v>
      </c>
      <c r="G16" s="6" t="s">
        <v>55</v>
      </c>
      <c r="H16" s="3">
        <v>65</v>
      </c>
      <c r="I16" s="3">
        <v>78</v>
      </c>
      <c r="J16" s="3">
        <v>25</v>
      </c>
      <c r="K16" s="3">
        <v>45</v>
      </c>
      <c r="L16" s="3">
        <v>65</v>
      </c>
      <c r="M16" s="3">
        <f t="shared" si="1"/>
        <v>278</v>
      </c>
      <c r="N16" s="7">
        <f t="shared" si="2"/>
        <v>0.55600000000000005</v>
      </c>
      <c r="O16" s="3" t="str">
        <f t="shared" si="3"/>
        <v>Fail</v>
      </c>
      <c r="P16" s="3">
        <v>310</v>
      </c>
      <c r="Q16" s="7">
        <f t="shared" si="4"/>
        <v>0.84931506849315064</v>
      </c>
    </row>
    <row r="17" spans="2:17" x14ac:dyDescent="0.25">
      <c r="B17" s="3">
        <v>15</v>
      </c>
      <c r="C17" s="4" t="s">
        <v>27</v>
      </c>
      <c r="D17" s="4" t="s">
        <v>47</v>
      </c>
      <c r="E17" s="3">
        <f t="shared" si="5"/>
        <v>8148992926</v>
      </c>
      <c r="F17" s="5" t="str">
        <f t="shared" si="0"/>
        <v>Nandana@gmail.com</v>
      </c>
      <c r="G17" s="6" t="s">
        <v>58</v>
      </c>
      <c r="H17" s="3">
        <v>23</v>
      </c>
      <c r="I17" s="3">
        <v>56</v>
      </c>
      <c r="J17" s="3">
        <v>85</v>
      </c>
      <c r="K17" s="3">
        <v>96</v>
      </c>
      <c r="L17" s="3">
        <v>78</v>
      </c>
      <c r="M17" s="3">
        <f t="shared" si="1"/>
        <v>338</v>
      </c>
      <c r="N17" s="7">
        <f t="shared" si="2"/>
        <v>0.67600000000000005</v>
      </c>
      <c r="O17" s="3" t="str">
        <f t="shared" si="3"/>
        <v>Fail</v>
      </c>
      <c r="P17" s="3">
        <v>318</v>
      </c>
      <c r="Q17" s="7">
        <f t="shared" si="4"/>
        <v>0.87123287671232874</v>
      </c>
    </row>
    <row r="18" spans="2:17" x14ac:dyDescent="0.25">
      <c r="B18" s="3">
        <v>16</v>
      </c>
      <c r="C18" s="4" t="s">
        <v>28</v>
      </c>
      <c r="D18" s="4" t="s">
        <v>48</v>
      </c>
      <c r="E18" s="3">
        <f t="shared" si="5"/>
        <v>8148993947</v>
      </c>
      <c r="F18" s="5" t="str">
        <f t="shared" si="0"/>
        <v>Varshini@gmail.com</v>
      </c>
      <c r="G18" s="6" t="s">
        <v>61</v>
      </c>
      <c r="H18" s="3">
        <v>25</v>
      </c>
      <c r="I18" s="3">
        <v>42</v>
      </c>
      <c r="J18" s="3">
        <v>19</v>
      </c>
      <c r="K18" s="3">
        <v>41</v>
      </c>
      <c r="L18" s="3">
        <v>10</v>
      </c>
      <c r="M18" s="3">
        <f t="shared" si="1"/>
        <v>137</v>
      </c>
      <c r="N18" s="7">
        <f t="shared" si="2"/>
        <v>0.27400000000000002</v>
      </c>
      <c r="O18" s="3" t="str">
        <f t="shared" si="3"/>
        <v>Fail</v>
      </c>
      <c r="P18" s="3">
        <v>349</v>
      </c>
      <c r="Q18" s="7">
        <f t="shared" si="4"/>
        <v>0.95616438356164379</v>
      </c>
    </row>
    <row r="19" spans="2:17" x14ac:dyDescent="0.25">
      <c r="B19" s="3">
        <v>17</v>
      </c>
      <c r="C19" s="4" t="s">
        <v>29</v>
      </c>
      <c r="D19" s="4" t="s">
        <v>49</v>
      </c>
      <c r="E19" s="3">
        <f t="shared" si="5"/>
        <v>8148994968</v>
      </c>
      <c r="F19" s="5" t="str">
        <f t="shared" si="0"/>
        <v>Lakshmi@gmail.com</v>
      </c>
      <c r="G19" s="6" t="s">
        <v>62</v>
      </c>
      <c r="H19" s="3">
        <v>74</v>
      </c>
      <c r="I19" s="3">
        <v>75</v>
      </c>
      <c r="J19" s="3">
        <v>75</v>
      </c>
      <c r="K19" s="3">
        <v>62</v>
      </c>
      <c r="L19" s="3">
        <v>78</v>
      </c>
      <c r="M19" s="3">
        <f t="shared" si="1"/>
        <v>364</v>
      </c>
      <c r="N19" s="7">
        <f t="shared" si="2"/>
        <v>0.72799999999999998</v>
      </c>
      <c r="O19" s="3" t="str">
        <f t="shared" si="3"/>
        <v>Pass</v>
      </c>
      <c r="P19" s="3">
        <v>269</v>
      </c>
      <c r="Q19" s="7">
        <f t="shared" si="4"/>
        <v>0.73698630136986298</v>
      </c>
    </row>
    <row r="20" spans="2:17" x14ac:dyDescent="0.25">
      <c r="B20" s="3">
        <v>18</v>
      </c>
      <c r="C20" s="4" t="s">
        <v>30</v>
      </c>
      <c r="D20" s="4" t="s">
        <v>50</v>
      </c>
      <c r="E20" s="3">
        <f t="shared" si="5"/>
        <v>8148995989</v>
      </c>
      <c r="F20" s="5" t="str">
        <f t="shared" si="0"/>
        <v>Bheemesh@gmail.com</v>
      </c>
      <c r="G20" s="6" t="s">
        <v>59</v>
      </c>
      <c r="H20" s="3">
        <v>28</v>
      </c>
      <c r="I20" s="3">
        <v>65</v>
      </c>
      <c r="J20" s="3">
        <v>85</v>
      </c>
      <c r="K20" s="3">
        <v>87</v>
      </c>
      <c r="L20" s="3">
        <v>87</v>
      </c>
      <c r="M20" s="3">
        <f t="shared" si="1"/>
        <v>352</v>
      </c>
      <c r="N20" s="7">
        <f t="shared" si="2"/>
        <v>0.70399999999999996</v>
      </c>
      <c r="O20" s="3" t="str">
        <f t="shared" si="3"/>
        <v>Fail</v>
      </c>
      <c r="P20" s="3">
        <v>248</v>
      </c>
      <c r="Q20" s="7">
        <f t="shared" si="4"/>
        <v>0.67945205479452053</v>
      </c>
    </row>
    <row r="21" spans="2:17" x14ac:dyDescent="0.25">
      <c r="B21" s="3">
        <v>19</v>
      </c>
      <c r="C21" s="4" t="s">
        <v>31</v>
      </c>
      <c r="D21" s="4" t="s">
        <v>51</v>
      </c>
      <c r="E21" s="3">
        <f t="shared" si="5"/>
        <v>8148997010</v>
      </c>
      <c r="F21" s="5" t="str">
        <f t="shared" si="0"/>
        <v>Purushotham@gmail.com</v>
      </c>
      <c r="G21" s="6" t="s">
        <v>60</v>
      </c>
      <c r="H21" s="3">
        <v>98</v>
      </c>
      <c r="I21" s="3">
        <v>75</v>
      </c>
      <c r="J21" s="3">
        <v>25</v>
      </c>
      <c r="K21" s="3">
        <v>78</v>
      </c>
      <c r="L21" s="3">
        <v>78</v>
      </c>
      <c r="M21" s="3">
        <f t="shared" si="1"/>
        <v>354</v>
      </c>
      <c r="N21" s="7">
        <f t="shared" si="2"/>
        <v>0.70799999999999996</v>
      </c>
      <c r="O21" s="3" t="str">
        <f t="shared" si="3"/>
        <v>Fail</v>
      </c>
      <c r="P21" s="3">
        <v>145</v>
      </c>
      <c r="Q21" s="7">
        <f t="shared" si="4"/>
        <v>0.39726027397260272</v>
      </c>
    </row>
    <row r="22" spans="2:17" x14ac:dyDescent="0.25">
      <c r="B22" s="3">
        <v>20</v>
      </c>
      <c r="C22" s="4" t="s">
        <v>32</v>
      </c>
      <c r="D22" s="4" t="s">
        <v>52</v>
      </c>
      <c r="E22" s="3">
        <f t="shared" si="5"/>
        <v>8148998031</v>
      </c>
      <c r="F22" s="5" t="str">
        <f t="shared" si="0"/>
        <v>Haritha@gmail.com</v>
      </c>
      <c r="G22" s="6" t="s">
        <v>56</v>
      </c>
      <c r="H22" s="3">
        <v>25</v>
      </c>
      <c r="I22" s="3">
        <v>52</v>
      </c>
      <c r="J22" s="3">
        <v>15</v>
      </c>
      <c r="K22" s="3">
        <v>14</v>
      </c>
      <c r="L22" s="3">
        <v>10</v>
      </c>
      <c r="M22" s="3">
        <f t="shared" si="1"/>
        <v>116</v>
      </c>
      <c r="N22" s="7">
        <f t="shared" si="2"/>
        <v>0.23200000000000001</v>
      </c>
      <c r="O22" s="3" t="str">
        <f t="shared" si="3"/>
        <v>Fail</v>
      </c>
      <c r="P22" s="3">
        <v>178</v>
      </c>
      <c r="Q22" s="7">
        <f t="shared" si="4"/>
        <v>0.48767123287671232</v>
      </c>
    </row>
  </sheetData>
  <dataConsolidate/>
  <conditionalFormatting sqref="N3:N22">
    <cfRule type="cellIs" dxfId="5" priority="4" operator="greaterThanOrEqual">
      <formula>0.8</formula>
    </cfRule>
    <cfRule type="cellIs" dxfId="4" priority="2" operator="lessThanOrEqual">
      <formula>0.35</formula>
    </cfRule>
  </conditionalFormatting>
  <conditionalFormatting sqref="H3:L22">
    <cfRule type="cellIs" dxfId="3" priority="3" operator="lessThan">
      <formula>40</formula>
    </cfRule>
  </conditionalFormatting>
  <conditionalFormatting sqref="O3:O22">
    <cfRule type="cellIs" dxfId="2" priority="1" operator="equal">
      <formula>"Fail"</formula>
    </cfRule>
  </conditionalFormatting>
  <dataValidations disablePrompts="1" count="1">
    <dataValidation type="list" allowBlank="1" showInputMessage="1" showErrorMessage="1" sqref="G3:G22">
      <formula1>"Seethamadhara,MVP,Kurmannapalem,Nad,Gajuwaka,Marripalem,R.K.Beach,Jagadamba,Gopalapatnam"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showGridLines="0" workbookViewId="0">
      <selection activeCell="A3" sqref="A3"/>
    </sheetView>
  </sheetViews>
  <sheetFormatPr defaultRowHeight="15" x14ac:dyDescent="0.25"/>
  <cols>
    <col min="1" max="1" width="13.140625" customWidth="1"/>
    <col min="2" max="2" width="15.140625" customWidth="1"/>
  </cols>
  <sheetData>
    <row r="1" spans="1:2" x14ac:dyDescent="0.25">
      <c r="A1" s="8" t="s">
        <v>53</v>
      </c>
      <c r="B1" t="s">
        <v>59</v>
      </c>
    </row>
    <row r="2" spans="1:2" x14ac:dyDescent="0.25">
      <c r="A2" s="8" t="s">
        <v>63</v>
      </c>
      <c r="B2" t="s">
        <v>64</v>
      </c>
    </row>
    <row r="4" spans="1:2" x14ac:dyDescent="0.25">
      <c r="A4" s="8" t="s">
        <v>65</v>
      </c>
      <c r="B4" t="s">
        <v>67</v>
      </c>
    </row>
    <row r="5" spans="1:2" x14ac:dyDescent="0.25">
      <c r="A5" s="9" t="s">
        <v>30</v>
      </c>
      <c r="B5" s="10">
        <v>0.70399999999999996</v>
      </c>
    </row>
    <row r="6" spans="1:2" x14ac:dyDescent="0.25">
      <c r="A6" s="9" t="s">
        <v>20</v>
      </c>
      <c r="B6" s="10">
        <v>0.78200000000000003</v>
      </c>
    </row>
    <row r="7" spans="1:2" x14ac:dyDescent="0.25">
      <c r="A7" s="9" t="s">
        <v>66</v>
      </c>
      <c r="B7" s="10">
        <v>1.486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3"/>
  <sheetViews>
    <sheetView workbookViewId="0">
      <selection activeCell="O2" sqref="O2"/>
    </sheetView>
  </sheetViews>
  <sheetFormatPr defaultRowHeight="15" x14ac:dyDescent="0.25"/>
  <cols>
    <col min="3" max="3" width="13.85546875" bestFit="1" customWidth="1"/>
    <col min="4" max="4" width="11.5703125" bestFit="1" customWidth="1"/>
    <col min="5" max="5" width="15.140625" bestFit="1" customWidth="1"/>
    <col min="6" max="6" width="18" bestFit="1" customWidth="1"/>
    <col min="7" max="7" width="15.7109375" bestFit="1" customWidth="1"/>
    <col min="16" max="16" width="11.42578125" bestFit="1" customWidth="1"/>
    <col min="17" max="17" width="13.5703125" bestFit="1" customWidth="1"/>
  </cols>
  <sheetData>
    <row r="1" spans="2:17" x14ac:dyDescent="0.25">
      <c r="B1" s="1" t="s">
        <v>0</v>
      </c>
      <c r="C1" s="1" t="s">
        <v>4</v>
      </c>
      <c r="D1" s="1" t="s">
        <v>1</v>
      </c>
      <c r="E1" s="2" t="s">
        <v>2</v>
      </c>
      <c r="F1" s="1" t="s">
        <v>3</v>
      </c>
      <c r="G1" s="1" t="s">
        <v>53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11</v>
      </c>
      <c r="N1" s="1" t="s">
        <v>13</v>
      </c>
      <c r="O1" s="1" t="s">
        <v>63</v>
      </c>
      <c r="P1" s="1" t="s">
        <v>10</v>
      </c>
      <c r="Q1" s="1" t="s">
        <v>12</v>
      </c>
    </row>
    <row r="2" spans="2:17" x14ac:dyDescent="0.25">
      <c r="B2" s="3">
        <f>IF(C2&gt;"",1,"")</f>
        <v>1</v>
      </c>
      <c r="C2" s="4" t="s">
        <v>14</v>
      </c>
      <c r="D2" s="4" t="str">
        <f>VLOOKUP($C2,Sheet1!$C$2:$Q$22,2,0)</f>
        <v>106H1A0101</v>
      </c>
      <c r="E2" s="4">
        <f>VLOOKUP($C2,Sheet1!$C$2:$Q$22,3,0)</f>
        <v>8014578632</v>
      </c>
      <c r="F2" s="4" t="str">
        <f>VLOOKUP($C2,Sheet1!$C$2:$Q$22,4,0)</f>
        <v>Sravya@gmail.com</v>
      </c>
      <c r="G2" s="4" t="str">
        <f>VLOOKUP($C2,Sheet1!$C$2:$Q$22,5,0)</f>
        <v>Kurmannapalem</v>
      </c>
      <c r="H2" s="4">
        <f>VLOOKUP($C2,Sheet1!$C$2:$Q$22,6,0)</f>
        <v>89</v>
      </c>
      <c r="I2" s="4">
        <f>VLOOKUP($C2,Sheet1!$C$2:$Q$22,7,0)</f>
        <v>100</v>
      </c>
      <c r="J2" s="4">
        <f>VLOOKUP($C2,Sheet1!$C$2:$Q$22,8,0)</f>
        <v>89</v>
      </c>
      <c r="K2" s="4">
        <f>VLOOKUP($C2,Sheet1!$C$2:$Q$22,9,0)</f>
        <v>96</v>
      </c>
      <c r="L2" s="4">
        <f>VLOOKUP($C2,Sheet1!$C$2:$Q$22,10,0)</f>
        <v>98</v>
      </c>
      <c r="M2" s="4">
        <f>VLOOKUP($C2,Sheet1!$C$2:$Q$22,11,0)</f>
        <v>472</v>
      </c>
      <c r="N2" s="11">
        <f>VLOOKUP($C2,Sheet1!$C$2:$Q$22,12,0)</f>
        <v>0.94399999999999995</v>
      </c>
      <c r="O2" s="4" t="str">
        <f>VLOOKUP($C2,Sheet1!$C$2:$Q$22,13,0)</f>
        <v>Pass</v>
      </c>
      <c r="P2" s="4">
        <f>VLOOKUP($C2,Sheet1!$C$2:$Q$22,14,0)</f>
        <v>350</v>
      </c>
      <c r="Q2" s="11">
        <f>VLOOKUP($C2,Sheet1!$C$2:$Q$22,15,0)</f>
        <v>0.95890410958904104</v>
      </c>
    </row>
    <row r="3" spans="2:17" x14ac:dyDescent="0.25">
      <c r="B3" s="3">
        <f>IF(C3&gt;"",B2+1,"")</f>
        <v>2</v>
      </c>
      <c r="C3" s="4" t="s">
        <v>15</v>
      </c>
      <c r="D3" s="4" t="str">
        <f>VLOOKUP($C3,Sheet1!$C$2:$Q$22,2,0)</f>
        <v>106H1A0102</v>
      </c>
      <c r="E3" s="4">
        <f>VLOOKUP($C3,Sheet1!$C$2:$Q$22,3,0)</f>
        <v>8148979653</v>
      </c>
      <c r="F3" s="4" t="str">
        <f>VLOOKUP($C3,Sheet1!$C$2:$Q$22,4,0)</f>
        <v>Uma@gmail.com</v>
      </c>
      <c r="G3" s="4" t="str">
        <f>VLOOKUP($C3,Sheet1!$C$2:$Q$22,5,0)</f>
        <v>MVP</v>
      </c>
      <c r="H3" s="4">
        <f>VLOOKUP($C3,Sheet1!$C$2:$Q$22,6,0)</f>
        <v>96</v>
      </c>
      <c r="I3" s="4">
        <f>VLOOKUP($C3,Sheet1!$C$2:$Q$22,7,0)</f>
        <v>78</v>
      </c>
      <c r="J3" s="4">
        <f>VLOOKUP($C3,Sheet1!$C$2:$Q$22,8,0)</f>
        <v>78</v>
      </c>
      <c r="K3" s="4">
        <f>VLOOKUP($C3,Sheet1!$C$2:$Q$22,9,0)</f>
        <v>78</v>
      </c>
      <c r="L3" s="4">
        <f>VLOOKUP($C3,Sheet1!$C$2:$Q$22,10,0)</f>
        <v>86</v>
      </c>
      <c r="M3" s="4">
        <f>VLOOKUP($C3,Sheet1!$C$2:$Q$22,11,0)</f>
        <v>416</v>
      </c>
      <c r="N3" s="11">
        <f>VLOOKUP($C3,Sheet1!$C$2:$Q$22,12,0)</f>
        <v>0.83199999999999996</v>
      </c>
      <c r="O3" s="4" t="str">
        <f>VLOOKUP($C3,Sheet1!$C$2:$Q$22,13,0)</f>
        <v>Pass</v>
      </c>
      <c r="P3" s="4">
        <f>VLOOKUP($C3,Sheet1!$C$2:$Q$22,14,0)</f>
        <v>258</v>
      </c>
      <c r="Q3" s="11">
        <f>VLOOKUP($C3,Sheet1!$C$2:$Q$22,15,0)</f>
        <v>0.70684931506849313</v>
      </c>
    </row>
    <row r="4" spans="2:17" x14ac:dyDescent="0.25">
      <c r="B4" s="3">
        <f t="shared" ref="B4:B21" si="0">IF(C4&gt;"",B3+1,"")</f>
        <v>3</v>
      </c>
      <c r="C4" s="4" t="s">
        <v>32</v>
      </c>
      <c r="D4" s="4" t="str">
        <f>VLOOKUP($C4,Sheet1!$C$2:$Q$22,2,0)</f>
        <v>106H1A0120</v>
      </c>
      <c r="E4" s="4">
        <f>VLOOKUP($C4,Sheet1!$C$2:$Q$22,3,0)</f>
        <v>8148998031</v>
      </c>
      <c r="F4" s="4" t="str">
        <f>VLOOKUP($C4,Sheet1!$C$2:$Q$22,4,0)</f>
        <v>Haritha@gmail.com</v>
      </c>
      <c r="G4" s="4" t="str">
        <f>VLOOKUP($C4,Sheet1!$C$2:$Q$22,5,0)</f>
        <v>Kurmannapalem</v>
      </c>
      <c r="H4" s="4">
        <f>VLOOKUP($C4,Sheet1!$C$2:$Q$22,6,0)</f>
        <v>25</v>
      </c>
      <c r="I4" s="4">
        <f>VLOOKUP($C4,Sheet1!$C$2:$Q$22,7,0)</f>
        <v>52</v>
      </c>
      <c r="J4" s="4">
        <f>VLOOKUP($C4,Sheet1!$C$2:$Q$22,8,0)</f>
        <v>15</v>
      </c>
      <c r="K4" s="4">
        <f>VLOOKUP($C4,Sheet1!$C$2:$Q$22,9,0)</f>
        <v>14</v>
      </c>
      <c r="L4" s="4">
        <f>VLOOKUP($C4,Sheet1!$C$2:$Q$22,10,0)</f>
        <v>10</v>
      </c>
      <c r="M4" s="4">
        <f>VLOOKUP($C4,Sheet1!$C$2:$Q$22,11,0)</f>
        <v>116</v>
      </c>
      <c r="N4" s="11">
        <f>VLOOKUP($C4,Sheet1!$C$2:$Q$22,12,0)</f>
        <v>0.23200000000000001</v>
      </c>
      <c r="O4" s="4" t="str">
        <f>VLOOKUP($C4,Sheet1!$C$2:$Q$22,13,0)</f>
        <v>Fail</v>
      </c>
      <c r="P4" s="4">
        <f>VLOOKUP($C4,Sheet1!$C$2:$Q$22,14,0)</f>
        <v>178</v>
      </c>
      <c r="Q4" s="11">
        <f>VLOOKUP($C4,Sheet1!$C$2:$Q$22,15,0)</f>
        <v>0.48767123287671232</v>
      </c>
    </row>
    <row r="5" spans="2:17" x14ac:dyDescent="0.25">
      <c r="B5" s="3">
        <f t="shared" si="0"/>
        <v>4</v>
      </c>
      <c r="C5" s="4" t="s">
        <v>29</v>
      </c>
      <c r="D5" s="4" t="str">
        <f>VLOOKUP($C5,Sheet1!$C$2:$Q$22,2,0)</f>
        <v>106H1A0117</v>
      </c>
      <c r="E5" s="4">
        <f>VLOOKUP($C5,Sheet1!$C$2:$Q$22,3,0)</f>
        <v>8148994968</v>
      </c>
      <c r="F5" s="4" t="str">
        <f>VLOOKUP($C5,Sheet1!$C$2:$Q$22,4,0)</f>
        <v>Lakshmi@gmail.com</v>
      </c>
      <c r="G5" s="4" t="str">
        <f>VLOOKUP($C5,Sheet1!$C$2:$Q$22,5,0)</f>
        <v>R.K.Beach</v>
      </c>
      <c r="H5" s="4">
        <f>VLOOKUP($C5,Sheet1!$C$2:$Q$22,6,0)</f>
        <v>74</v>
      </c>
      <c r="I5" s="4">
        <f>VLOOKUP($C5,Sheet1!$C$2:$Q$22,7,0)</f>
        <v>75</v>
      </c>
      <c r="J5" s="4">
        <f>VLOOKUP($C5,Sheet1!$C$2:$Q$22,8,0)</f>
        <v>75</v>
      </c>
      <c r="K5" s="4">
        <f>VLOOKUP($C5,Sheet1!$C$2:$Q$22,9,0)</f>
        <v>62</v>
      </c>
      <c r="L5" s="4">
        <f>VLOOKUP($C5,Sheet1!$C$2:$Q$22,10,0)</f>
        <v>78</v>
      </c>
      <c r="M5" s="4">
        <f>VLOOKUP($C5,Sheet1!$C$2:$Q$22,11,0)</f>
        <v>364</v>
      </c>
      <c r="N5" s="11">
        <f>VLOOKUP($C5,Sheet1!$C$2:$Q$22,12,0)</f>
        <v>0.72799999999999998</v>
      </c>
      <c r="O5" s="4" t="str">
        <f>VLOOKUP($C5,Sheet1!$C$2:$Q$22,13,0)</f>
        <v>Pass</v>
      </c>
      <c r="P5" s="4">
        <f>VLOOKUP($C5,Sheet1!$C$2:$Q$22,14,0)</f>
        <v>269</v>
      </c>
      <c r="Q5" s="11">
        <f>VLOOKUP($C5,Sheet1!$C$2:$Q$22,15,0)</f>
        <v>0.73698630136986298</v>
      </c>
    </row>
    <row r="6" spans="2:17" x14ac:dyDescent="0.25">
      <c r="B6" s="3">
        <f t="shared" si="0"/>
        <v>5</v>
      </c>
      <c r="C6" s="4" t="s">
        <v>23</v>
      </c>
      <c r="D6" s="4" t="str">
        <f>VLOOKUP($C6,Sheet1!$C$2:$Q$22,2,0)</f>
        <v>106H1A0110</v>
      </c>
      <c r="E6" s="4">
        <f>VLOOKUP($C6,Sheet1!$C$2:$Q$22,3,0)</f>
        <v>8148987821</v>
      </c>
      <c r="F6" s="4" t="str">
        <f>VLOOKUP($C6,Sheet1!$C$2:$Q$22,4,0)</f>
        <v>Janaki@gmail.com</v>
      </c>
      <c r="G6" s="4" t="str">
        <f>VLOOKUP($C6,Sheet1!$C$2:$Q$22,5,0)</f>
        <v>R.K.Beach</v>
      </c>
      <c r="H6" s="4">
        <f>VLOOKUP($C6,Sheet1!$C$2:$Q$22,6,0)</f>
        <v>75</v>
      </c>
      <c r="I6" s="4">
        <f>VLOOKUP($C6,Sheet1!$C$2:$Q$22,7,0)</f>
        <v>35</v>
      </c>
      <c r="J6" s="4">
        <f>VLOOKUP($C6,Sheet1!$C$2:$Q$22,8,0)</f>
        <v>58</v>
      </c>
      <c r="K6" s="4">
        <f>VLOOKUP($C6,Sheet1!$C$2:$Q$22,9,0)</f>
        <v>87</v>
      </c>
      <c r="L6" s="4">
        <f>VLOOKUP($C6,Sheet1!$C$2:$Q$22,10,0)</f>
        <v>74</v>
      </c>
      <c r="M6" s="4">
        <f>VLOOKUP($C6,Sheet1!$C$2:$Q$22,11,0)</f>
        <v>329</v>
      </c>
      <c r="N6" s="11">
        <f>VLOOKUP($C6,Sheet1!$C$2:$Q$22,12,0)</f>
        <v>0.65800000000000003</v>
      </c>
      <c r="O6" s="4" t="str">
        <f>VLOOKUP($C6,Sheet1!$C$2:$Q$22,13,0)</f>
        <v>Fail</v>
      </c>
      <c r="P6" s="4">
        <f>VLOOKUP($C6,Sheet1!$C$2:$Q$22,14,0)</f>
        <v>241</v>
      </c>
      <c r="Q6" s="11">
        <f>VLOOKUP($C6,Sheet1!$C$2:$Q$22,15,0)</f>
        <v>0.66027397260273968</v>
      </c>
    </row>
    <row r="7" spans="2:17" x14ac:dyDescent="0.25">
      <c r="B7" s="3">
        <f t="shared" si="0"/>
        <v>6</v>
      </c>
      <c r="C7" s="4" t="s">
        <v>24</v>
      </c>
      <c r="D7" s="4" t="str">
        <f>VLOOKUP($C7,Sheet1!$C$2:$Q$22,2,0)</f>
        <v>106H1A0111</v>
      </c>
      <c r="E7" s="4">
        <f>VLOOKUP($C7,Sheet1!$C$2:$Q$22,3,0)</f>
        <v>8148988842</v>
      </c>
      <c r="F7" s="4" t="str">
        <f>VLOOKUP($C7,Sheet1!$C$2:$Q$22,4,0)</f>
        <v>Prasanna@gmail.com</v>
      </c>
      <c r="G7" s="4" t="str">
        <f>VLOOKUP($C7,Sheet1!$C$2:$Q$22,5,0)</f>
        <v>Nad</v>
      </c>
      <c r="H7" s="4">
        <f>VLOOKUP($C7,Sheet1!$C$2:$Q$22,6,0)</f>
        <v>45</v>
      </c>
      <c r="I7" s="4">
        <f>VLOOKUP($C7,Sheet1!$C$2:$Q$22,7,0)</f>
        <v>98</v>
      </c>
      <c r="J7" s="4">
        <f>VLOOKUP($C7,Sheet1!$C$2:$Q$22,8,0)</f>
        <v>66</v>
      </c>
      <c r="K7" s="4">
        <f>VLOOKUP($C7,Sheet1!$C$2:$Q$22,9,0)</f>
        <v>96</v>
      </c>
      <c r="L7" s="4">
        <f>VLOOKUP($C7,Sheet1!$C$2:$Q$22,10,0)</f>
        <v>98</v>
      </c>
      <c r="M7" s="4">
        <f>VLOOKUP($C7,Sheet1!$C$2:$Q$22,11,0)</f>
        <v>403</v>
      </c>
      <c r="N7" s="11">
        <f>VLOOKUP($C7,Sheet1!$C$2:$Q$22,12,0)</f>
        <v>0.80600000000000005</v>
      </c>
      <c r="O7" s="4" t="str">
        <f>VLOOKUP($C7,Sheet1!$C$2:$Q$22,13,0)</f>
        <v>Pass</v>
      </c>
      <c r="P7" s="4">
        <f>VLOOKUP($C7,Sheet1!$C$2:$Q$22,14,0)</f>
        <v>310</v>
      </c>
      <c r="Q7" s="11">
        <f>VLOOKUP($C7,Sheet1!$C$2:$Q$22,15,0)</f>
        <v>0.84931506849315064</v>
      </c>
    </row>
    <row r="8" spans="2:17" x14ac:dyDescent="0.25">
      <c r="B8" s="3">
        <f t="shared" si="0"/>
        <v>7</v>
      </c>
      <c r="C8" s="4" t="s">
        <v>22</v>
      </c>
      <c r="D8" s="4" t="str">
        <f>VLOOKUP($C8,Sheet1!$C$2:$Q$22,2,0)</f>
        <v>106H1A0109</v>
      </c>
      <c r="E8" s="4">
        <f>VLOOKUP($C8,Sheet1!$C$2:$Q$22,3,0)</f>
        <v>8148986800</v>
      </c>
      <c r="F8" s="4" t="str">
        <f>VLOOKUP($C8,Sheet1!$C$2:$Q$22,4,0)</f>
        <v>Sandhya@gmail.com</v>
      </c>
      <c r="G8" s="4" t="str">
        <f>VLOOKUP($C8,Sheet1!$C$2:$Q$22,5,0)</f>
        <v>Marripalem</v>
      </c>
      <c r="H8" s="4">
        <f>VLOOKUP($C8,Sheet1!$C$2:$Q$22,6,0)</f>
        <v>85</v>
      </c>
      <c r="I8" s="4">
        <f>VLOOKUP($C8,Sheet1!$C$2:$Q$22,7,0)</f>
        <v>86</v>
      </c>
      <c r="J8" s="4">
        <f>VLOOKUP($C8,Sheet1!$C$2:$Q$22,8,0)</f>
        <v>58</v>
      </c>
      <c r="K8" s="4">
        <f>VLOOKUP($C8,Sheet1!$C$2:$Q$22,9,0)</f>
        <v>65</v>
      </c>
      <c r="L8" s="4">
        <f>VLOOKUP($C8,Sheet1!$C$2:$Q$22,10,0)</f>
        <v>78</v>
      </c>
      <c r="M8" s="4">
        <f>VLOOKUP($C8,Sheet1!$C$2:$Q$22,11,0)</f>
        <v>372</v>
      </c>
      <c r="N8" s="11">
        <f>VLOOKUP($C8,Sheet1!$C$2:$Q$22,12,0)</f>
        <v>0.74399999999999999</v>
      </c>
      <c r="O8" s="4" t="str">
        <f>VLOOKUP($C8,Sheet1!$C$2:$Q$22,13,0)</f>
        <v>Pass</v>
      </c>
      <c r="P8" s="4">
        <f>VLOOKUP($C8,Sheet1!$C$2:$Q$22,14,0)</f>
        <v>236</v>
      </c>
      <c r="Q8" s="11">
        <f>VLOOKUP($C8,Sheet1!$C$2:$Q$22,15,0)</f>
        <v>0.64657534246575343</v>
      </c>
    </row>
    <row r="9" spans="2:17" x14ac:dyDescent="0.25">
      <c r="B9" s="3">
        <f t="shared" si="0"/>
        <v>8</v>
      </c>
      <c r="C9" s="4" t="s">
        <v>18</v>
      </c>
      <c r="D9" s="4" t="str">
        <f>VLOOKUP($C9,Sheet1!$C$2:$Q$22,2,0)</f>
        <v>106H1A0105</v>
      </c>
      <c r="E9" s="4">
        <f>VLOOKUP($C9,Sheet1!$C$2:$Q$22,3,0)</f>
        <v>8148982716</v>
      </c>
      <c r="F9" s="4" t="str">
        <f>VLOOKUP($C9,Sheet1!$C$2:$Q$22,4,0)</f>
        <v>Vamsi@gmail.com</v>
      </c>
      <c r="G9" s="4" t="str">
        <f>VLOOKUP($C9,Sheet1!$C$2:$Q$22,5,0)</f>
        <v>MVP</v>
      </c>
      <c r="H9" s="4">
        <f>VLOOKUP($C9,Sheet1!$C$2:$Q$22,6,0)</f>
        <v>90</v>
      </c>
      <c r="I9" s="4">
        <f>VLOOKUP($C9,Sheet1!$C$2:$Q$22,7,0)</f>
        <v>45</v>
      </c>
      <c r="J9" s="4">
        <f>VLOOKUP($C9,Sheet1!$C$2:$Q$22,8,0)</f>
        <v>30</v>
      </c>
      <c r="K9" s="4">
        <f>VLOOKUP($C9,Sheet1!$C$2:$Q$22,9,0)</f>
        <v>98</v>
      </c>
      <c r="L9" s="4">
        <f>VLOOKUP($C9,Sheet1!$C$2:$Q$22,10,0)</f>
        <v>74</v>
      </c>
      <c r="M9" s="4">
        <f>VLOOKUP($C9,Sheet1!$C$2:$Q$22,11,0)</f>
        <v>337</v>
      </c>
      <c r="N9" s="11">
        <f>VLOOKUP($C9,Sheet1!$C$2:$Q$22,12,0)</f>
        <v>0.67400000000000004</v>
      </c>
      <c r="O9" s="4" t="str">
        <f>VLOOKUP($C9,Sheet1!$C$2:$Q$22,13,0)</f>
        <v>Fail</v>
      </c>
      <c r="P9" s="4">
        <f>VLOOKUP($C9,Sheet1!$C$2:$Q$22,14,0)</f>
        <v>268</v>
      </c>
      <c r="Q9" s="11">
        <f>VLOOKUP($C9,Sheet1!$C$2:$Q$22,15,0)</f>
        <v>0.73424657534246573</v>
      </c>
    </row>
    <row r="10" spans="2:17" x14ac:dyDescent="0.25">
      <c r="B10" s="3">
        <f t="shared" si="0"/>
        <v>9</v>
      </c>
      <c r="C10" s="4" t="s">
        <v>20</v>
      </c>
      <c r="D10" s="4" t="str">
        <f>VLOOKUP($C10,Sheet1!$C$2:$Q$22,2,0)</f>
        <v>106H1A0107</v>
      </c>
      <c r="E10" s="4">
        <f>VLOOKUP($C10,Sheet1!$C$2:$Q$22,3,0)</f>
        <v>8148984758</v>
      </c>
      <c r="F10" s="4" t="str">
        <f>VLOOKUP($C10,Sheet1!$C$2:$Q$22,4,0)</f>
        <v>Vamsi Naidu@gmail.com</v>
      </c>
      <c r="G10" s="4" t="str">
        <f>VLOOKUP($C10,Sheet1!$C$2:$Q$22,5,0)</f>
        <v>Jagadamba</v>
      </c>
      <c r="H10" s="4">
        <f>VLOOKUP($C10,Sheet1!$C$2:$Q$22,6,0)</f>
        <v>78</v>
      </c>
      <c r="I10" s="4">
        <f>VLOOKUP($C10,Sheet1!$C$2:$Q$22,7,0)</f>
        <v>65</v>
      </c>
      <c r="J10" s="4">
        <f>VLOOKUP($C10,Sheet1!$C$2:$Q$22,8,0)</f>
        <v>54</v>
      </c>
      <c r="K10" s="4">
        <f>VLOOKUP($C10,Sheet1!$C$2:$Q$22,9,0)</f>
        <v>96</v>
      </c>
      <c r="L10" s="4">
        <f>VLOOKUP($C10,Sheet1!$C$2:$Q$22,10,0)</f>
        <v>98</v>
      </c>
      <c r="M10" s="4">
        <f>VLOOKUP($C10,Sheet1!$C$2:$Q$22,11,0)</f>
        <v>391</v>
      </c>
      <c r="N10" s="11">
        <f>VLOOKUP($C10,Sheet1!$C$2:$Q$22,12,0)</f>
        <v>0.78200000000000003</v>
      </c>
      <c r="O10" s="4" t="str">
        <f>VLOOKUP($C10,Sheet1!$C$2:$Q$22,13,0)</f>
        <v>Pass</v>
      </c>
      <c r="P10" s="4">
        <f>VLOOKUP($C10,Sheet1!$C$2:$Q$22,14,0)</f>
        <v>269</v>
      </c>
      <c r="Q10" s="11">
        <f>VLOOKUP($C10,Sheet1!$C$2:$Q$22,15,0)</f>
        <v>0.73698630136986298</v>
      </c>
    </row>
    <row r="11" spans="2:17" x14ac:dyDescent="0.25">
      <c r="B11" s="3">
        <f t="shared" si="0"/>
        <v>10</v>
      </c>
      <c r="C11" s="4" t="s">
        <v>19</v>
      </c>
      <c r="D11" s="4" t="str">
        <f>VLOOKUP($C11,Sheet1!$C$2:$Q$22,2,0)</f>
        <v>106H1A0106</v>
      </c>
      <c r="E11" s="4">
        <f>VLOOKUP($C11,Sheet1!$C$2:$Q$22,3,0)</f>
        <v>8148983737</v>
      </c>
      <c r="F11" s="4" t="str">
        <f>VLOOKUP($C11,Sheet1!$C$2:$Q$22,4,0)</f>
        <v>Rahul@gmail.com</v>
      </c>
      <c r="G11" s="4" t="str">
        <f>VLOOKUP($C11,Sheet1!$C$2:$Q$22,5,0)</f>
        <v>Gajuwaka</v>
      </c>
      <c r="H11" s="4">
        <f>VLOOKUP($C11,Sheet1!$C$2:$Q$22,6,0)</f>
        <v>45</v>
      </c>
      <c r="I11" s="4">
        <f>VLOOKUP($C11,Sheet1!$C$2:$Q$22,7,0)</f>
        <v>75</v>
      </c>
      <c r="J11" s="4">
        <f>VLOOKUP($C11,Sheet1!$C$2:$Q$22,8,0)</f>
        <v>78</v>
      </c>
      <c r="K11" s="4">
        <f>VLOOKUP($C11,Sheet1!$C$2:$Q$22,9,0)</f>
        <v>86</v>
      </c>
      <c r="L11" s="4">
        <f>VLOOKUP($C11,Sheet1!$C$2:$Q$22,10,0)</f>
        <v>65</v>
      </c>
      <c r="M11" s="4">
        <f>VLOOKUP($C11,Sheet1!$C$2:$Q$22,11,0)</f>
        <v>349</v>
      </c>
      <c r="N11" s="11">
        <f>VLOOKUP($C11,Sheet1!$C$2:$Q$22,12,0)</f>
        <v>0.69799999999999995</v>
      </c>
      <c r="O11" s="4" t="str">
        <f>VLOOKUP($C11,Sheet1!$C$2:$Q$22,13,0)</f>
        <v>Pass</v>
      </c>
      <c r="P11" s="4">
        <f>VLOOKUP($C11,Sheet1!$C$2:$Q$22,14,0)</f>
        <v>247</v>
      </c>
      <c r="Q11" s="11">
        <f>VLOOKUP($C11,Sheet1!$C$2:$Q$22,15,0)</f>
        <v>0.67671232876712328</v>
      </c>
    </row>
    <row r="12" spans="2:17" x14ac:dyDescent="0.25">
      <c r="B12" s="3">
        <f t="shared" si="0"/>
        <v>11</v>
      </c>
      <c r="C12" s="4" t="s">
        <v>17</v>
      </c>
      <c r="D12" s="4" t="str">
        <f>VLOOKUP($C12,Sheet1!$C$2:$Q$22,2,0)</f>
        <v>106H1A0104</v>
      </c>
      <c r="E12" s="4">
        <f>VLOOKUP($C12,Sheet1!$C$2:$Q$22,3,0)</f>
        <v>8148981695</v>
      </c>
      <c r="F12" s="4" t="str">
        <f>VLOOKUP($C12,Sheet1!$C$2:$Q$22,4,0)</f>
        <v>Sushma@gmail.com</v>
      </c>
      <c r="G12" s="4" t="str">
        <f>VLOOKUP($C12,Sheet1!$C$2:$Q$22,5,0)</f>
        <v>Nad</v>
      </c>
      <c r="H12" s="4">
        <f>VLOOKUP($C12,Sheet1!$C$2:$Q$22,6,0)</f>
        <v>56</v>
      </c>
      <c r="I12" s="4">
        <f>VLOOKUP($C12,Sheet1!$C$2:$Q$22,7,0)</f>
        <v>56</v>
      </c>
      <c r="J12" s="4">
        <f>VLOOKUP($C12,Sheet1!$C$2:$Q$22,8,0)</f>
        <v>78</v>
      </c>
      <c r="K12" s="4">
        <f>VLOOKUP($C12,Sheet1!$C$2:$Q$22,9,0)</f>
        <v>78</v>
      </c>
      <c r="L12" s="4">
        <f>VLOOKUP($C12,Sheet1!$C$2:$Q$22,10,0)</f>
        <v>96</v>
      </c>
      <c r="M12" s="4">
        <f>VLOOKUP($C12,Sheet1!$C$2:$Q$22,11,0)</f>
        <v>364</v>
      </c>
      <c r="N12" s="11">
        <f>VLOOKUP($C12,Sheet1!$C$2:$Q$22,12,0)</f>
        <v>0.72799999999999998</v>
      </c>
      <c r="O12" s="4" t="str">
        <f>VLOOKUP($C12,Sheet1!$C$2:$Q$22,13,0)</f>
        <v>Pass</v>
      </c>
      <c r="P12" s="4">
        <f>VLOOKUP($C12,Sheet1!$C$2:$Q$22,14,0)</f>
        <v>158</v>
      </c>
      <c r="Q12" s="11">
        <f>VLOOKUP($C12,Sheet1!$C$2:$Q$22,15,0)</f>
        <v>0.43287671232876712</v>
      </c>
    </row>
    <row r="13" spans="2:17" x14ac:dyDescent="0.25">
      <c r="B13" s="3">
        <f t="shared" si="0"/>
        <v>12</v>
      </c>
      <c r="C13" s="4" t="s">
        <v>30</v>
      </c>
      <c r="D13" s="4" t="str">
        <f>VLOOKUP($C13,Sheet1!$C$2:$Q$22,2,0)</f>
        <v>106H1A0118</v>
      </c>
      <c r="E13" s="4">
        <f>VLOOKUP($C13,Sheet1!$C$2:$Q$22,3,0)</f>
        <v>8148995989</v>
      </c>
      <c r="F13" s="4" t="str">
        <f>VLOOKUP($C13,Sheet1!$C$2:$Q$22,4,0)</f>
        <v>Bheemesh@gmail.com</v>
      </c>
      <c r="G13" s="4" t="str">
        <f>VLOOKUP($C13,Sheet1!$C$2:$Q$22,5,0)</f>
        <v>Jagadamba</v>
      </c>
      <c r="H13" s="4">
        <f>VLOOKUP($C13,Sheet1!$C$2:$Q$22,6,0)</f>
        <v>28</v>
      </c>
      <c r="I13" s="4">
        <f>VLOOKUP($C13,Sheet1!$C$2:$Q$22,7,0)</f>
        <v>65</v>
      </c>
      <c r="J13" s="4">
        <f>VLOOKUP($C13,Sheet1!$C$2:$Q$22,8,0)</f>
        <v>85</v>
      </c>
      <c r="K13" s="4">
        <f>VLOOKUP($C13,Sheet1!$C$2:$Q$22,9,0)</f>
        <v>87</v>
      </c>
      <c r="L13" s="4">
        <f>VLOOKUP($C13,Sheet1!$C$2:$Q$22,10,0)</f>
        <v>87</v>
      </c>
      <c r="M13" s="4">
        <f>VLOOKUP($C13,Sheet1!$C$2:$Q$22,11,0)</f>
        <v>352</v>
      </c>
      <c r="N13" s="11">
        <f>VLOOKUP($C13,Sheet1!$C$2:$Q$22,12,0)</f>
        <v>0.70399999999999996</v>
      </c>
      <c r="O13" s="4" t="str">
        <f>VLOOKUP($C13,Sheet1!$C$2:$Q$22,13,0)</f>
        <v>Fail</v>
      </c>
      <c r="P13" s="4">
        <f>VLOOKUP($C13,Sheet1!$C$2:$Q$22,14,0)</f>
        <v>248</v>
      </c>
      <c r="Q13" s="11">
        <f>VLOOKUP($C13,Sheet1!$C$2:$Q$22,15,0)</f>
        <v>0.67945205479452053</v>
      </c>
    </row>
    <row r="14" spans="2:17" x14ac:dyDescent="0.25">
      <c r="B14" s="3">
        <f t="shared" si="0"/>
        <v>13</v>
      </c>
      <c r="C14" s="4" t="s">
        <v>70</v>
      </c>
      <c r="D14" s="4" t="str">
        <f>VLOOKUP($C14,Sheet1!$C$2:$Q$22,2,0)</f>
        <v>106H1A0114</v>
      </c>
      <c r="E14" s="4">
        <f>VLOOKUP($C14,Sheet1!$C$2:$Q$22,3,0)</f>
        <v>8148991905</v>
      </c>
      <c r="F14" s="4" t="str">
        <f>VLOOKUP($C14,Sheet1!$C$2:$Q$22,4,0)</f>
        <v>Pardhu@gmail.com</v>
      </c>
      <c r="G14" s="4" t="str">
        <f>VLOOKUP($C14,Sheet1!$C$2:$Q$22,5,0)</f>
        <v>MVP</v>
      </c>
      <c r="H14" s="4">
        <f>VLOOKUP($C14,Sheet1!$C$2:$Q$22,6,0)</f>
        <v>65</v>
      </c>
      <c r="I14" s="4">
        <f>VLOOKUP($C14,Sheet1!$C$2:$Q$22,7,0)</f>
        <v>78</v>
      </c>
      <c r="J14" s="4">
        <f>VLOOKUP($C14,Sheet1!$C$2:$Q$22,8,0)</f>
        <v>25</v>
      </c>
      <c r="K14" s="4">
        <f>VLOOKUP($C14,Sheet1!$C$2:$Q$22,9,0)</f>
        <v>45</v>
      </c>
      <c r="L14" s="4">
        <f>VLOOKUP($C14,Sheet1!$C$2:$Q$22,10,0)</f>
        <v>65</v>
      </c>
      <c r="M14" s="4">
        <f>VLOOKUP($C14,Sheet1!$C$2:$Q$22,11,0)</f>
        <v>278</v>
      </c>
      <c r="N14" s="11">
        <f>VLOOKUP($C14,Sheet1!$C$2:$Q$22,12,0)</f>
        <v>0.55600000000000005</v>
      </c>
      <c r="O14" s="4" t="str">
        <f>VLOOKUP($C14,Sheet1!$C$2:$Q$22,13,0)</f>
        <v>Fail</v>
      </c>
      <c r="P14" s="4">
        <f>VLOOKUP($C14,Sheet1!$C$2:$Q$22,14,0)</f>
        <v>310</v>
      </c>
      <c r="Q14" s="11">
        <f>VLOOKUP($C14,Sheet1!$C$2:$Q$22,15,0)</f>
        <v>0.84931506849315064</v>
      </c>
    </row>
    <row r="15" spans="2:17" x14ac:dyDescent="0.25">
      <c r="B15" s="3">
        <f t="shared" si="0"/>
        <v>14</v>
      </c>
      <c r="C15" s="4" t="s">
        <v>27</v>
      </c>
      <c r="D15" s="4" t="str">
        <f>VLOOKUP($C15,Sheet1!$C$2:$Q$22,2,0)</f>
        <v>106H1A0115</v>
      </c>
      <c r="E15" s="4">
        <f>VLOOKUP($C15,Sheet1!$C$2:$Q$22,3,0)</f>
        <v>8148992926</v>
      </c>
      <c r="F15" s="4" t="str">
        <f>VLOOKUP($C15,Sheet1!$C$2:$Q$22,4,0)</f>
        <v>Nandana@gmail.com</v>
      </c>
      <c r="G15" s="4" t="str">
        <f>VLOOKUP($C15,Sheet1!$C$2:$Q$22,5,0)</f>
        <v>Gajuwaka</v>
      </c>
      <c r="H15" s="4">
        <f>VLOOKUP($C15,Sheet1!$C$2:$Q$22,6,0)</f>
        <v>23</v>
      </c>
      <c r="I15" s="4">
        <f>VLOOKUP($C15,Sheet1!$C$2:$Q$22,7,0)</f>
        <v>56</v>
      </c>
      <c r="J15" s="4">
        <f>VLOOKUP($C15,Sheet1!$C$2:$Q$22,8,0)</f>
        <v>85</v>
      </c>
      <c r="K15" s="4">
        <f>VLOOKUP($C15,Sheet1!$C$2:$Q$22,9,0)</f>
        <v>96</v>
      </c>
      <c r="L15" s="4">
        <f>VLOOKUP($C15,Sheet1!$C$2:$Q$22,10,0)</f>
        <v>78</v>
      </c>
      <c r="M15" s="4">
        <f>VLOOKUP($C15,Sheet1!$C$2:$Q$22,11,0)</f>
        <v>338</v>
      </c>
      <c r="N15" s="11">
        <f>VLOOKUP($C15,Sheet1!$C$2:$Q$22,12,0)</f>
        <v>0.67600000000000005</v>
      </c>
      <c r="O15" s="4" t="str">
        <f>VLOOKUP($C15,Sheet1!$C$2:$Q$22,13,0)</f>
        <v>Fail</v>
      </c>
      <c r="P15" s="4">
        <f>VLOOKUP($C15,Sheet1!$C$2:$Q$22,14,0)</f>
        <v>318</v>
      </c>
      <c r="Q15" s="11">
        <f>VLOOKUP($C15,Sheet1!$C$2:$Q$22,15,0)</f>
        <v>0.87123287671232874</v>
      </c>
    </row>
    <row r="16" spans="2:17" x14ac:dyDescent="0.25">
      <c r="B16" s="3">
        <f t="shared" si="0"/>
        <v>15</v>
      </c>
      <c r="C16" s="4" t="s">
        <v>28</v>
      </c>
      <c r="D16" s="4" t="str">
        <f>VLOOKUP($C16,Sheet1!$C$2:$Q$22,2,0)</f>
        <v>106H1A0116</v>
      </c>
      <c r="E16" s="4">
        <f>VLOOKUP($C16,Sheet1!$C$2:$Q$22,3,0)</f>
        <v>8148993947</v>
      </c>
      <c r="F16" s="4" t="str">
        <f>VLOOKUP($C16,Sheet1!$C$2:$Q$22,4,0)</f>
        <v>Varshini@gmail.com</v>
      </c>
      <c r="G16" s="4" t="str">
        <f>VLOOKUP($C16,Sheet1!$C$2:$Q$22,5,0)</f>
        <v>Marripalem</v>
      </c>
      <c r="H16" s="4">
        <f>VLOOKUP($C16,Sheet1!$C$2:$Q$22,6,0)</f>
        <v>25</v>
      </c>
      <c r="I16" s="4">
        <f>VLOOKUP($C16,Sheet1!$C$2:$Q$22,7,0)</f>
        <v>42</v>
      </c>
      <c r="J16" s="4">
        <f>VLOOKUP($C16,Sheet1!$C$2:$Q$22,8,0)</f>
        <v>19</v>
      </c>
      <c r="K16" s="4">
        <f>VLOOKUP($C16,Sheet1!$C$2:$Q$22,9,0)</f>
        <v>41</v>
      </c>
      <c r="L16" s="4">
        <f>VLOOKUP($C16,Sheet1!$C$2:$Q$22,10,0)</f>
        <v>10</v>
      </c>
      <c r="M16" s="4">
        <f>VLOOKUP($C16,Sheet1!$C$2:$Q$22,11,0)</f>
        <v>137</v>
      </c>
      <c r="N16" s="11">
        <f>VLOOKUP($C16,Sheet1!$C$2:$Q$22,12,0)</f>
        <v>0.27400000000000002</v>
      </c>
      <c r="O16" s="4" t="str">
        <f>VLOOKUP($C16,Sheet1!$C$2:$Q$22,13,0)</f>
        <v>Fail</v>
      </c>
      <c r="P16" s="4">
        <f>VLOOKUP($C16,Sheet1!$C$2:$Q$22,14,0)</f>
        <v>349</v>
      </c>
      <c r="Q16" s="11">
        <f>VLOOKUP($C16,Sheet1!$C$2:$Q$22,15,0)</f>
        <v>0.95616438356164379</v>
      </c>
    </row>
    <row r="17" spans="2:17" x14ac:dyDescent="0.25">
      <c r="B17" s="3">
        <f t="shared" si="0"/>
        <v>16</v>
      </c>
      <c r="C17" s="4" t="s">
        <v>26</v>
      </c>
      <c r="D17" s="4" t="str">
        <f>VLOOKUP($C17,Sheet1!$C$2:$Q$22,2,0)</f>
        <v>106H1A0113</v>
      </c>
      <c r="E17" s="4">
        <f>VLOOKUP($C17,Sheet1!$C$2:$Q$22,3,0)</f>
        <v>8148990884</v>
      </c>
      <c r="F17" s="4" t="str">
        <f>VLOOKUP($C17,Sheet1!$C$2:$Q$22,4,0)</f>
        <v>Nibeditha@gmail.com</v>
      </c>
      <c r="G17" s="4" t="str">
        <f>VLOOKUP($C17,Sheet1!$C$2:$Q$22,5,0)</f>
        <v>Seethamadhara</v>
      </c>
      <c r="H17" s="4">
        <f>VLOOKUP($C17,Sheet1!$C$2:$Q$22,6,0)</f>
        <v>45</v>
      </c>
      <c r="I17" s="4">
        <f>VLOOKUP($C17,Sheet1!$C$2:$Q$22,7,0)</f>
        <v>65</v>
      </c>
      <c r="J17" s="4">
        <f>VLOOKUP($C17,Sheet1!$C$2:$Q$22,8,0)</f>
        <v>74</v>
      </c>
      <c r="K17" s="4">
        <f>VLOOKUP($C17,Sheet1!$C$2:$Q$22,9,0)</f>
        <v>78</v>
      </c>
      <c r="L17" s="4">
        <f>VLOOKUP($C17,Sheet1!$C$2:$Q$22,10,0)</f>
        <v>86</v>
      </c>
      <c r="M17" s="4">
        <f>VLOOKUP($C17,Sheet1!$C$2:$Q$22,11,0)</f>
        <v>348</v>
      </c>
      <c r="N17" s="11">
        <f>VLOOKUP($C17,Sheet1!$C$2:$Q$22,12,0)</f>
        <v>0.69599999999999995</v>
      </c>
      <c r="O17" s="4" t="str">
        <f>VLOOKUP($C17,Sheet1!$C$2:$Q$22,13,0)</f>
        <v>Pass</v>
      </c>
      <c r="P17" s="4">
        <f>VLOOKUP($C17,Sheet1!$C$2:$Q$22,14,0)</f>
        <v>320</v>
      </c>
      <c r="Q17" s="11">
        <f>VLOOKUP($C17,Sheet1!$C$2:$Q$22,15,0)</f>
        <v>0.87671232876712324</v>
      </c>
    </row>
    <row r="18" spans="2:17" x14ac:dyDescent="0.25">
      <c r="B18" s="3">
        <f t="shared" si="0"/>
        <v>17</v>
      </c>
      <c r="C18" s="4" t="s">
        <v>25</v>
      </c>
      <c r="D18" s="4" t="str">
        <f>VLOOKUP($C18,Sheet1!$C$2:$Q$22,2,0)</f>
        <v>106H1A0112</v>
      </c>
      <c r="E18" s="4">
        <f>VLOOKUP($C18,Sheet1!$C$2:$Q$22,3,0)</f>
        <v>8148989863</v>
      </c>
      <c r="F18" s="4" t="str">
        <f>VLOOKUP($C18,Sheet1!$C$2:$Q$22,4,0)</f>
        <v>Karuna@gmail.com</v>
      </c>
      <c r="G18" s="4" t="str">
        <f>VLOOKUP($C18,Sheet1!$C$2:$Q$22,5,0)</f>
        <v>Kurmannapalem</v>
      </c>
      <c r="H18" s="4">
        <f>VLOOKUP($C18,Sheet1!$C$2:$Q$22,6,0)</f>
        <v>87</v>
      </c>
      <c r="I18" s="4">
        <f>VLOOKUP($C18,Sheet1!$C$2:$Q$22,7,0)</f>
        <v>45</v>
      </c>
      <c r="J18" s="4">
        <f>VLOOKUP($C18,Sheet1!$C$2:$Q$22,8,0)</f>
        <v>96</v>
      </c>
      <c r="K18" s="4">
        <f>VLOOKUP($C18,Sheet1!$C$2:$Q$22,9,0)</f>
        <v>98</v>
      </c>
      <c r="L18" s="4">
        <f>VLOOKUP($C18,Sheet1!$C$2:$Q$22,10,0)</f>
        <v>96</v>
      </c>
      <c r="M18" s="4">
        <f>VLOOKUP($C18,Sheet1!$C$2:$Q$22,11,0)</f>
        <v>422</v>
      </c>
      <c r="N18" s="11">
        <f>VLOOKUP($C18,Sheet1!$C$2:$Q$22,12,0)</f>
        <v>0.84399999999999997</v>
      </c>
      <c r="O18" s="4" t="str">
        <f>VLOOKUP($C18,Sheet1!$C$2:$Q$22,13,0)</f>
        <v>Pass</v>
      </c>
      <c r="P18" s="4">
        <f>VLOOKUP($C18,Sheet1!$C$2:$Q$22,14,0)</f>
        <v>296</v>
      </c>
      <c r="Q18" s="11">
        <f>VLOOKUP($C18,Sheet1!$C$2:$Q$22,15,0)</f>
        <v>0.81095890410958904</v>
      </c>
    </row>
    <row r="19" spans="2:17" x14ac:dyDescent="0.25">
      <c r="B19" s="3">
        <f t="shared" si="0"/>
        <v>18</v>
      </c>
      <c r="C19" s="4" t="s">
        <v>31</v>
      </c>
      <c r="D19" s="4" t="str">
        <f>VLOOKUP($C19,Sheet1!$C$2:$Q$22,2,0)</f>
        <v>106H1A0119</v>
      </c>
      <c r="E19" s="4">
        <f>VLOOKUP($C19,Sheet1!$C$2:$Q$22,3,0)</f>
        <v>8148997010</v>
      </c>
      <c r="F19" s="4" t="str">
        <f>VLOOKUP($C19,Sheet1!$C$2:$Q$22,4,0)</f>
        <v>Purushotham@gmail.com</v>
      </c>
      <c r="G19" s="4" t="str">
        <f>VLOOKUP($C19,Sheet1!$C$2:$Q$22,5,0)</f>
        <v>Gopalapatnam</v>
      </c>
      <c r="H19" s="4">
        <f>VLOOKUP($C19,Sheet1!$C$2:$Q$22,6,0)</f>
        <v>98</v>
      </c>
      <c r="I19" s="4">
        <f>VLOOKUP($C19,Sheet1!$C$2:$Q$22,7,0)</f>
        <v>75</v>
      </c>
      <c r="J19" s="4">
        <f>VLOOKUP($C19,Sheet1!$C$2:$Q$22,8,0)</f>
        <v>25</v>
      </c>
      <c r="K19" s="4">
        <f>VLOOKUP($C19,Sheet1!$C$2:$Q$22,9,0)</f>
        <v>78</v>
      </c>
      <c r="L19" s="4">
        <f>VLOOKUP($C19,Sheet1!$C$2:$Q$22,10,0)</f>
        <v>78</v>
      </c>
      <c r="M19" s="4">
        <f>VLOOKUP($C19,Sheet1!$C$2:$Q$22,11,0)</f>
        <v>354</v>
      </c>
      <c r="N19" s="11">
        <f>VLOOKUP($C19,Sheet1!$C$2:$Q$22,12,0)</f>
        <v>0.70799999999999996</v>
      </c>
      <c r="O19" s="4" t="str">
        <f>VLOOKUP($C19,Sheet1!$C$2:$Q$22,13,0)</f>
        <v>Fail</v>
      </c>
      <c r="P19" s="4">
        <f>VLOOKUP($C19,Sheet1!$C$2:$Q$22,14,0)</f>
        <v>145</v>
      </c>
      <c r="Q19" s="11">
        <f>VLOOKUP($C19,Sheet1!$C$2:$Q$22,15,0)</f>
        <v>0.39726027397260272</v>
      </c>
    </row>
    <row r="20" spans="2:17" x14ac:dyDescent="0.25">
      <c r="B20" s="3">
        <f t="shared" si="0"/>
        <v>19</v>
      </c>
      <c r="C20" s="4" t="s">
        <v>16</v>
      </c>
      <c r="D20" s="4" t="str">
        <f>VLOOKUP($C20,Sheet1!$C$2:$Q$22,2,0)</f>
        <v>106H1A0103</v>
      </c>
      <c r="E20" s="4">
        <f>VLOOKUP($C20,Sheet1!$C$2:$Q$22,3,0)</f>
        <v>8148980674</v>
      </c>
      <c r="F20" s="4" t="str">
        <f>VLOOKUP($C20,Sheet1!$C$2:$Q$22,4,0)</f>
        <v>Sangeetha@gmail.com</v>
      </c>
      <c r="G20" s="4" t="str">
        <f>VLOOKUP($C20,Sheet1!$C$2:$Q$22,5,0)</f>
        <v>Kurmannapalem</v>
      </c>
      <c r="H20" s="4">
        <f>VLOOKUP($C20,Sheet1!$C$2:$Q$22,6,0)</f>
        <v>87</v>
      </c>
      <c r="I20" s="4">
        <f>VLOOKUP($C20,Sheet1!$C$2:$Q$22,7,0)</f>
        <v>98</v>
      </c>
      <c r="J20" s="4">
        <f>VLOOKUP($C20,Sheet1!$C$2:$Q$22,8,0)</f>
        <v>56</v>
      </c>
      <c r="K20" s="4">
        <f>VLOOKUP($C20,Sheet1!$C$2:$Q$22,9,0)</f>
        <v>45</v>
      </c>
      <c r="L20" s="4">
        <f>VLOOKUP($C20,Sheet1!$C$2:$Q$22,10,0)</f>
        <v>74</v>
      </c>
      <c r="M20" s="4">
        <f>VLOOKUP($C20,Sheet1!$C$2:$Q$22,11,0)</f>
        <v>360</v>
      </c>
      <c r="N20" s="11">
        <f>VLOOKUP($C20,Sheet1!$C$2:$Q$22,12,0)</f>
        <v>0.72</v>
      </c>
      <c r="O20" s="4" t="str">
        <f>VLOOKUP($C20,Sheet1!$C$2:$Q$22,13,0)</f>
        <v>Pass</v>
      </c>
      <c r="P20" s="4">
        <f>VLOOKUP($C20,Sheet1!$C$2:$Q$22,14,0)</f>
        <v>245</v>
      </c>
      <c r="Q20" s="11">
        <f>VLOOKUP($C20,Sheet1!$C$2:$Q$22,15,0)</f>
        <v>0.67123287671232879</v>
      </c>
    </row>
    <row r="21" spans="2:17" x14ac:dyDescent="0.25">
      <c r="B21" s="3">
        <f t="shared" si="0"/>
        <v>20</v>
      </c>
      <c r="C21" s="4" t="s">
        <v>21</v>
      </c>
      <c r="D21" s="4" t="str">
        <f>VLOOKUP($C21,Sheet1!$C$2:$Q$22,2,0)</f>
        <v>106H1A0108</v>
      </c>
      <c r="E21" s="4">
        <f>VLOOKUP($C21,Sheet1!$C$2:$Q$22,3,0)</f>
        <v>8148985779</v>
      </c>
      <c r="F21" s="4" t="str">
        <f>VLOOKUP($C21,Sheet1!$C$2:$Q$22,4,0)</f>
        <v>Prakash@gmail.com</v>
      </c>
      <c r="G21" s="4" t="str">
        <f>VLOOKUP($C21,Sheet1!$C$2:$Q$22,5,0)</f>
        <v>Gopalapatnam</v>
      </c>
      <c r="H21" s="4">
        <f>VLOOKUP($C21,Sheet1!$C$2:$Q$22,6,0)</f>
        <v>93</v>
      </c>
      <c r="I21" s="4">
        <f>VLOOKUP($C21,Sheet1!$C$2:$Q$22,7,0)</f>
        <v>25</v>
      </c>
      <c r="J21" s="4">
        <f>VLOOKUP($C21,Sheet1!$C$2:$Q$22,8,0)</f>
        <v>96</v>
      </c>
      <c r="K21" s="4">
        <f>VLOOKUP($C21,Sheet1!$C$2:$Q$22,9,0)</f>
        <v>45</v>
      </c>
      <c r="L21" s="4">
        <f>VLOOKUP($C21,Sheet1!$C$2:$Q$22,10,0)</f>
        <v>65</v>
      </c>
      <c r="M21" s="4">
        <f>VLOOKUP($C21,Sheet1!$C$2:$Q$22,11,0)</f>
        <v>324</v>
      </c>
      <c r="N21" s="11">
        <f>VLOOKUP($C21,Sheet1!$C$2:$Q$22,12,0)</f>
        <v>0.64800000000000002</v>
      </c>
      <c r="O21" s="4" t="str">
        <f>VLOOKUP($C21,Sheet1!$C$2:$Q$22,13,0)</f>
        <v>Fail</v>
      </c>
      <c r="P21" s="4">
        <f>VLOOKUP($C21,Sheet1!$C$2:$Q$22,14,0)</f>
        <v>287</v>
      </c>
      <c r="Q21" s="11">
        <f>VLOOKUP($C21,Sheet1!$C$2:$Q$22,15,0)</f>
        <v>0.78630136986301369</v>
      </c>
    </row>
    <row r="22" spans="2:17" x14ac:dyDescent="0.25">
      <c r="N22" t="s">
        <v>69</v>
      </c>
      <c r="O22">
        <f>COUNTIF(O2:O21, "Pass")</f>
        <v>11</v>
      </c>
    </row>
    <row r="23" spans="2:17" x14ac:dyDescent="0.25">
      <c r="N23" t="s">
        <v>68</v>
      </c>
      <c r="O23">
        <f>COUNTIF(O2:O21,"Fail")</f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sravya</dc:creator>
  <cp:lastModifiedBy>sravya</cp:lastModifiedBy>
  <dcterms:created xsi:type="dcterms:W3CDTF">2017-06-13T21:35:34Z</dcterms:created>
  <dcterms:modified xsi:type="dcterms:W3CDTF">2017-07-15T11:27:32Z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11becb11-f2fc-4a61-8b7d-8af7e1bf6427</vt:lpwstr>
  </property>
</Properties>
</file>