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nelldodson/Library/Mobile Documents/com~apple~CloudDocs/PortfolioProjects/"/>
    </mc:Choice>
  </mc:AlternateContent>
  <xr:revisionPtr revIDLastSave="0" documentId="8_{FF64DDC2-5DFE-DE45-A7A9-3C728BD90DD0}" xr6:coauthVersionLast="47" xr6:coauthVersionMax="47" xr10:uidLastSave="{00000000-0000-0000-0000-000000000000}"/>
  <bookViews>
    <workbookView xWindow="380" yWindow="500" windowWidth="27620" windowHeight="15540" activeTab="5" xr2:uid="{CAB8FA64-F17E-ED4D-A9A8-CF6C9EF0FCF0}"/>
  </bookViews>
  <sheets>
    <sheet name="ppd_ois_raw" sheetId="1" r:id="rId1"/>
    <sheet name="ppd_ois_cleaned" sheetId="5" r:id="rId2"/>
    <sheet name="ois_growth_rate" sheetId="9" r:id="rId3"/>
    <sheet name="ois_injury_level" sheetId="8" r:id="rId4"/>
    <sheet name="population_by_precinct" sheetId="6" r:id="rId5"/>
    <sheet name="population_per_capita" sheetId="7" r:id="rId6"/>
  </sheets>
  <calcPr calcId="191029"/>
  <pivotCaches>
    <pivotCache cacheId="38" r:id="rId7"/>
    <pivotCache cacheId="3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D12" i="9"/>
  <c r="D11" i="9"/>
  <c r="D4" i="9"/>
  <c r="D5" i="9"/>
  <c r="D6" i="9"/>
  <c r="D7" i="9"/>
  <c r="D8" i="9"/>
  <c r="D9" i="9"/>
  <c r="D3" i="9"/>
  <c r="E9" i="7"/>
  <c r="H8" i="7"/>
  <c r="G8" i="7"/>
  <c r="F8" i="7"/>
  <c r="E8" i="7"/>
  <c r="H7" i="7"/>
  <c r="G7" i="7"/>
  <c r="F7" i="7"/>
  <c r="E7" i="7"/>
  <c r="H6" i="7"/>
  <c r="G6" i="7"/>
  <c r="F6" i="7"/>
  <c r="E6" i="7"/>
  <c r="H5" i="7"/>
  <c r="G5" i="7"/>
  <c r="E5" i="7"/>
  <c r="G4" i="7"/>
  <c r="F4" i="7"/>
  <c r="E4" i="7"/>
  <c r="H3" i="7"/>
  <c r="G3" i="7"/>
  <c r="E3" i="7"/>
  <c r="H2" i="7"/>
  <c r="F2" i="7"/>
  <c r="E2" i="7"/>
  <c r="E21" i="6"/>
  <c r="G26" i="6"/>
  <c r="F26" i="6"/>
  <c r="E26" i="6"/>
  <c r="D26" i="6"/>
  <c r="C26" i="6"/>
  <c r="B26" i="6"/>
  <c r="G25" i="6"/>
  <c r="F25" i="6"/>
  <c r="E25" i="6"/>
  <c r="D25" i="6"/>
  <c r="C25" i="6"/>
  <c r="B25" i="6"/>
  <c r="G22" i="6"/>
  <c r="F22" i="6"/>
  <c r="E22" i="6"/>
  <c r="D22" i="6"/>
  <c r="C22" i="6"/>
  <c r="B22" i="6"/>
  <c r="G21" i="6"/>
  <c r="F21" i="6"/>
  <c r="D21" i="6"/>
  <c r="C21" i="6"/>
  <c r="B21" i="6"/>
  <c r="G19" i="6"/>
  <c r="F19" i="6"/>
  <c r="E19" i="6"/>
  <c r="D19" i="6"/>
  <c r="C19" i="6"/>
  <c r="B19" i="6"/>
  <c r="G18" i="6"/>
  <c r="F18" i="6"/>
  <c r="E18" i="6"/>
  <c r="D18" i="6"/>
  <c r="C18" i="6"/>
  <c r="B18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9" i="6"/>
  <c r="F9" i="6"/>
  <c r="E9" i="6"/>
  <c r="D9" i="6"/>
  <c r="C9" i="6"/>
  <c r="B9" i="6"/>
  <c r="G8" i="6"/>
  <c r="F8" i="6"/>
  <c r="E8" i="6"/>
  <c r="D8" i="6"/>
  <c r="C8" i="6"/>
  <c r="B8" i="6"/>
  <c r="F272" i="1"/>
  <c r="F144" i="1"/>
  <c r="F145" i="1"/>
  <c r="F146" i="1"/>
  <c r="F110" i="1"/>
  <c r="F149" i="1"/>
  <c r="F231" i="1"/>
  <c r="F84" i="1"/>
  <c r="F269" i="1"/>
  <c r="F257" i="1"/>
  <c r="F55" i="1"/>
  <c r="F56" i="1"/>
  <c r="F188" i="1"/>
  <c r="F205" i="1"/>
  <c r="F280" i="1"/>
  <c r="F303" i="1"/>
  <c r="F114" i="1"/>
  <c r="F104" i="1"/>
  <c r="F234" i="1"/>
  <c r="F67" i="1"/>
  <c r="F109" i="1"/>
  <c r="F244" i="1"/>
  <c r="F245" i="1"/>
  <c r="F277" i="1"/>
  <c r="F61" i="1"/>
  <c r="F62" i="1"/>
  <c r="F63" i="1"/>
  <c r="F41" i="1"/>
  <c r="F20" i="1"/>
  <c r="F68" i="1"/>
  <c r="F69" i="1"/>
  <c r="F70" i="1"/>
  <c r="F116" i="1"/>
  <c r="F117" i="1"/>
  <c r="F118" i="1"/>
  <c r="F119" i="1"/>
  <c r="F120" i="1"/>
  <c r="F64" i="1"/>
  <c r="F65" i="1"/>
  <c r="F66" i="1"/>
  <c r="F207" i="1"/>
  <c r="F76" i="1"/>
  <c r="F38" i="1"/>
  <c r="F27" i="1"/>
  <c r="F28" i="1"/>
  <c r="F29" i="1"/>
  <c r="F30" i="1"/>
  <c r="F158" i="1"/>
  <c r="F83" i="1"/>
  <c r="F167" i="1"/>
  <c r="F168" i="1"/>
  <c r="F246" i="1"/>
  <c r="F247" i="1"/>
  <c r="F248" i="1"/>
  <c r="F164" i="1"/>
  <c r="F201" i="1"/>
  <c r="F40" i="1"/>
  <c r="F295" i="1"/>
  <c r="F296" i="1"/>
  <c r="F297" i="1"/>
  <c r="F147" i="1"/>
  <c r="F224" i="1"/>
  <c r="F4" i="1"/>
  <c r="F5" i="1"/>
  <c r="F157" i="1"/>
  <c r="F263" i="1"/>
  <c r="F91" i="1"/>
  <c r="F228" i="1"/>
  <c r="F258" i="1"/>
  <c r="F287" i="1"/>
  <c r="F288" i="1"/>
  <c r="F59" i="1"/>
  <c r="F60" i="1"/>
  <c r="F175" i="1"/>
  <c r="F266" i="1"/>
  <c r="F267" i="1"/>
  <c r="F268" i="1"/>
  <c r="F53" i="1"/>
  <c r="F161" i="1"/>
  <c r="F33" i="1"/>
  <c r="F54" i="1"/>
  <c r="F293" i="1"/>
  <c r="F294" i="1"/>
  <c r="F47" i="1"/>
  <c r="F48" i="1"/>
  <c r="F49" i="1"/>
  <c r="F152" i="1"/>
  <c r="F194" i="1"/>
  <c r="F195" i="1"/>
  <c r="F74" i="1"/>
  <c r="F243" i="1"/>
  <c r="F214" i="1"/>
  <c r="F215" i="1"/>
  <c r="F298" i="1"/>
  <c r="F299" i="1"/>
  <c r="F261" i="1"/>
  <c r="F176" i="1"/>
  <c r="F31" i="1"/>
  <c r="F43" i="1"/>
  <c r="F44" i="1"/>
  <c r="F181" i="1"/>
  <c r="F182" i="1"/>
  <c r="F183" i="1"/>
  <c r="F184" i="1"/>
  <c r="F239" i="1"/>
  <c r="F123" i="1"/>
  <c r="F124" i="1"/>
  <c r="F225" i="1"/>
  <c r="F226" i="1"/>
  <c r="F220" i="1"/>
  <c r="F281" i="1"/>
  <c r="F282" i="1"/>
  <c r="F177" i="1"/>
  <c r="F178" i="1"/>
  <c r="F100" i="1"/>
  <c r="F276" i="1"/>
  <c r="F22" i="1"/>
  <c r="F235" i="1"/>
  <c r="F236" i="1"/>
  <c r="F237" i="1"/>
  <c r="F222" i="1"/>
  <c r="F223" i="1"/>
  <c r="F264" i="1"/>
  <c r="F265" i="1"/>
  <c r="F283" i="1"/>
  <c r="F302" i="1"/>
  <c r="F300" i="1"/>
  <c r="F291" i="1"/>
  <c r="F290" i="1"/>
  <c r="F3" i="1"/>
  <c r="F126" i="1"/>
  <c r="F212" i="1"/>
  <c r="F213" i="1"/>
  <c r="F274" i="1"/>
  <c r="F71" i="1"/>
  <c r="F72" i="1"/>
  <c r="F285" i="1"/>
  <c r="F24" i="1"/>
  <c r="F25" i="1"/>
  <c r="F155" i="1"/>
  <c r="F156" i="1"/>
  <c r="F170" i="1"/>
  <c r="F171" i="1"/>
  <c r="F172" i="1"/>
  <c r="F173" i="1"/>
  <c r="F85" i="1"/>
  <c r="F86" i="1"/>
  <c r="F87" i="1"/>
  <c r="F88" i="1"/>
  <c r="F89" i="1"/>
  <c r="F256" i="1"/>
  <c r="F50" i="1"/>
  <c r="F51" i="1"/>
  <c r="F196" i="1"/>
  <c r="F197" i="1"/>
  <c r="F198" i="1"/>
  <c r="F199" i="1"/>
  <c r="F200" i="1"/>
  <c r="F137" i="1"/>
  <c r="F270" i="1"/>
  <c r="F271" i="1"/>
  <c r="F292" i="1"/>
  <c r="F206" i="1"/>
  <c r="F32" i="1"/>
  <c r="F208" i="1"/>
  <c r="F163" i="1"/>
  <c r="F75" i="1"/>
  <c r="F115" i="1"/>
  <c r="F113" i="1"/>
  <c r="F174" i="1"/>
  <c r="F6" i="1"/>
  <c r="F7" i="1"/>
  <c r="F14" i="1"/>
  <c r="F15" i="1"/>
  <c r="F16" i="1"/>
  <c r="F12" i="1"/>
  <c r="F191" i="1"/>
  <c r="F180" i="1"/>
  <c r="F240" i="1"/>
  <c r="F131" i="1"/>
  <c r="F132" i="1"/>
  <c r="F190" i="1"/>
  <c r="F103" i="1"/>
  <c r="F140" i="1"/>
  <c r="F106" i="1"/>
  <c r="F148" i="1"/>
  <c r="F211" i="1"/>
  <c r="F42" i="1"/>
  <c r="F253" i="1"/>
  <c r="F254" i="1"/>
  <c r="F255" i="1"/>
  <c r="F26" i="1"/>
  <c r="F202" i="1"/>
  <c r="F203" i="1"/>
  <c r="F96" i="1"/>
  <c r="F97" i="1"/>
  <c r="F252" i="1"/>
  <c r="F284" i="1"/>
  <c r="F2" i="1"/>
  <c r="F98" i="1"/>
  <c r="F99" i="1"/>
  <c r="F278" i="1"/>
  <c r="F279" i="1"/>
  <c r="F165" i="1"/>
  <c r="F166" i="1"/>
  <c r="F216" i="1"/>
  <c r="F217" i="1"/>
  <c r="F218" i="1"/>
  <c r="F301" i="1"/>
  <c r="F160" i="1"/>
  <c r="F23" i="1"/>
  <c r="F93" i="1"/>
  <c r="F94" i="1"/>
  <c r="F52" i="1"/>
  <c r="F134" i="1"/>
  <c r="F135" i="1"/>
  <c r="F136" i="1"/>
  <c r="F92" i="1"/>
  <c r="F45" i="1"/>
  <c r="F139" i="1"/>
  <c r="F141" i="1"/>
  <c r="F81" i="1"/>
  <c r="F82" i="1"/>
  <c r="F95" i="1"/>
  <c r="F230" i="1"/>
  <c r="F129" i="1"/>
  <c r="F130" i="1"/>
  <c r="F8" i="1"/>
  <c r="F9" i="1"/>
  <c r="F10" i="1"/>
  <c r="F107" i="1"/>
  <c r="F229" i="1"/>
  <c r="F108" i="1"/>
  <c r="F159" i="1"/>
  <c r="F121" i="1"/>
  <c r="F37" i="1"/>
  <c r="F101" i="1"/>
  <c r="F102" i="1"/>
  <c r="F210" i="1"/>
  <c r="F241" i="1"/>
  <c r="F242" i="1"/>
  <c r="F143" i="1"/>
  <c r="F142" i="1"/>
  <c r="F286" i="1"/>
  <c r="F169" i="1"/>
  <c r="F249" i="1"/>
  <c r="F250" i="1"/>
  <c r="F251" i="1"/>
  <c r="F260" i="1"/>
  <c r="F138" i="1"/>
  <c r="F185" i="1"/>
  <c r="F186" i="1"/>
  <c r="F187" i="1"/>
  <c r="F73" i="1"/>
  <c r="F105" i="1"/>
  <c r="F122" i="1"/>
  <c r="F77" i="1"/>
  <c r="F78" i="1"/>
  <c r="F79" i="1"/>
  <c r="F80" i="1"/>
  <c r="F232" i="1"/>
  <c r="F233" i="1"/>
  <c r="F153" i="1"/>
  <c r="F154" i="1"/>
  <c r="F133" i="1"/>
  <c r="F227" i="1"/>
  <c r="F273" i="1"/>
  <c r="F34" i="1"/>
  <c r="F57" i="1"/>
  <c r="F58" i="1"/>
  <c r="F36" i="1"/>
  <c r="F219" i="1"/>
  <c r="F189" i="1"/>
  <c r="F35" i="1"/>
  <c r="F90" i="1"/>
  <c r="F192" i="1"/>
  <c r="F193" i="1"/>
  <c r="F179" i="1"/>
  <c r="F39" i="1"/>
  <c r="F21" i="1"/>
  <c r="F11" i="1"/>
  <c r="F13" i="1"/>
  <c r="F17" i="1"/>
  <c r="F18" i="1"/>
  <c r="F19" i="1"/>
  <c r="F128" i="1"/>
  <c r="F209" i="1"/>
  <c r="F204" i="1"/>
  <c r="F259" i="1"/>
  <c r="F262" i="1"/>
  <c r="F125" i="1"/>
  <c r="F111" i="1"/>
  <c r="F112" i="1"/>
  <c r="F238" i="1"/>
  <c r="F162" i="1"/>
  <c r="F46" i="1"/>
  <c r="F275" i="1"/>
  <c r="F150" i="1"/>
  <c r="F151" i="1"/>
  <c r="F221" i="1"/>
  <c r="F289" i="1"/>
  <c r="F127" i="1"/>
</calcChain>
</file>

<file path=xl/sharedStrings.xml><?xml version="1.0" encoding="utf-8"?>
<sst xmlns="http://schemas.openxmlformats.org/spreadsheetml/2006/main" count="7162" uniqueCount="693">
  <si>
    <t>_id</t>
  </si>
  <si>
    <t>DATE</t>
  </si>
  <si>
    <t>TIME</t>
  </si>
  <si>
    <t>HOUR</t>
  </si>
  <si>
    <t>DAY_OF_WEEK</t>
  </si>
  <si>
    <t>MONTH</t>
  </si>
  <si>
    <t>QUARTER</t>
  </si>
  <si>
    <t>YEAR</t>
  </si>
  <si>
    <t>INC_RPT</t>
  </si>
  <si>
    <t>PRECINCT</t>
  </si>
  <si>
    <t>COUNCIL_DIST</t>
  </si>
  <si>
    <t>LOCATION</t>
  </si>
  <si>
    <t>SP_WEAPON</t>
  </si>
  <si>
    <t>SP_INJURY_LEVEL</t>
  </si>
  <si>
    <t>FATALITY_FLG</t>
  </si>
  <si>
    <t>SP_GENDER</t>
  </si>
  <si>
    <t>SP_ETHNICITY</t>
  </si>
  <si>
    <t>SP_RACE</t>
  </si>
  <si>
    <t>SP_AGE_AT_INC</t>
  </si>
  <si>
    <t>SP_AGE_GROUP</t>
  </si>
  <si>
    <t>PO_RACE</t>
  </si>
  <si>
    <t>PO_ETHNICITY</t>
  </si>
  <si>
    <t>REFERENCE_ID</t>
  </si>
  <si>
    <t>SP_NUM</t>
  </si>
  <si>
    <t>SERIES</t>
  </si>
  <si>
    <t>2017-51067</t>
  </si>
  <si>
    <t>Cactus Park Precinct</t>
  </si>
  <si>
    <t>Firearm</t>
  </si>
  <si>
    <t>Fatal</t>
  </si>
  <si>
    <t>Male</t>
  </si>
  <si>
    <t>Non-Hispanic</t>
  </si>
  <si>
    <t>Black</t>
  </si>
  <si>
    <t>30s</t>
  </si>
  <si>
    <t>White</t>
  </si>
  <si>
    <t>17-01</t>
  </si>
  <si>
    <t>2017-370161</t>
  </si>
  <si>
    <t>Mountain View Precinct</t>
  </si>
  <si>
    <t>Hispanic</t>
  </si>
  <si>
    <t>20s</t>
  </si>
  <si>
    <t>17-02</t>
  </si>
  <si>
    <t>2017-451326</t>
  </si>
  <si>
    <t>Black Mountain Precinct</t>
  </si>
  <si>
    <t>Asian</t>
  </si>
  <si>
    <t>17-03</t>
  </si>
  <si>
    <t>2017-504654</t>
  </si>
  <si>
    <t>Maryvale/Estrella Mountain Precinct</t>
  </si>
  <si>
    <t>Bladed Object</t>
  </si>
  <si>
    <t>17-04</t>
  </si>
  <si>
    <t>2017-612995</t>
  </si>
  <si>
    <t>Central City Precinct</t>
  </si>
  <si>
    <t>Injured</t>
  </si>
  <si>
    <t>Non-fatal</t>
  </si>
  <si>
    <t>17-05</t>
  </si>
  <si>
    <t>2017-632253</t>
  </si>
  <si>
    <t>Not Available</t>
  </si>
  <si>
    <t>Vehicle</t>
  </si>
  <si>
    <t>17-06</t>
  </si>
  <si>
    <t>2017-677763</t>
  </si>
  <si>
    <t>17-07</t>
  </si>
  <si>
    <t>2017-844586</t>
  </si>
  <si>
    <t>Female</t>
  </si>
  <si>
    <t>17-08</t>
  </si>
  <si>
    <t>2017-1094550</t>
  </si>
  <si>
    <t>17-09</t>
  </si>
  <si>
    <t>2017-1103407</t>
  </si>
  <si>
    <t>40s</t>
  </si>
  <si>
    <t>17-10</t>
  </si>
  <si>
    <t>2017-1261620</t>
  </si>
  <si>
    <t>No Injury</t>
  </si>
  <si>
    <t>17-11</t>
  </si>
  <si>
    <t>2017-1298810</t>
  </si>
  <si>
    <t>17-12</t>
  </si>
  <si>
    <t>2017-1438722</t>
  </si>
  <si>
    <t>17-13</t>
  </si>
  <si>
    <t>2017-1581924</t>
  </si>
  <si>
    <t>&lt;20</t>
  </si>
  <si>
    <t>17-14</t>
  </si>
  <si>
    <t>2017-137937</t>
  </si>
  <si>
    <t>17-15</t>
  </si>
  <si>
    <t>2017-1656063</t>
  </si>
  <si>
    <t>17-16</t>
  </si>
  <si>
    <t>2017-1945385</t>
  </si>
  <si>
    <t>17-17</t>
  </si>
  <si>
    <t>2017-1982153</t>
  </si>
  <si>
    <t>17-18</t>
  </si>
  <si>
    <t>2017-2006629</t>
  </si>
  <si>
    <t>17-19</t>
  </si>
  <si>
    <t>2017-2255178</t>
  </si>
  <si>
    <t>17-20</t>
  </si>
  <si>
    <t>2017-2263100</t>
  </si>
  <si>
    <t>17-21</t>
  </si>
  <si>
    <t>2018-57014</t>
  </si>
  <si>
    <t>South Mountain Precinct</t>
  </si>
  <si>
    <t>18-01</t>
  </si>
  <si>
    <t>2018-102479</t>
  </si>
  <si>
    <t>Asian / Pacific Islander</t>
  </si>
  <si>
    <t>18-02</t>
  </si>
  <si>
    <t>2018-193653</t>
  </si>
  <si>
    <t>18-03</t>
  </si>
  <si>
    <t>2018-290275</t>
  </si>
  <si>
    <t>18-04</t>
  </si>
  <si>
    <t>2018-320441</t>
  </si>
  <si>
    <t>Self-Inflicted Fatal</t>
  </si>
  <si>
    <t>18-05</t>
  </si>
  <si>
    <t>2018-325796</t>
  </si>
  <si>
    <t>18-06</t>
  </si>
  <si>
    <t>2018-2056</t>
  </si>
  <si>
    <t>18-07</t>
  </si>
  <si>
    <t>2018-403803</t>
  </si>
  <si>
    <t>18-08</t>
  </si>
  <si>
    <t>2018-417842</t>
  </si>
  <si>
    <t>18-09</t>
  </si>
  <si>
    <t>2018-507433</t>
  </si>
  <si>
    <t>18-10</t>
  </si>
  <si>
    <t>2018-532381</t>
  </si>
  <si>
    <t>18-11</t>
  </si>
  <si>
    <t>2018-538725</t>
  </si>
  <si>
    <t>18-12</t>
  </si>
  <si>
    <t>2018-566484</t>
  </si>
  <si>
    <t>American Indian / Alaskan</t>
  </si>
  <si>
    <t>50s</t>
  </si>
  <si>
    <t>18-13</t>
  </si>
  <si>
    <t>2018-589190</t>
  </si>
  <si>
    <t>18-14</t>
  </si>
  <si>
    <t>2018-652510</t>
  </si>
  <si>
    <t>18-15</t>
  </si>
  <si>
    <t>2018-654998</t>
  </si>
  <si>
    <t>18-16</t>
  </si>
  <si>
    <t>2018-673179</t>
  </si>
  <si>
    <t>18-17</t>
  </si>
  <si>
    <t>2018-767219</t>
  </si>
  <si>
    <t>18-18</t>
  </si>
  <si>
    <t>2018-794448</t>
  </si>
  <si>
    <t>18-19</t>
  </si>
  <si>
    <t>2018-815148</t>
  </si>
  <si>
    <t>18-20</t>
  </si>
  <si>
    <t>2018-896082</t>
  </si>
  <si>
    <t>18-21</t>
  </si>
  <si>
    <t>2018-911304</t>
  </si>
  <si>
    <t>18-22</t>
  </si>
  <si>
    <t>2018-945608</t>
  </si>
  <si>
    <t>18-23</t>
  </si>
  <si>
    <t>2018-1024936</t>
  </si>
  <si>
    <t>Desert Horizon Precinct</t>
  </si>
  <si>
    <t>18-24</t>
  </si>
  <si>
    <t>2018-1032437</t>
  </si>
  <si>
    <t>Blunt Object</t>
  </si>
  <si>
    <t>18-25</t>
  </si>
  <si>
    <t>2018-1045007</t>
  </si>
  <si>
    <t>18-26</t>
  </si>
  <si>
    <t>2018-1059020</t>
  </si>
  <si>
    <t>18-27</t>
  </si>
  <si>
    <t>2018-1143517</t>
  </si>
  <si>
    <t>18-28</t>
  </si>
  <si>
    <t>2018-1204764</t>
  </si>
  <si>
    <t>18-29</t>
  </si>
  <si>
    <t>2018-1245597</t>
  </si>
  <si>
    <t>18-30</t>
  </si>
  <si>
    <t>2018-1296160</t>
  </si>
  <si>
    <t>70s</t>
  </si>
  <si>
    <t>18-31</t>
  </si>
  <si>
    <t>2018-1379141</t>
  </si>
  <si>
    <t>18-32</t>
  </si>
  <si>
    <t>2018-1392551</t>
  </si>
  <si>
    <t>18-33</t>
  </si>
  <si>
    <t>2018-1451472</t>
  </si>
  <si>
    <t>18-34</t>
  </si>
  <si>
    <t>2018-1463618</t>
  </si>
  <si>
    <t>18-35</t>
  </si>
  <si>
    <t>2018-1516514</t>
  </si>
  <si>
    <t>18-36</t>
  </si>
  <si>
    <t>2018-1516948</t>
  </si>
  <si>
    <t>18-37</t>
  </si>
  <si>
    <t>2018-1682847</t>
  </si>
  <si>
    <t>18-38</t>
  </si>
  <si>
    <t>2018-1784937</t>
  </si>
  <si>
    <t>18-39</t>
  </si>
  <si>
    <t>2018-2015739</t>
  </si>
  <si>
    <t>18-40</t>
  </si>
  <si>
    <t>2018-2111736</t>
  </si>
  <si>
    <t>18-41</t>
  </si>
  <si>
    <t>2018-2223822</t>
  </si>
  <si>
    <t>18-42</t>
  </si>
  <si>
    <t>2018-2236611</t>
  </si>
  <si>
    <t>18-43</t>
  </si>
  <si>
    <t>2018-2283411</t>
  </si>
  <si>
    <t>18-44</t>
  </si>
  <si>
    <t>2019-0055839</t>
  </si>
  <si>
    <t>19-01</t>
  </si>
  <si>
    <t>2019-0171132</t>
  </si>
  <si>
    <t>19-02</t>
  </si>
  <si>
    <t>2019-0406293</t>
  </si>
  <si>
    <t>19-03</t>
  </si>
  <si>
    <t>2019-0424535</t>
  </si>
  <si>
    <t>None</t>
  </si>
  <si>
    <t>19-04</t>
  </si>
  <si>
    <t>2019-0516476</t>
  </si>
  <si>
    <t>19-05</t>
  </si>
  <si>
    <t>2019-0722449</t>
  </si>
  <si>
    <t>19-06</t>
  </si>
  <si>
    <t>2019-0785563</t>
  </si>
  <si>
    <t>19-07</t>
  </si>
  <si>
    <t>2019-0849179</t>
  </si>
  <si>
    <t>19-08</t>
  </si>
  <si>
    <t>2019-0892262</t>
  </si>
  <si>
    <t>19-09</t>
  </si>
  <si>
    <t>2019-1483520</t>
  </si>
  <si>
    <t>19-10</t>
  </si>
  <si>
    <t>2019-1499220</t>
  </si>
  <si>
    <t>19-11</t>
  </si>
  <si>
    <t>2019-1565190</t>
  </si>
  <si>
    <t>19-12</t>
  </si>
  <si>
    <t>2019-1910751</t>
  </si>
  <si>
    <t>19-13</t>
  </si>
  <si>
    <t>2019-1967281</t>
  </si>
  <si>
    <t>19-14</t>
  </si>
  <si>
    <t>2019-2220807</t>
  </si>
  <si>
    <t>19-15</t>
  </si>
  <si>
    <t>2020-0034260</t>
  </si>
  <si>
    <t>20-01</t>
  </si>
  <si>
    <t>2020-0443959</t>
  </si>
  <si>
    <t>20-03</t>
  </si>
  <si>
    <t>2020-0536194</t>
  </si>
  <si>
    <t>20-04</t>
  </si>
  <si>
    <t>2020-0709426</t>
  </si>
  <si>
    <t>20-05</t>
  </si>
  <si>
    <t>2020-0852236</t>
  </si>
  <si>
    <t>20-06</t>
  </si>
  <si>
    <t>2020-0900160</t>
  </si>
  <si>
    <t>20-07</t>
  </si>
  <si>
    <t>2020-0996055</t>
  </si>
  <si>
    <t>20-08</t>
  </si>
  <si>
    <t>2020-1008312</t>
  </si>
  <si>
    <t>20-09</t>
  </si>
  <si>
    <t>2020-1110966</t>
  </si>
  <si>
    <t>20-10</t>
  </si>
  <si>
    <t>2020-1133042</t>
  </si>
  <si>
    <t>20-11</t>
  </si>
  <si>
    <t>2020-1368784</t>
  </si>
  <si>
    <t>20-12</t>
  </si>
  <si>
    <t>2020-1513182</t>
  </si>
  <si>
    <t>20-13</t>
  </si>
  <si>
    <t>2020-1514103</t>
  </si>
  <si>
    <t>Black/White</t>
  </si>
  <si>
    <t>2020-1554699</t>
  </si>
  <si>
    <t>20-14</t>
  </si>
  <si>
    <t>2020-1611423</t>
  </si>
  <si>
    <t>20-15</t>
  </si>
  <si>
    <t>2020-1618248</t>
  </si>
  <si>
    <t>20-16</t>
  </si>
  <si>
    <t>2020-1694095</t>
  </si>
  <si>
    <t>20-17</t>
  </si>
  <si>
    <t>2020-1726630</t>
  </si>
  <si>
    <t>20-18</t>
  </si>
  <si>
    <t>2020-1733634</t>
  </si>
  <si>
    <t>20-19</t>
  </si>
  <si>
    <t>2020-1756375</t>
  </si>
  <si>
    <t>Simulated Firearm</t>
  </si>
  <si>
    <t>20-20</t>
  </si>
  <si>
    <t>2020-1857485</t>
  </si>
  <si>
    <t>20-21</t>
  </si>
  <si>
    <t>2020-1950579</t>
  </si>
  <si>
    <t>20-22</t>
  </si>
  <si>
    <t>2020-1966328</t>
  </si>
  <si>
    <t>20-23</t>
  </si>
  <si>
    <t>2020-2085772</t>
  </si>
  <si>
    <t>20-24</t>
  </si>
  <si>
    <t>2020-2100913</t>
  </si>
  <si>
    <t>20-25</t>
  </si>
  <si>
    <t>2020-2104891</t>
  </si>
  <si>
    <t>20-26</t>
  </si>
  <si>
    <t>2021-0045284</t>
  </si>
  <si>
    <t>21-01</t>
  </si>
  <si>
    <t>2021-0057473</t>
  </si>
  <si>
    <t>21-02</t>
  </si>
  <si>
    <t>2021-0060680</t>
  </si>
  <si>
    <t>21-03</t>
  </si>
  <si>
    <t>2021-0200688</t>
  </si>
  <si>
    <t>21-04</t>
  </si>
  <si>
    <t>2021-0373649</t>
  </si>
  <si>
    <t>21-05</t>
  </si>
  <si>
    <t>2021-0521605</t>
  </si>
  <si>
    <t>21-06</t>
  </si>
  <si>
    <t>2021-0713845</t>
  </si>
  <si>
    <t>21-07</t>
  </si>
  <si>
    <t>2021-0841007</t>
  </si>
  <si>
    <t>21-08</t>
  </si>
  <si>
    <t>2021-0863790</t>
  </si>
  <si>
    <t>21-09</t>
  </si>
  <si>
    <t>2021-0954059</t>
  </si>
  <si>
    <t>21-10</t>
  </si>
  <si>
    <t>2021-1009040</t>
  </si>
  <si>
    <t>21-11</t>
  </si>
  <si>
    <t>2021-1058905</t>
  </si>
  <si>
    <t>60s</t>
  </si>
  <si>
    <t>21-12</t>
  </si>
  <si>
    <t>2021-1125238</t>
  </si>
  <si>
    <t>21-13</t>
  </si>
  <si>
    <t>2022-0032365</t>
  </si>
  <si>
    <t>22-01</t>
  </si>
  <si>
    <t>2022-0038308</t>
  </si>
  <si>
    <t>22-02</t>
  </si>
  <si>
    <t>2022-0115859</t>
  </si>
  <si>
    <t>22-03</t>
  </si>
  <si>
    <t>2022-0205663</t>
  </si>
  <si>
    <t>22-04</t>
  </si>
  <si>
    <t>2022-0225604</t>
  </si>
  <si>
    <t>22-05</t>
  </si>
  <si>
    <t>2022-0381270</t>
  </si>
  <si>
    <t>22-06</t>
  </si>
  <si>
    <t>2022-0562563</t>
  </si>
  <si>
    <t>22-07</t>
  </si>
  <si>
    <t>2022-0656051</t>
  </si>
  <si>
    <t>22-08</t>
  </si>
  <si>
    <t>2022-0701608</t>
  </si>
  <si>
    <t>22-09</t>
  </si>
  <si>
    <t>2022-0784502</t>
  </si>
  <si>
    <t>22-10</t>
  </si>
  <si>
    <t>2022-0812845</t>
  </si>
  <si>
    <t>22-11</t>
  </si>
  <si>
    <t>2022-0964948</t>
  </si>
  <si>
    <t>22-12</t>
  </si>
  <si>
    <t>2022-0982396</t>
  </si>
  <si>
    <t>22-13</t>
  </si>
  <si>
    <t>2022-1059172</t>
  </si>
  <si>
    <t>22-14</t>
  </si>
  <si>
    <t>2022-1080436</t>
  </si>
  <si>
    <t>American Indian</t>
  </si>
  <si>
    <t>22-15</t>
  </si>
  <si>
    <t>2022-1298438</t>
  </si>
  <si>
    <t>22-16</t>
  </si>
  <si>
    <t>2022-1366860</t>
  </si>
  <si>
    <t>22-17</t>
  </si>
  <si>
    <t>2022-1432093</t>
  </si>
  <si>
    <t>22-18</t>
  </si>
  <si>
    <t>2022-1442434</t>
  </si>
  <si>
    <t>22-19</t>
  </si>
  <si>
    <t>2022-1649049</t>
  </si>
  <si>
    <t>22-20</t>
  </si>
  <si>
    <t>2022-1669527</t>
  </si>
  <si>
    <t>22-21</t>
  </si>
  <si>
    <t>2022-1786608</t>
  </si>
  <si>
    <t>22-22</t>
  </si>
  <si>
    <t>2022-1803214</t>
  </si>
  <si>
    <t>22-23</t>
  </si>
  <si>
    <t>2022-1892163</t>
  </si>
  <si>
    <t>22-24</t>
  </si>
  <si>
    <t>2023-0011403</t>
  </si>
  <si>
    <t>23-01</t>
  </si>
  <si>
    <t>2023-0029475</t>
  </si>
  <si>
    <t>23-02</t>
  </si>
  <si>
    <t>2023-0274656</t>
  </si>
  <si>
    <t>23-03</t>
  </si>
  <si>
    <t>2023-0275623</t>
  </si>
  <si>
    <t>23-04</t>
  </si>
  <si>
    <t>2023-0290964</t>
  </si>
  <si>
    <t>23-05</t>
  </si>
  <si>
    <t>2023-0326723</t>
  </si>
  <si>
    <t>No injury</t>
  </si>
  <si>
    <t>23-06</t>
  </si>
  <si>
    <t>2023-0334710</t>
  </si>
  <si>
    <t>23-07</t>
  </si>
  <si>
    <t>2023-0339167</t>
  </si>
  <si>
    <t>23-08</t>
  </si>
  <si>
    <t>2023-0346776</t>
  </si>
  <si>
    <t>23-09</t>
  </si>
  <si>
    <t>2023-0384686</t>
  </si>
  <si>
    <t>23-10</t>
  </si>
  <si>
    <t>2023-0486368</t>
  </si>
  <si>
    <t>23-11</t>
  </si>
  <si>
    <t>2023-0593187</t>
  </si>
  <si>
    <t>23-12</t>
  </si>
  <si>
    <t>2023-0614010</t>
  </si>
  <si>
    <t>23-13</t>
  </si>
  <si>
    <t>2023-0710633</t>
  </si>
  <si>
    <t>23-14</t>
  </si>
  <si>
    <t>2023-0731222</t>
  </si>
  <si>
    <t>23-15</t>
  </si>
  <si>
    <t>2023-0777858</t>
  </si>
  <si>
    <t>Multiracial</t>
  </si>
  <si>
    <t>23-16</t>
  </si>
  <si>
    <t>2023-0934061</t>
  </si>
  <si>
    <t>23-17</t>
  </si>
  <si>
    <t>2023-0987549</t>
  </si>
  <si>
    <t>23-18</t>
  </si>
  <si>
    <t>2023-1002895</t>
  </si>
  <si>
    <t>Other</t>
  </si>
  <si>
    <t>23-19</t>
  </si>
  <si>
    <t>2023-1090317</t>
  </si>
  <si>
    <t>23-20</t>
  </si>
  <si>
    <t>2023-1169685</t>
  </si>
  <si>
    <t>23-21</t>
  </si>
  <si>
    <t>2023-1218085</t>
  </si>
  <si>
    <t>23-22</t>
  </si>
  <si>
    <t>2023-1377562</t>
  </si>
  <si>
    <t>23-23</t>
  </si>
  <si>
    <t>2023-1753415</t>
  </si>
  <si>
    <t>23-24</t>
  </si>
  <si>
    <t>2023-1886809</t>
  </si>
  <si>
    <t>23-25</t>
  </si>
  <si>
    <t>Peoria PD report 2024-969</t>
  </si>
  <si>
    <t>24-01</t>
  </si>
  <si>
    <t>2024-50510</t>
  </si>
  <si>
    <t>24-02</t>
  </si>
  <si>
    <t>2024-57952</t>
  </si>
  <si>
    <t>24-03</t>
  </si>
  <si>
    <t>2024-132924</t>
  </si>
  <si>
    <t>24-04</t>
  </si>
  <si>
    <t>2024-806709</t>
  </si>
  <si>
    <t>24-10</t>
  </si>
  <si>
    <t>2024-217589</t>
  </si>
  <si>
    <t>24-05</t>
  </si>
  <si>
    <t>2024-252505</t>
  </si>
  <si>
    <t>24-06</t>
  </si>
  <si>
    <t>2024-670622</t>
  </si>
  <si>
    <t>24-07</t>
  </si>
  <si>
    <t>2024-717956</t>
  </si>
  <si>
    <t>24-08</t>
  </si>
  <si>
    <t>2024-777994</t>
  </si>
  <si>
    <t>24-09</t>
  </si>
  <si>
    <t>2024-1170135</t>
  </si>
  <si>
    <t>24-11</t>
  </si>
  <si>
    <t>2024-1301617</t>
  </si>
  <si>
    <t>24-12</t>
  </si>
  <si>
    <t>2024-1512857</t>
  </si>
  <si>
    <t>24-13</t>
  </si>
  <si>
    <t>2024-1551154</t>
  </si>
  <si>
    <t>Taser</t>
  </si>
  <si>
    <t>24-14</t>
  </si>
  <si>
    <t>2024-1632860</t>
  </si>
  <si>
    <t>24-15</t>
  </si>
  <si>
    <t>2024-01635183</t>
  </si>
  <si>
    <t>24-16</t>
  </si>
  <si>
    <t>2024-1657828</t>
  </si>
  <si>
    <t>24-17</t>
  </si>
  <si>
    <t>2024-1759449</t>
  </si>
  <si>
    <t>24-18</t>
  </si>
  <si>
    <t>2024-1779051</t>
  </si>
  <si>
    <t>24-19</t>
  </si>
  <si>
    <t>2024-01856870</t>
  </si>
  <si>
    <t>24-20</t>
  </si>
  <si>
    <t>Monday</t>
  </si>
  <si>
    <t>Thursday</t>
  </si>
  <si>
    <t xml:space="preserve"> Wednesday</t>
  </si>
  <si>
    <t>Sunday</t>
  </si>
  <si>
    <t>Wednesday</t>
  </si>
  <si>
    <t>Friday</t>
  </si>
  <si>
    <t>Saturday</t>
  </si>
  <si>
    <t>Tuesday</t>
  </si>
  <si>
    <t>1000 N 25th Pl</t>
  </si>
  <si>
    <t>11100 W College Dr</t>
  </si>
  <si>
    <t>12200 N 39th Av</t>
  </si>
  <si>
    <t>1600 E Yale St</t>
  </si>
  <si>
    <t>1700 N 30th Av</t>
  </si>
  <si>
    <t>2700 W Cactus Rd</t>
  </si>
  <si>
    <t>3200 E Thomas Rd</t>
  </si>
  <si>
    <t>300 W Culver St</t>
  </si>
  <si>
    <t>4100 W Alta Vista Rd</t>
  </si>
  <si>
    <t>4300 W Dailey St</t>
  </si>
  <si>
    <t>4400 S 36th Dr</t>
  </si>
  <si>
    <t>6500 W Van Buren St</t>
  </si>
  <si>
    <t>7500 W Glenrosa</t>
  </si>
  <si>
    <t>800 N 30th St</t>
  </si>
  <si>
    <t>200 W Osborn Rd</t>
  </si>
  <si>
    <t>3500 E Monte Vista Rd</t>
  </si>
  <si>
    <t>5000 E McDowell Rd</t>
  </si>
  <si>
    <t>6600 N 19th Av</t>
  </si>
  <si>
    <t>1000 E Southern Av</t>
  </si>
  <si>
    <t>1000 N 43rd Av</t>
  </si>
  <si>
    <t>1100 N 3rd Av</t>
  </si>
  <si>
    <t>1400 W Thomas Rd</t>
  </si>
  <si>
    <t>1400 E Bell Rd</t>
  </si>
  <si>
    <t>1300 West Camelback Rd</t>
  </si>
  <si>
    <t>1300 E Palm Ln</t>
  </si>
  <si>
    <t>1200 S 20th Av</t>
  </si>
  <si>
    <t>12200 N 41st La</t>
  </si>
  <si>
    <t>1500 W Wier Av</t>
  </si>
  <si>
    <t>16000 S Desert Foothills Pkwy</t>
  </si>
  <si>
    <t>1600 E Portland St</t>
  </si>
  <si>
    <t>2200 E Amelia Av</t>
  </si>
  <si>
    <t>2100 N 32nd St</t>
  </si>
  <si>
    <t>100 S 29th Av</t>
  </si>
  <si>
    <t>1900 W Indian School Rd</t>
  </si>
  <si>
    <t>19200 N 47th Av</t>
  </si>
  <si>
    <t>17600 N 9th St</t>
  </si>
  <si>
    <t>1800 E Southern Av</t>
  </si>
  <si>
    <t>1700 E Harrison St</t>
  </si>
  <si>
    <t>2200 E Fairmount Av</t>
  </si>
  <si>
    <t>2200 E Poinsettia Dr</t>
  </si>
  <si>
    <t>2200 W Indian School Rd</t>
  </si>
  <si>
    <t>23800 M 40th Dr</t>
  </si>
  <si>
    <t>2300 W Dove Valley Rd</t>
  </si>
  <si>
    <t>2300 E Van Buren St</t>
  </si>
  <si>
    <t>2900 W Garfield</t>
  </si>
  <si>
    <t>2800 E Atlanta Av</t>
  </si>
  <si>
    <t>2500 W Cactus Rd</t>
  </si>
  <si>
    <t>2500 W Augusta Av</t>
  </si>
  <si>
    <t>2400 W Buckeye Rd</t>
  </si>
  <si>
    <t>2300 W Indian School Rd</t>
  </si>
  <si>
    <t>3400 W Deer Valley Rd</t>
  </si>
  <si>
    <t>3300 W Cambridge Av</t>
  </si>
  <si>
    <t>2900 W Thunderbird Rd</t>
  </si>
  <si>
    <t>3300 E Taylor St</t>
  </si>
  <si>
    <t>3400 W Tangerine Ln</t>
  </si>
  <si>
    <t>3400 W Roosevelt St</t>
  </si>
  <si>
    <t>3500 E Roosevelt St</t>
  </si>
  <si>
    <t>3600 W Camelback Rd</t>
  </si>
  <si>
    <t>3700 W McDowell Rd</t>
  </si>
  <si>
    <t>3700 W Ruth Av</t>
  </si>
  <si>
    <t>3800 W Anderson Dr</t>
  </si>
  <si>
    <t>300 E Clarendon Av</t>
  </si>
  <si>
    <t>300 S 1st Av</t>
  </si>
  <si>
    <t>4000 W Colter St</t>
  </si>
  <si>
    <t>4100 N 27th Av</t>
  </si>
  <si>
    <t>4200 E Wilshire Dr</t>
  </si>
  <si>
    <t>4200 W Encanto Blvd</t>
  </si>
  <si>
    <t>4400 E Rancho Caliente Dr</t>
  </si>
  <si>
    <t>4400 W Purdue Av</t>
  </si>
  <si>
    <t>4600 S 99th Dr</t>
  </si>
  <si>
    <t>4600 S Lakeshore Dr</t>
  </si>
  <si>
    <t>4700 W Hazelwood St</t>
  </si>
  <si>
    <t>5000 W Thunderbird Rd</t>
  </si>
  <si>
    <t>600 W Van Buren St</t>
  </si>
  <si>
    <t>6500 S 3rd St</t>
  </si>
  <si>
    <t>6300 N 64th Dr</t>
  </si>
  <si>
    <t>5900 W Mulberry Dr</t>
  </si>
  <si>
    <t>5200 E Thomas Rd</t>
  </si>
  <si>
    <t>5400 S 15th Av</t>
  </si>
  <si>
    <t>5600 W Glenrosa Av</t>
  </si>
  <si>
    <t>6000 W McDowell Rd</t>
  </si>
  <si>
    <t>9200 N 19th Av</t>
  </si>
  <si>
    <t>9000 W Van Buren St</t>
  </si>
  <si>
    <t>8700 W Peppertree Ln</t>
  </si>
  <si>
    <t>8600 W Bell Rd</t>
  </si>
  <si>
    <t>7000 W Indian School Rd</t>
  </si>
  <si>
    <t>7500 W Indian School Rd</t>
  </si>
  <si>
    <t>7600 W Thomas Rd</t>
  </si>
  <si>
    <t>7900 W Mitchell Dr</t>
  </si>
  <si>
    <t>700 E Northern Av</t>
  </si>
  <si>
    <t>700 W Pima St</t>
  </si>
  <si>
    <t>8000 W Arizona Grand Pkwy</t>
  </si>
  <si>
    <t>9900 W Thunderbird Blvd</t>
  </si>
  <si>
    <t>6800 N 23rd Av</t>
  </si>
  <si>
    <t>5400 W Warner St</t>
  </si>
  <si>
    <t>400 S Watson Rd</t>
  </si>
  <si>
    <t>3600 W Lewis Av</t>
  </si>
  <si>
    <t>00 E Hadley St</t>
  </si>
  <si>
    <t>00 S 33 Av</t>
  </si>
  <si>
    <t>15800 N Hanna Maui Dr</t>
  </si>
  <si>
    <t>2100 W Dunlap Rd</t>
  </si>
  <si>
    <t>5200 W McDowell Rd</t>
  </si>
  <si>
    <t>2100 W Thomas Rd</t>
  </si>
  <si>
    <t>2600 W Deer Valley Rd</t>
  </si>
  <si>
    <t>9600 W Camelback Rd</t>
  </si>
  <si>
    <t>9100 W Lower Buckeye Rd</t>
  </si>
  <si>
    <t>8800 W Kingman St</t>
  </si>
  <si>
    <t>6700 W Camelback Rd</t>
  </si>
  <si>
    <t>6100 S 35th Av</t>
  </si>
  <si>
    <t>5200 W Baseline Rd</t>
  </si>
  <si>
    <t>4800 W Country Gables Dr</t>
  </si>
  <si>
    <t>4300 W Bethany Home Rd</t>
  </si>
  <si>
    <t>4200 N 21st Av</t>
  </si>
  <si>
    <t>4100 W Lydia Ln</t>
  </si>
  <si>
    <t>3900 W Paradise Dr</t>
  </si>
  <si>
    <t>3500 N SR51 Freeway</t>
  </si>
  <si>
    <t>9200 W Camelback Rd</t>
  </si>
  <si>
    <t>9400 N Metro Pkwy W</t>
  </si>
  <si>
    <t>1900 W Monroe St</t>
  </si>
  <si>
    <t>3000 E Washington St</t>
  </si>
  <si>
    <t>2200 W Roy Rodgers Rd</t>
  </si>
  <si>
    <t>7200 N 27th Av</t>
  </si>
  <si>
    <t>3600 W Glendale Av</t>
  </si>
  <si>
    <t>1200 S 75th Av</t>
  </si>
  <si>
    <t>13000 W Rancho Santa Fe Blvd Avondale AZ</t>
  </si>
  <si>
    <t>2200 E Washington St</t>
  </si>
  <si>
    <t>1000 S 24th St</t>
  </si>
  <si>
    <t>2100 E Bluefield Ave</t>
  </si>
  <si>
    <t>2900 W Thomas Rd</t>
  </si>
  <si>
    <t>200 S 35th Av</t>
  </si>
  <si>
    <t>3200 W Bell Rd</t>
  </si>
  <si>
    <t>3400 North 12th Pl</t>
  </si>
  <si>
    <t>4200 E Calle Redonda</t>
  </si>
  <si>
    <t>4300 W Camelback Rd</t>
  </si>
  <si>
    <t>4400 W Union Hills Dr</t>
  </si>
  <si>
    <t>5400 N 40th Dr</t>
  </si>
  <si>
    <t>6200 S 19th Av</t>
  </si>
  <si>
    <t>7000 W Alta Vista Rd</t>
  </si>
  <si>
    <t>500 E Bell Rd</t>
  </si>
  <si>
    <t>10400 N Black Canyon Highway</t>
  </si>
  <si>
    <t>10700 W Colter St</t>
  </si>
  <si>
    <t>11800 N 28th Dr</t>
  </si>
  <si>
    <t>12200 N Cave Creek Rd</t>
  </si>
  <si>
    <t>13200 S 48th St #1017</t>
  </si>
  <si>
    <t>1300 N 14th St</t>
  </si>
  <si>
    <t>1500 N Central Av</t>
  </si>
  <si>
    <t>2700 W Thomas Rd</t>
  </si>
  <si>
    <t>2500 E Camelback Rd</t>
  </si>
  <si>
    <t>2300 W Windrose Dr</t>
  </si>
  <si>
    <t>2200 W Grove St</t>
  </si>
  <si>
    <t>2100 E Orangewood Av</t>
  </si>
  <si>
    <t>1600 E McDowell Rd</t>
  </si>
  <si>
    <t>1600 E Highland Av #1164</t>
  </si>
  <si>
    <t>500 W Holly St</t>
  </si>
  <si>
    <t>9700 N 29th Av</t>
  </si>
  <si>
    <t>5200 W Mulberry Dr</t>
  </si>
  <si>
    <t>1600 N 27th Av</t>
  </si>
  <si>
    <t>900 W Turney Av</t>
  </si>
  <si>
    <t>8000 W Campbell Av</t>
  </si>
  <si>
    <t>700 E Carter Circle</t>
  </si>
  <si>
    <t>500 E Marco Polo Rd</t>
  </si>
  <si>
    <t>5600 W Happy Valley Rd</t>
  </si>
  <si>
    <t>300 N 21st Av</t>
  </si>
  <si>
    <t>3900 W Wood Dr</t>
  </si>
  <si>
    <t>3500 E Palm Lane</t>
  </si>
  <si>
    <t>3400 W Washington St</t>
  </si>
  <si>
    <t>3300 W Campo Bello Dr</t>
  </si>
  <si>
    <t>3200 E Southern Av</t>
  </si>
  <si>
    <t>3100 E Rosemont Dr</t>
  </si>
  <si>
    <t>3000 N 44th St</t>
  </si>
  <si>
    <t>2800 W Berridge Ln</t>
  </si>
  <si>
    <t>2500 W Earll Dr</t>
  </si>
  <si>
    <t>2400 W Greenway Rd</t>
  </si>
  <si>
    <t>2300 E Mulberry Dr</t>
  </si>
  <si>
    <t>2100 W Glenrosa Av</t>
  </si>
  <si>
    <t>16200 N 7th St #1204</t>
  </si>
  <si>
    <t>16800 N 19th Av</t>
  </si>
  <si>
    <t>1600 S 15th Dr</t>
  </si>
  <si>
    <t>17200 N Black Canyon Hwy</t>
  </si>
  <si>
    <t>17400 N 13th St</t>
  </si>
  <si>
    <t>1700 W Van Buren ST</t>
  </si>
  <si>
    <t>1800 N 89th Av</t>
  </si>
  <si>
    <t>1800 W Grant St</t>
  </si>
  <si>
    <t>20200 N Cave Creek Rd</t>
  </si>
  <si>
    <t>1900 W Berridge La</t>
  </si>
  <si>
    <t>N/A</t>
  </si>
  <si>
    <t>J</t>
  </si>
  <si>
    <t>M</t>
  </si>
  <si>
    <t>A</t>
  </si>
  <si>
    <t>N</t>
  </si>
  <si>
    <t>O</t>
  </si>
  <si>
    <t>F</t>
  </si>
  <si>
    <t>S</t>
  </si>
  <si>
    <t>D</t>
  </si>
  <si>
    <t>Maryvale/Estrella Precinct</t>
  </si>
  <si>
    <t>Neighborhood</t>
  </si>
  <si>
    <t>Mixed</t>
  </si>
  <si>
    <t>Precinct</t>
  </si>
  <si>
    <t>Maryvale</t>
  </si>
  <si>
    <t>Maryvale/Estrella</t>
  </si>
  <si>
    <t>Estrella</t>
  </si>
  <si>
    <t>South Mountain</t>
  </si>
  <si>
    <t>Central City</t>
  </si>
  <si>
    <t>Laveen</t>
  </si>
  <si>
    <t>Alhambra</t>
  </si>
  <si>
    <t>Alhambra_east17</t>
  </si>
  <si>
    <t>Desert Horizon</t>
  </si>
  <si>
    <t>Alhambra_west17</t>
  </si>
  <si>
    <t>Cactus Park</t>
  </si>
  <si>
    <t>Encanto</t>
  </si>
  <si>
    <t>Mountain View</t>
  </si>
  <si>
    <t>North Mountain</t>
  </si>
  <si>
    <t>North Mountain_west17</t>
  </si>
  <si>
    <t>North Mountain_east117</t>
  </si>
  <si>
    <t>Black Mountain</t>
  </si>
  <si>
    <t>North Mountain_east217</t>
  </si>
  <si>
    <t>Camelback East</t>
  </si>
  <si>
    <t>Awhatukee Foothills</t>
  </si>
  <si>
    <t>Deer Valley</t>
  </si>
  <si>
    <t>Deer Valley_west17</t>
  </si>
  <si>
    <t>Deer Valley_east17</t>
  </si>
  <si>
    <t>Paradise Valley</t>
  </si>
  <si>
    <t>Paradise Valley_west51</t>
  </si>
  <si>
    <t>Paradise Valley_east51</t>
  </si>
  <si>
    <t>Rio Viata</t>
  </si>
  <si>
    <t>North Gateway</t>
  </si>
  <si>
    <t>North Gateway_south303</t>
  </si>
  <si>
    <t>North Gateway_other</t>
  </si>
  <si>
    <t>Desert View</t>
  </si>
  <si>
    <t>Sum of Hispanic</t>
  </si>
  <si>
    <t>Sum of Black</t>
  </si>
  <si>
    <t>Sum of White</t>
  </si>
  <si>
    <t>Per Capita Hispanic</t>
  </si>
  <si>
    <t>Per Capita Black</t>
  </si>
  <si>
    <t>Per Capita White</t>
  </si>
  <si>
    <t>Grand Total</t>
  </si>
  <si>
    <t>Count of SP_INJURY_LEVEL</t>
  </si>
  <si>
    <t>Column Labels</t>
  </si>
  <si>
    <t>Annual Growth Rate</t>
  </si>
  <si>
    <t>Average Annual Growth Rate:</t>
  </si>
  <si>
    <t>Compound Annual Growth Rate:</t>
  </si>
  <si>
    <t>Number of OIS</t>
  </si>
  <si>
    <t>Year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</si>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</sst>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h:mm;@"/>
    <numFmt numFmtId="167" formatCode="yyyy\-mm\-dd;@"/>
    <numFmt numFmtId="168" formatCode="[$-409]mmmmm;@"/>
  </numFmts>
  <fonts count="23" x14ac:knownFonts="1">
    <font>
      <sz val="12"/>
      <color theme="1"/>
      <name val="Aptos Narrow"/>
      <family val="2"/>
      <scheme val="minor"/>
    </font>
    <font>
      <sz val="8"/>
      <name val="Aptos Narrow"/>
      <family val="2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E6F5"/>
        <bgColor rgb="FFC0E6F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9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9" fontId="0" fillId="0" borderId="0" xfId="39" applyFont="1"/>
    <xf numFmtId="0" fontId="20" fillId="33" borderId="10" xfId="0" applyFont="1" applyFill="1" applyBorder="1"/>
    <xf numFmtId="0" fontId="19" fillId="0" borderId="0" xfId="0" applyFont="1" applyAlignment="1">
      <alignment horizontal="left"/>
    </xf>
    <xf numFmtId="9" fontId="19" fillId="0" borderId="0" xfId="0" applyNumberFormat="1" applyFont="1"/>
    <xf numFmtId="0" fontId="20" fillId="33" borderId="11" xfId="0" applyFont="1" applyFill="1" applyBorder="1" applyAlignment="1">
      <alignment horizontal="left"/>
    </xf>
    <xf numFmtId="0" fontId="20" fillId="33" borderId="11" xfId="0" applyFont="1" applyFill="1" applyBorder="1"/>
    <xf numFmtId="9" fontId="19" fillId="0" borderId="0" xfId="39" applyFont="1"/>
    <xf numFmtId="9" fontId="21" fillId="0" borderId="0" xfId="0" applyNumberFormat="1" applyFont="1"/>
    <xf numFmtId="0" fontId="21" fillId="0" borderId="0" xfId="0" applyFont="1"/>
    <xf numFmtId="0" fontId="22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nelldodson/Library/Mobile%20Documents/com~apple~CloudDocs/Desktop/School%20Docs/MSD/STC528/PPD_OIS(clean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nelldodson/Library/Mobile%20Documents/com~apple~CloudDocs/Desktop/School%20Docs/MSD/STC528/PPD_OIS(clean2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ell Dodson" refreshedDate="45715.634885648149" createdVersion="8" refreshedVersion="8" minRefreshableVersion="3" recordCount="26" xr:uid="{D5EC1536-8414-F744-8664-541B3BF04B26}">
  <cacheSource type="worksheet">
    <worksheetSource ref="B1:H27" sheet="Population By Precinct" r:id="rId2"/>
  </cacheSource>
  <cacheFields count="7">
    <cacheField name="White" numFmtId="3">
      <sharedItems containsSemiMixedTypes="0" containsString="0" containsNumber="1" containsInteger="1" minValue="2480" maxValue="121000"/>
    </cacheField>
    <cacheField name="Black" numFmtId="3">
      <sharedItems containsSemiMixedTypes="0" containsString="0" containsNumber="1" minValue="96" maxValue="16800"/>
    </cacheField>
    <cacheField name="Hispanic" numFmtId="3">
      <sharedItems containsSemiMixedTypes="0" containsString="0" containsNumber="1" minValue="130.20000000000002" maxValue="155000"/>
    </cacheField>
    <cacheField name="Asian" numFmtId="3">
      <sharedItems containsSemiMixedTypes="0" containsString="0" containsNumber="1" minValue="167" maxValue="8646"/>
    </cacheField>
    <cacheField name="Mixed" numFmtId="3">
      <sharedItems containsSemiMixedTypes="0" containsString="0" containsNumber="1" minValue="140" maxValue="4480"/>
    </cacheField>
    <cacheField name="Other" numFmtId="3">
      <sharedItems containsSemiMixedTypes="0" containsString="0" containsNumber="1" minValue="11.100000000000001" maxValue="3962"/>
    </cacheField>
    <cacheField name="Precinct" numFmtId="0">
      <sharedItems count="8">
        <s v="Maryvale/Estrella"/>
        <s v="South Mountain"/>
        <s v="Central City"/>
        <s v="None"/>
        <s v="Desert Horizon"/>
        <s v="Cactus Park"/>
        <s v="Mountain View"/>
        <s v="Black Mounta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ell Dodson" refreshedDate="45703.844474074074" createdVersion="8" refreshedVersion="8" minRefreshableVersion="3" recordCount="187" xr:uid="{32D32E23-51FE-9845-9B9B-1FD72A0D6D49}">
  <cacheSource type="worksheet">
    <worksheetSource ref="H1:N1048576" sheet="PPD_OIS(clean2)" r:id="rId2"/>
  </cacheSource>
  <cacheFields count="7">
    <cacheField name="YEAR" numFmtId="0">
      <sharedItems containsString="0" containsBlank="1" containsNumber="1" containsInteger="1" minValue="2017" maxValue="2024" count="9">
        <n v="2017"/>
        <n v="2018"/>
        <n v="2019"/>
        <n v="2020"/>
        <n v="2021"/>
        <n v="2022"/>
        <n v="2023"/>
        <n v="2024"/>
        <m/>
      </sharedItems>
    </cacheField>
    <cacheField name="INC_RPT" numFmtId="0">
      <sharedItems containsBlank="1"/>
    </cacheField>
    <cacheField name="PRECINCT" numFmtId="0">
      <sharedItems containsBlank="1"/>
    </cacheField>
    <cacheField name="COUNCIL_DIST" numFmtId="0">
      <sharedItems containsString="0" containsBlank="1" containsNumber="1" containsInteger="1" minValue="0" maxValue="8"/>
    </cacheField>
    <cacheField name="LOCATION" numFmtId="0">
      <sharedItems containsBlank="1"/>
    </cacheField>
    <cacheField name="SP_WEAPON" numFmtId="0">
      <sharedItems containsBlank="1"/>
    </cacheField>
    <cacheField name="SP_INJURY_LEVEL" numFmtId="0">
      <sharedItems containsBlank="1" count="5">
        <s v="Fatal"/>
        <s v="No Injury"/>
        <s v="Injured"/>
        <s v="Self-Inflicted Fat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8500"/>
    <n v="12600"/>
    <n v="155000"/>
    <n v="2747"/>
    <n v="2071"/>
    <n v="3309"/>
    <x v="0"/>
  </r>
  <r>
    <n v="10700"/>
    <n v="6627"/>
    <n v="60000"/>
    <n v="1112"/>
    <n v="1037"/>
    <n v="1615"/>
    <x v="0"/>
  </r>
  <r>
    <n v="18900"/>
    <n v="16800"/>
    <n v="69600"/>
    <n v="2023"/>
    <n v="1589"/>
    <n v="2446"/>
    <x v="1"/>
  </r>
  <r>
    <n v="13100"/>
    <n v="6680"/>
    <n v="33900"/>
    <n v="849"/>
    <n v="472"/>
    <n v="1534"/>
    <x v="2"/>
  </r>
  <r>
    <n v="11400"/>
    <n v="9484"/>
    <n v="22400"/>
    <n v="2700"/>
    <n v="1407"/>
    <n v="689"/>
    <x v="0"/>
  </r>
  <r>
    <n v="47200"/>
    <n v="10200"/>
    <n v="59500"/>
    <n v="5463"/>
    <n v="2711"/>
    <n v="3561"/>
    <x v="3"/>
  </r>
  <r>
    <n v="42008"/>
    <n v="8976"/>
    <n v="7140"/>
    <n v="655.56"/>
    <n v="2385.6799999999998"/>
    <n v="3133.68"/>
    <x v="4"/>
  </r>
  <r>
    <n v="5192"/>
    <n v="1224"/>
    <n v="52360"/>
    <n v="4807.4399999999996"/>
    <n v="325.32"/>
    <n v="427.32"/>
    <x v="5"/>
  </r>
  <r>
    <n v="23900"/>
    <n v="3894"/>
    <n v="21900"/>
    <n v="2247"/>
    <n v="924"/>
    <n v="1689"/>
    <x v="6"/>
  </r>
  <r>
    <n v="91500"/>
    <n v="9185"/>
    <n v="48100"/>
    <n v="5771"/>
    <n v="3744"/>
    <n v="3962"/>
    <x v="3"/>
  </r>
  <r>
    <n v="22875"/>
    <n v="2755.5"/>
    <n v="14430"/>
    <n v="1731.3"/>
    <n v="1123.2"/>
    <n v="396.20000000000005"/>
    <x v="5"/>
  </r>
  <r>
    <n v="54900"/>
    <n v="918.5"/>
    <n v="4810"/>
    <n v="577.1"/>
    <n v="374.40000000000003"/>
    <n v="594.29999999999995"/>
    <x v="7"/>
  </r>
  <r>
    <n v="13725"/>
    <n v="5511"/>
    <n v="28860"/>
    <n v="4039.7"/>
    <n v="2620.7999999999997"/>
    <n v="2971.5"/>
    <x v="4"/>
  </r>
  <r>
    <n v="73200"/>
    <n v="8354"/>
    <n v="42700"/>
    <n v="3620"/>
    <n v="3115"/>
    <n v="3905"/>
    <x v="6"/>
  </r>
  <r>
    <n v="53900"/>
    <n v="3624"/>
    <n v="11600"/>
    <n v="4232"/>
    <n v="2712"/>
    <n v="1252"/>
    <x v="1"/>
  </r>
  <r>
    <n v="116000"/>
    <n v="5882"/>
    <n v="28700"/>
    <n v="8178"/>
    <n v="4076"/>
    <n v="2626"/>
    <x v="3"/>
  </r>
  <r>
    <n v="69600"/>
    <n v="4411.5"/>
    <n v="7175"/>
    <n v="4906.8"/>
    <n v="1834.2"/>
    <n v="1181.7"/>
    <x v="5"/>
  </r>
  <r>
    <n v="46400"/>
    <n v="1470.5"/>
    <n v="21525"/>
    <n v="3271.2000000000003"/>
    <n v="2241.8000000000002"/>
    <n v="1444.3000000000002"/>
    <x v="7"/>
  </r>
  <r>
    <n v="121000"/>
    <n v="3736"/>
    <n v="27800"/>
    <n v="8646"/>
    <n v="4480"/>
    <n v="1299"/>
    <x v="3"/>
  </r>
  <r>
    <n v="36300"/>
    <n v="2802"/>
    <n v="20850"/>
    <n v="1729.2"/>
    <n v="3360"/>
    <n v="779.4"/>
    <x v="7"/>
  </r>
  <r>
    <n v="84700"/>
    <n v="934"/>
    <n v="6950"/>
    <n v="6916.8"/>
    <n v="1120"/>
    <n v="519.6"/>
    <x v="4"/>
  </r>
  <r>
    <n v="2503"/>
    <n v="96"/>
    <n v="335"/>
    <n v="167"/>
    <n v="210"/>
    <n v="33"/>
    <x v="7"/>
  </r>
  <r>
    <n v="12400"/>
    <n v="436"/>
    <n v="1302"/>
    <n v="859"/>
    <n v="350"/>
    <n v="111"/>
    <x v="3"/>
  </r>
  <r>
    <n v="2480"/>
    <n v="130.79999999999998"/>
    <n v="130.20000000000002"/>
    <n v="386.55"/>
    <n v="140"/>
    <n v="11.100000000000001"/>
    <x v="5"/>
  </r>
  <r>
    <n v="9920"/>
    <n v="305.2"/>
    <n v="1171.8"/>
    <n v="472.45000000000005"/>
    <n v="210"/>
    <n v="99.9"/>
    <x v="7"/>
  </r>
  <r>
    <n v="36200"/>
    <n v="238"/>
    <n v="3251"/>
    <n v="1976"/>
    <n v="968"/>
    <n v="24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s v="2017-1094550"/>
    <s v="Mountain View Precinct"/>
    <n v="8"/>
    <s v="2200 E Washington St"/>
    <s v="Vehicle"/>
    <x v="0"/>
  </r>
  <r>
    <x v="0"/>
    <s v="2017-1103407"/>
    <s v="Black Mountain Precinct"/>
    <n v="2"/>
    <s v="4400 E Rancho Caliente Dr"/>
    <s v="Firearm"/>
    <x v="0"/>
  </r>
  <r>
    <x v="0"/>
    <s v="2017-1261620"/>
    <s v="Black Mountain Precinct"/>
    <n v="3"/>
    <s v="15800 N Hanna Maui Dr"/>
    <s v="Vehicle"/>
    <x v="1"/>
  </r>
  <r>
    <x v="0"/>
    <s v="2017-1298810"/>
    <s v="Cactus Park Precinct"/>
    <n v="1"/>
    <s v="3400 W Deer Valley Rd"/>
    <s v="Firearm"/>
    <x v="0"/>
  </r>
  <r>
    <x v="0"/>
    <s v="2017-137937"/>
    <s v="Not Available"/>
    <n v="0"/>
    <s v="4300 W Bethany Home Rd"/>
    <s v="Firearm"/>
    <x v="1"/>
  </r>
  <r>
    <x v="0"/>
    <s v="2017-1438722"/>
    <s v="Mountain View Precinct"/>
    <n v="8"/>
    <s v="1000 N 25th Pl"/>
    <s v="Bladed Object"/>
    <x v="0"/>
  </r>
  <r>
    <x v="0"/>
    <s v="2017-1581924"/>
    <s v="Black Mountain Precinct"/>
    <n v="3"/>
    <s v="17400 N 13th St"/>
    <s v="Firearm"/>
    <x v="2"/>
  </r>
  <r>
    <x v="0"/>
    <s v="2017-1656063"/>
    <s v="Mountain View Precinct"/>
    <n v="6"/>
    <s v="3000 N 44th St"/>
    <s v="Firearm"/>
    <x v="2"/>
  </r>
  <r>
    <x v="0"/>
    <s v="2017-1945385"/>
    <s v="Cactus Park Precinct"/>
    <n v="1"/>
    <s v="2700 W Cactus Rd"/>
    <s v="Bladed Object"/>
    <x v="0"/>
  </r>
  <r>
    <x v="0"/>
    <s v="2017-1982153"/>
    <s v="Mountain View Precinct"/>
    <n v="7"/>
    <s v="300 W Culver St"/>
    <s v="Bladed Object"/>
    <x v="0"/>
  </r>
  <r>
    <x v="0"/>
    <s v="2017-2006629"/>
    <s v="Maryvale/Estrella Mountain Precinct"/>
    <n v="7"/>
    <s v="7000 W Indian School Rd"/>
    <s v="Firearm"/>
    <x v="0"/>
  </r>
  <r>
    <x v="0"/>
    <s v="2017-2255178"/>
    <s v="Mountain View Precinct"/>
    <n v="4"/>
    <s v="1600 E Yale St"/>
    <s v="Bladed Object"/>
    <x v="0"/>
  </r>
  <r>
    <x v="0"/>
    <s v="2017-2263100"/>
    <s v="Mountain View Precinct"/>
    <n v="4"/>
    <s v="1600 E Highland Av #1164"/>
    <s v="Firearm"/>
    <x v="1"/>
  </r>
  <r>
    <x v="0"/>
    <s v="2017-370161"/>
    <s v="Mountain View Precinct"/>
    <n v="8"/>
    <s v="2300 E Van Buren St"/>
    <s v="Firearm"/>
    <x v="0"/>
  </r>
  <r>
    <x v="0"/>
    <s v="2017-451326"/>
    <s v="Black Mountain Precinct"/>
    <n v="2"/>
    <s v="2300 W Dove Valley Rd"/>
    <s v="Firearm"/>
    <x v="0"/>
  </r>
  <r>
    <x v="0"/>
    <s v="2017-504654"/>
    <s v="Maryvale/Estrella Mountain Precinct"/>
    <n v="7"/>
    <s v="6500 W Van Buren St"/>
    <s v="Bladed Object"/>
    <x v="0"/>
  </r>
  <r>
    <x v="0"/>
    <s v="2017-51067"/>
    <s v="Cactus Park Precinct"/>
    <n v="1"/>
    <s v="3400 W Tangerine Ln"/>
    <s v="Firearm"/>
    <x v="0"/>
  </r>
  <r>
    <x v="0"/>
    <s v="2017-612995"/>
    <s v="Central City Precinct"/>
    <n v="8"/>
    <s v="1600 S 15th Dr"/>
    <s v="Firearm"/>
    <x v="2"/>
  </r>
  <r>
    <x v="0"/>
    <s v="2017-632253"/>
    <s v="Not Available"/>
    <n v="0"/>
    <s v="13000 W Rancho Santa Fe Blvd Avondale AZ"/>
    <s v="Vehicle"/>
    <x v="0"/>
  </r>
  <r>
    <x v="0"/>
    <s v="2017-677763"/>
    <s v="Maryvale/Estrella Mountain Precinct"/>
    <n v="7"/>
    <s v="7000 W Alta Vista Rd"/>
    <s v="Bladed Object"/>
    <x v="2"/>
  </r>
  <r>
    <x v="0"/>
    <s v="2017-844586"/>
    <s v="Central City Precinct"/>
    <n v="7"/>
    <s v="1100 N 3rd Av"/>
    <s v="Firearm"/>
    <x v="0"/>
  </r>
  <r>
    <x v="1"/>
    <s v="2018-102479"/>
    <s v="Mountain View Precinct"/>
    <n v="8"/>
    <s v="3200 E Thomas Rd"/>
    <s v="Bladed Object"/>
    <x v="0"/>
  </r>
  <r>
    <x v="1"/>
    <s v="2018-1024936"/>
    <s v="Desert Horizon Precinct"/>
    <n v="7"/>
    <s v="2300 W Windrose Dr"/>
    <s v="Firearm"/>
    <x v="1"/>
  </r>
  <r>
    <x v="1"/>
    <s v="2018-1032437"/>
    <s v="Mountain View Precinct"/>
    <n v="4"/>
    <s v="200 W Osborn Rd"/>
    <s v="Blunt Object"/>
    <x v="0"/>
  </r>
  <r>
    <x v="1"/>
    <s v="2018-1045007"/>
    <s v="South Mountain Precinct"/>
    <n v="8"/>
    <s v="2200 W Grove St"/>
    <s v="Firearm"/>
    <x v="1"/>
  </r>
  <r>
    <x v="1"/>
    <s v="2018-1059020"/>
    <s v="Cactus Park Precinct"/>
    <n v="1"/>
    <s v="3700 W Ruth Av"/>
    <s v="Firearm"/>
    <x v="0"/>
  </r>
  <r>
    <x v="1"/>
    <s v="2018-1143517"/>
    <s v="Cactus Park Precinct"/>
    <n v="5"/>
    <s v="4000 W Colter St"/>
    <s v="Firearm"/>
    <x v="0"/>
  </r>
  <r>
    <x v="1"/>
    <s v="2018-1204764"/>
    <s v="Black Mountain Precinct"/>
    <n v="3"/>
    <s v="16200 N 7th St #1204"/>
    <s v="Firearm"/>
    <x v="2"/>
  </r>
  <r>
    <x v="1"/>
    <s v="2018-1245597"/>
    <s v="Maryvale/Estrella Mountain Precinct"/>
    <n v="4"/>
    <s v="2700 W Thomas Rd"/>
    <s v="Firearm"/>
    <x v="1"/>
  </r>
  <r>
    <x v="1"/>
    <s v="2018-1296160"/>
    <s v="Mountain View Precinct"/>
    <n v="6"/>
    <s v="2100 E Orangewood Av"/>
    <s v="Firearm"/>
    <x v="1"/>
  </r>
  <r>
    <x v="1"/>
    <s v="2018-1379141"/>
    <s v="Mountain View Precinct"/>
    <n v="4"/>
    <s v="2100 W Glenrosa Av"/>
    <s v="Firearm"/>
    <x v="2"/>
  </r>
  <r>
    <x v="1"/>
    <s v="2018-1392551"/>
    <s v="Mountain View Precinct"/>
    <n v="4"/>
    <s v="500 W Holly St"/>
    <s v="Bladed Object"/>
    <x v="1"/>
  </r>
  <r>
    <x v="1"/>
    <s v="2018-1451472"/>
    <s v="Desert Horizon Precinct"/>
    <n v="3"/>
    <s v="12200 N Cave Creek Rd"/>
    <s v="Firearm"/>
    <x v="2"/>
  </r>
  <r>
    <x v="1"/>
    <s v="2018-1463618"/>
    <s v="South Mountain Precinct"/>
    <n v="7"/>
    <s v="5400 S 15th Av"/>
    <s v="Firearm"/>
    <x v="0"/>
  </r>
  <r>
    <x v="1"/>
    <s v="2018-1516514"/>
    <s v="South Mountain Precinct"/>
    <n v="4"/>
    <s v="1000 N 43rd Av"/>
    <s v="Firearm"/>
    <x v="0"/>
  </r>
  <r>
    <x v="1"/>
    <s v="2018-1516948"/>
    <s v="Cactus Park Precinct"/>
    <n v="1"/>
    <s v="3800 W Anderson Dr"/>
    <s v="Firearm"/>
    <x v="0"/>
  </r>
  <r>
    <x v="1"/>
    <s v="2018-1682847"/>
    <s v="Maryvale/Estrella Mountain Precinct"/>
    <n v="5"/>
    <s v="8000 W Campbell Av"/>
    <s v="Firearm"/>
    <x v="2"/>
  </r>
  <r>
    <x v="1"/>
    <s v="2018-193653"/>
    <s v="Maryvale/Estrella Mountain Precinct"/>
    <n v="7"/>
    <s v="8800 W Kingman St"/>
    <s v="Firearm"/>
    <x v="1"/>
  </r>
  <r>
    <x v="1"/>
    <s v="2018-2015739"/>
    <s v="Not Available"/>
    <n v="0"/>
    <s v="6300 N 64th Dr"/>
    <s v="Firearm"/>
    <x v="0"/>
  </r>
  <r>
    <x v="1"/>
    <s v="2018-2056"/>
    <s v="Not Available"/>
    <n v="0"/>
    <s v="4400 W Purdue Av"/>
    <s v="Firearm"/>
    <x v="0"/>
  </r>
  <r>
    <x v="1"/>
    <s v="2018-2111736"/>
    <s v="Maryvale/Estrella Mountain Precinct"/>
    <n v="4"/>
    <s v="3300 W Cambridge Av"/>
    <s v="Firearm"/>
    <x v="0"/>
  </r>
  <r>
    <x v="1"/>
    <s v="2018-2223822"/>
    <s v="Cactus Park Precinct"/>
    <n v="4"/>
    <s v="3600 W Camelback Rd"/>
    <s v="Firearm"/>
    <x v="0"/>
  </r>
  <r>
    <x v="1"/>
    <s v="2018-2236611"/>
    <s v="Mountain View Precinct"/>
    <n v="8"/>
    <s v="3500 E Monte Vista Rd"/>
    <s v="Blunt Object"/>
    <x v="0"/>
  </r>
  <r>
    <x v="1"/>
    <s v="2018-2283411"/>
    <s v="Cactus Park Precinct"/>
    <n v="1"/>
    <s v="5000 W Thunderbird Rd"/>
    <s v="Firearm"/>
    <x v="0"/>
  </r>
  <r>
    <x v="1"/>
    <s v="2018-290275"/>
    <s v="Maryvale/Estrella Mountain Precinct"/>
    <n v="5"/>
    <s v="1800 N 89th Av"/>
    <s v="Firearm"/>
    <x v="2"/>
  </r>
  <r>
    <x v="1"/>
    <s v="2018-320441"/>
    <s v="Maryvale/Estrella Mountain Precinct"/>
    <n v="4"/>
    <s v="3600 W Lewis Av"/>
    <s v="Firearm"/>
    <x v="3"/>
  </r>
  <r>
    <x v="1"/>
    <s v="2018-325796"/>
    <s v="Maryvale/Estrella Mountain Precinct"/>
    <n v="7"/>
    <s v="4600 S 99th Dr"/>
    <s v="Firearm"/>
    <x v="0"/>
  </r>
  <r>
    <x v="1"/>
    <s v="2018-403803"/>
    <s v="South Mountain Precinct"/>
    <n v="7"/>
    <s v="00 S 33 Av"/>
    <s v="Firearm"/>
    <x v="1"/>
  </r>
  <r>
    <x v="1"/>
    <s v="2018-417842"/>
    <s v="Maryvale/Estrella Mountain Precinct"/>
    <n v="4"/>
    <s v="5900 W Mulberry Dr"/>
    <s v="Firearm"/>
    <x v="0"/>
  </r>
  <r>
    <x v="1"/>
    <s v="2018-507433"/>
    <s v="Maryvale/Estrella Mountain Precinct"/>
    <n v="5"/>
    <s v="7500 W Glenrosa"/>
    <s v="Bladed Object"/>
    <x v="0"/>
  </r>
  <r>
    <x v="1"/>
    <s v="2018-532381"/>
    <s v="South Mountain Precinct"/>
    <n v="4"/>
    <s v="2900 W Garfield"/>
    <s v="Firearm"/>
    <x v="0"/>
  </r>
  <r>
    <x v="1"/>
    <s v="2018-538725"/>
    <s v="Mountain View Precinct"/>
    <n v="4"/>
    <s v="2300 E Mulberry Dr"/>
    <s v="Firearm"/>
    <x v="2"/>
  </r>
  <r>
    <x v="1"/>
    <s v="2018-566484"/>
    <s v="Mountain View Precinct"/>
    <n v="8"/>
    <s v="2100 N 32nd St"/>
    <s v="Firearm"/>
    <x v="0"/>
  </r>
  <r>
    <x v="1"/>
    <s v="2018-57014"/>
    <s v="South Mountain Precinct"/>
    <n v="8"/>
    <s v="3200 E Southern Av"/>
    <s v="Firearm"/>
    <x v="2"/>
  </r>
  <r>
    <x v="1"/>
    <s v="2018-589190"/>
    <s v="Cactus Park Precinct"/>
    <n v="1"/>
    <s v="19200 N 47th Av"/>
    <s v="Firearm"/>
    <x v="0"/>
  </r>
  <r>
    <x v="1"/>
    <s v="2018-652510"/>
    <s v="Mountain View Precinct"/>
    <n v="4"/>
    <s v="1400 W Thomas Rd"/>
    <s v="Firearm"/>
    <x v="0"/>
  </r>
  <r>
    <x v="1"/>
    <s v="2018-654998"/>
    <s v="South Mountain Precinct"/>
    <n v="7"/>
    <s v="6500 S 3rd St"/>
    <s v="Firearm"/>
    <x v="0"/>
  </r>
  <r>
    <x v="1"/>
    <s v="2018-673179"/>
    <s v="Mountain View Precinct"/>
    <n v="6"/>
    <s v="2500 E Camelback Rd"/>
    <s v="Firearm"/>
    <x v="1"/>
  </r>
  <r>
    <x v="1"/>
    <s v="2018-767219"/>
    <s v="Central City Precinct"/>
    <n v="7"/>
    <s v="300 N 21st Av"/>
    <s v="Firearm"/>
    <x v="2"/>
  </r>
  <r>
    <x v="1"/>
    <s v="2018-794448"/>
    <s v="Cactus Park Precinct"/>
    <n v="5"/>
    <s v="5400 N 40th Dr"/>
    <s v="Bladed Object"/>
    <x v="2"/>
  </r>
  <r>
    <x v="1"/>
    <s v="2018-815148"/>
    <s v="Central City Precinct"/>
    <n v="8"/>
    <s v="1800 W Grant St"/>
    <s v="Firearm"/>
    <x v="2"/>
  </r>
  <r>
    <x v="1"/>
    <s v="2018-896082"/>
    <s v="Mountain View Precinct"/>
    <n v="7"/>
    <s v="1500 N Central Av"/>
    <s v="Firearm"/>
    <x v="2"/>
  </r>
  <r>
    <x v="1"/>
    <s v="2018-911304"/>
    <s v="Black Mountain Precinct"/>
    <n v="2"/>
    <s v="500 E Marco Polo Rd"/>
    <s v="Firearm"/>
    <x v="2"/>
  </r>
  <r>
    <x v="1"/>
    <s v="2018-945608"/>
    <s v="Cactus Park Precinct"/>
    <n v="1"/>
    <s v="9400 N Metro Pkwy W"/>
    <s v="Firearm"/>
    <x v="0"/>
  </r>
  <r>
    <x v="2"/>
    <s v="2019-0055839"/>
    <s v="Maryvale/Estrella Mountain Precinct"/>
    <n v="5"/>
    <s v="9200 W Camelback Rd"/>
    <s v="Firearm"/>
    <x v="0"/>
  </r>
  <r>
    <x v="2"/>
    <s v="2019-0171132"/>
    <s v="Desert Horizon Precinct"/>
    <n v="6"/>
    <s v="700 E Northern Av"/>
    <s v="Firearm"/>
    <x v="0"/>
  </r>
  <r>
    <x v="2"/>
    <s v="2019-0406293"/>
    <s v="Mountain View Precinct"/>
    <n v="8"/>
    <s v="4200 E Wilshire Dr"/>
    <s v="Firearm"/>
    <x v="0"/>
  </r>
  <r>
    <x v="2"/>
    <s v="2019-0424535"/>
    <s v="Central City Precinct"/>
    <n v="7"/>
    <s v="1900 W Monroe St"/>
    <s v="None"/>
    <x v="0"/>
  </r>
  <r>
    <x v="2"/>
    <s v="2019-0516476"/>
    <s v="Maryvale/Estrella Mountain Precinct"/>
    <n v="5"/>
    <s v="4700 W Hazelwood St"/>
    <s v="Firearm"/>
    <x v="0"/>
  </r>
  <r>
    <x v="2"/>
    <s v="2019-0722449"/>
    <s v="Mountain View Precinct"/>
    <n v="8"/>
    <s v="3500 E Roosevelt St"/>
    <s v="Firearm"/>
    <x v="0"/>
  </r>
  <r>
    <x v="2"/>
    <s v="2019-0785563"/>
    <s v="Central City Precinct"/>
    <n v="8"/>
    <s v="700 W Pima St"/>
    <s v="Firearm"/>
    <x v="0"/>
  </r>
  <r>
    <x v="2"/>
    <s v="2019-0849179"/>
    <s v="Mountain View Precinct"/>
    <n v="8"/>
    <s v="1600 E Portland St"/>
    <s v="Firearm"/>
    <x v="0"/>
  </r>
  <r>
    <x v="2"/>
    <s v="2019-0892262"/>
    <s v="Cactus Park Precinct"/>
    <n v="5"/>
    <s v="3600 W Camelback Rd"/>
    <s v="Firearm"/>
    <x v="2"/>
  </r>
  <r>
    <x v="2"/>
    <s v="2019-1483520"/>
    <s v="Mountain View Precinct"/>
    <n v="8"/>
    <s v="3500 E Palm Lane"/>
    <s v="Firearm"/>
    <x v="2"/>
  </r>
  <r>
    <x v="2"/>
    <s v="2019-1565190"/>
    <s v="Cactus Park Precinct"/>
    <n v="1"/>
    <s v="4300 W Dailey St"/>
    <s v="Bladed Object"/>
    <x v="0"/>
  </r>
  <r>
    <x v="2"/>
    <s v="2019-1910751"/>
    <s v="South Mountain Precinct"/>
    <n v="8"/>
    <s v="2800 E Atlanta Av"/>
    <s v="Firearm"/>
    <x v="0"/>
  </r>
  <r>
    <x v="2"/>
    <s v="2019-1967281"/>
    <s v="Maryvale/Estrella Mountain Precinct"/>
    <n v="5"/>
    <s v="4300 W Camelback Rd"/>
    <s v="Bladed Object"/>
    <x v="2"/>
  </r>
  <r>
    <x v="2"/>
    <s v="2019-2220807"/>
    <s v="Maryvale/Estrella Mountain Precinct"/>
    <n v="7"/>
    <s v="7600 W Thomas Rd"/>
    <s v="Firearm"/>
    <x v="0"/>
  </r>
  <r>
    <x v="3"/>
    <s v="2020-0034260"/>
    <s v="Central City Precinct"/>
    <n v="7"/>
    <s v="300 S 1st Av"/>
    <s v="Firearm"/>
    <x v="0"/>
  </r>
  <r>
    <x v="3"/>
    <s v="2020-0443959"/>
    <s v="Mountain View Precinct"/>
    <n v="8"/>
    <s v="1000 S 24th St"/>
    <s v="Bladed Object"/>
    <x v="2"/>
  </r>
  <r>
    <x v="3"/>
    <s v="2020-0536194"/>
    <s v="Cactus Park Precinct"/>
    <n v="1"/>
    <s v="23800 M 40th Dr"/>
    <s v="Firearm"/>
    <x v="0"/>
  </r>
  <r>
    <x v="3"/>
    <s v="2020-0709426"/>
    <s v="Not Available"/>
    <n v="0"/>
    <s v="400 S Watson Rd"/>
    <s v="Firearm"/>
    <x v="3"/>
  </r>
  <r>
    <x v="3"/>
    <s v="2020-0852236"/>
    <s v="South Mountain Precinct"/>
    <n v="6"/>
    <s v="16000 S Desert Foothills Pkwy"/>
    <s v="Firearm"/>
    <x v="0"/>
  </r>
  <r>
    <x v="3"/>
    <s v="2020-0900160"/>
    <s v="Cactus Park Precinct"/>
    <n v="0"/>
    <s v="2800 W Berridge Ln"/>
    <s v="Firearm"/>
    <x v="2"/>
  </r>
  <r>
    <x v="3"/>
    <s v="2020-0996055"/>
    <s v="Cactus Park Precinct"/>
    <n v="1"/>
    <s v="4400 W Union Hills Dr"/>
    <s v="Bladed Object"/>
    <x v="2"/>
  </r>
  <r>
    <x v="3"/>
    <s v="2020-1008312"/>
    <s v="Mountain View Precinct"/>
    <n v="4"/>
    <s v="2200 W Indian School Rd"/>
    <s v="Firearm"/>
    <x v="0"/>
  </r>
  <r>
    <x v="3"/>
    <s v="2020-1110966"/>
    <s v="Maryvale/Estrella Mountain Precinct"/>
    <n v="5"/>
    <s v="5600 W Glenrosa Av"/>
    <s v="Firearm"/>
    <x v="0"/>
  </r>
  <r>
    <x v="3"/>
    <s v="2020-1133042"/>
    <s v="Cactus Park Precinct"/>
    <n v="1"/>
    <s v="10400 N Black Canyon Highway"/>
    <s v="Firearm"/>
    <x v="2"/>
  </r>
  <r>
    <x v="3"/>
    <s v="2020-1368784"/>
    <s v="South Mountain Precinct"/>
    <n v="6"/>
    <s v="13200 S 48th St #1017"/>
    <s v="Firearm"/>
    <x v="2"/>
  </r>
  <r>
    <x v="3"/>
    <s v="2020-1513182"/>
    <s v="Cactus Park Precinct"/>
    <n v="3"/>
    <s v="9700 N 29th Av"/>
    <s v="Vehicle"/>
    <x v="2"/>
  </r>
  <r>
    <x v="3"/>
    <s v="2020-1514103"/>
    <s v="Cactus Park Precinct"/>
    <n v="3"/>
    <s v="9700 N 29th Av"/>
    <s v="Vehicle"/>
    <x v="2"/>
  </r>
  <r>
    <x v="3"/>
    <s v="2020-1554699"/>
    <s v="Cactus Park Precinct"/>
    <n v="3"/>
    <s v="2100 W Dunlap Rd"/>
    <s v="Vehicle"/>
    <x v="1"/>
  </r>
  <r>
    <x v="3"/>
    <s v="2020-1611423"/>
    <s v="Mountain View Precinct"/>
    <n v="6"/>
    <s v="4200 E Calle Redonda"/>
    <s v="Bladed Object"/>
    <x v="2"/>
  </r>
  <r>
    <x v="3"/>
    <s v="2020-1618248"/>
    <s v="South Mountain Precinct"/>
    <n v="8"/>
    <s v="700 E Carter Circle"/>
    <s v="Firearm"/>
    <x v="2"/>
  </r>
  <r>
    <x v="3"/>
    <s v="2020-1694095"/>
    <s v="Central City Precinct"/>
    <n v="8"/>
    <s v="00 E Hadley St"/>
    <s v="Firearm"/>
    <x v="1"/>
  </r>
  <r>
    <x v="3"/>
    <s v="2020-1726630"/>
    <s v="Mountain View Precinct"/>
    <n v="4"/>
    <s v="2200 E Amelia Av"/>
    <s v="Firearm"/>
    <x v="0"/>
  </r>
  <r>
    <x v="3"/>
    <s v="2020-1733634"/>
    <s v="South Mountain Precinct"/>
    <n v="7"/>
    <s v="3400 W Washington St"/>
    <s v="Firearm"/>
    <x v="2"/>
  </r>
  <r>
    <x v="3"/>
    <s v="2020-1756375"/>
    <s v="Black Mountain Precinct"/>
    <n v="2"/>
    <s v="2200 W Roy Rodgers Rd"/>
    <s v="Simulated Firearm"/>
    <x v="0"/>
  </r>
  <r>
    <x v="3"/>
    <s v="2020-1857485"/>
    <s v="Mountain View Precinct"/>
    <n v="4"/>
    <s v="1900 W Indian School Rd"/>
    <s v="Firearm"/>
    <x v="2"/>
  </r>
  <r>
    <x v="3"/>
    <s v="2020-1950579"/>
    <s v="Mountain View Precinct"/>
    <n v="4"/>
    <s v="2300 W Indian School Rd"/>
    <s v="Firearm"/>
    <x v="0"/>
  </r>
  <r>
    <x v="3"/>
    <s v="2020-1966328"/>
    <s v="Mountain View Precinct"/>
    <n v="3"/>
    <s v="9200 N 19th Av"/>
    <s v="Firearm"/>
    <x v="0"/>
  </r>
  <r>
    <x v="3"/>
    <s v="2020-2085772"/>
    <s v="Maryvale/Estrella Mountain Precinct"/>
    <n v="4"/>
    <s v="5200 W Mulberry Dr"/>
    <s v="Vehicle"/>
    <x v="2"/>
  </r>
  <r>
    <x v="3"/>
    <s v="2020-2100913"/>
    <s v="Maryvale/Estrella Mountain Precinct"/>
    <n v="4"/>
    <s v="4100 N 27th Av"/>
    <s v="Firearm"/>
    <x v="0"/>
  </r>
  <r>
    <x v="3"/>
    <s v="2020-2104891"/>
    <s v="Cactus Park Precinct"/>
    <n v="8"/>
    <s v="7200 N 27th Av"/>
    <s v="Simulated Firearm"/>
    <x v="0"/>
  </r>
  <r>
    <x v="4"/>
    <s v="2021-0045284"/>
    <s v="Central City Precinct"/>
    <n v="8"/>
    <s v="600 W Van Buren St"/>
    <s v="Firearm"/>
    <x v="0"/>
  </r>
  <r>
    <x v="4"/>
    <s v="2021-0057473"/>
    <s v="South Mountain Precinct"/>
    <n v="6"/>
    <s v="8000 W Arizona Grand Pkwy"/>
    <s v="Firearm"/>
    <x v="0"/>
  </r>
  <r>
    <x v="4"/>
    <s v="2021-0060680"/>
    <s v="South Mountain Precinct"/>
    <n v="7"/>
    <s v="200 S 35th Av"/>
    <s v="Bladed Object"/>
    <x v="2"/>
  </r>
  <r>
    <x v="4"/>
    <s v="2021-0200688"/>
    <s v="Cactus Park Precinct"/>
    <n v="1"/>
    <s v="12200 N 41st La"/>
    <s v="Firearm"/>
    <x v="0"/>
  </r>
  <r>
    <x v="4"/>
    <s v="2021-0373649"/>
    <s v="Cactus Park Precinct"/>
    <n v="1"/>
    <s v="4800 W Country Gables Dr"/>
    <s v="Firearm"/>
    <x v="1"/>
  </r>
  <r>
    <x v="4"/>
    <s v="2021-0521605"/>
    <s v="Maryvale/Estrella Mountain Precinct"/>
    <n v="5"/>
    <s v="7500 W Indian School Rd"/>
    <s v="Firearm"/>
    <x v="0"/>
  </r>
  <r>
    <x v="4"/>
    <s v="2021-0713845"/>
    <s v="Cactus Park Precinct"/>
    <n v="1"/>
    <s v="5600 W Happy Valley Rd"/>
    <s v="Firearm"/>
    <x v="2"/>
  </r>
  <r>
    <x v="4"/>
    <s v="2021-0841007"/>
    <s v="Cactus Park Precinct"/>
    <n v="1"/>
    <s v="3900 W Wood Dr"/>
    <s v="Firearm"/>
    <x v="2"/>
  </r>
  <r>
    <x v="4"/>
    <s v="2021-0863790"/>
    <s v="Desert Horizon Precinct"/>
    <n v="4"/>
    <s v="1300 West Camelback Rd"/>
    <s v="Firearm"/>
    <x v="0"/>
  </r>
  <r>
    <x v="4"/>
    <s v="2021-0954059"/>
    <s v="Maryvale/Estrella Mountain Precinct"/>
    <n v="5"/>
    <s v="9600 W Camelback Rd"/>
    <s v="Firearm"/>
    <x v="1"/>
  </r>
  <r>
    <x v="4"/>
    <s v="2021-1009040"/>
    <s v="Mountain View Precinct"/>
    <n v="4"/>
    <s v="900 W Turney Av"/>
    <s v="Firearm"/>
    <x v="2"/>
  </r>
  <r>
    <x v="4"/>
    <s v="2021-1058905"/>
    <s v="Cactus Park Precinct"/>
    <n v="5"/>
    <s v="2500 W Augusta Av"/>
    <s v="Firearm"/>
    <x v="0"/>
  </r>
  <r>
    <x v="4"/>
    <s v="2021-1125238"/>
    <s v="Mountain View Precinct"/>
    <n v="8"/>
    <s v="800 N 30th St"/>
    <s v="Bladed Object"/>
    <x v="0"/>
  </r>
  <r>
    <x v="5"/>
    <s v="2022-0032365"/>
    <s v="Central City Precinct"/>
    <n v="7"/>
    <s v="1700 W Van Buren ST"/>
    <s v="Firearm"/>
    <x v="2"/>
  </r>
  <r>
    <x v="5"/>
    <s v="2022-0038308"/>
    <s v="Maryvale/Estrella Mountain Precinct"/>
    <n v="8"/>
    <s v="5200 W Baseline Rd"/>
    <s v="Firearm"/>
    <x v="1"/>
  </r>
  <r>
    <x v="5"/>
    <s v="2022-0115859"/>
    <s v="Mountain View Precinct"/>
    <n v="4"/>
    <s v="2200 E Fairmount Av"/>
    <s v="Firearm"/>
    <x v="0"/>
  </r>
  <r>
    <x v="5"/>
    <s v="2022-0205663"/>
    <s v="Maryvale/Estrella Mountain Precinct"/>
    <n v="4"/>
    <s v="1700 N 30th Av"/>
    <s v="Bladed Object"/>
    <x v="0"/>
  </r>
  <r>
    <x v="5"/>
    <s v="2022-0225604"/>
    <s v="Maryvale/Estrella Mountain Precinct"/>
    <n v="7"/>
    <s v="5400 W Warner St"/>
    <s v="Firearm"/>
    <x v="3"/>
  </r>
  <r>
    <x v="5"/>
    <s v="2022-0381270"/>
    <s v="Maryvale/Estrella Mountain Precinct"/>
    <n v="7"/>
    <s v="1200 S 75th Av"/>
    <s v="Vehicle"/>
    <x v="0"/>
  </r>
  <r>
    <x v="5"/>
    <s v="2022-0562563"/>
    <s v="Black Mountain Precinct"/>
    <n v="2"/>
    <s v="20200 N Cave Creek Rd"/>
    <s v="Firearm"/>
    <x v="2"/>
  </r>
  <r>
    <x v="5"/>
    <s v="2022-0656051"/>
    <s v="South Mountain Precinct"/>
    <n v="8"/>
    <s v="6200 S 19th Av"/>
    <s v="Bladed Object"/>
    <x v="2"/>
  </r>
  <r>
    <x v="5"/>
    <s v="2022-0701608"/>
    <s v="Black Mountain Precinct"/>
    <n v="3"/>
    <s v="500 E Bell Rd"/>
    <s v="Blunt Object"/>
    <x v="2"/>
  </r>
  <r>
    <x v="5"/>
    <s v="2022-0784502"/>
    <s v="Black Mountain Precinct"/>
    <n v="2"/>
    <s v="3100 E Rosemont Dr"/>
    <s v="Firearm"/>
    <x v="2"/>
  </r>
  <r>
    <x v="5"/>
    <s v="2022-0812845"/>
    <s v="Desert Horizon Precinct"/>
    <n v="3"/>
    <s v="2200 E Poinsettia Dr"/>
    <s v="Firearm"/>
    <x v="0"/>
  </r>
  <r>
    <x v="5"/>
    <s v="2022-0964948"/>
    <s v="Mountain View Precinct"/>
    <n v="6"/>
    <s v="5200 E Thomas Rd"/>
    <s v="Firearm"/>
    <x v="0"/>
  </r>
  <r>
    <x v="5"/>
    <s v="2022-0982396"/>
    <s v="Maryvale/Estrella Mountain Precinct"/>
    <n v="5"/>
    <s v="10700 W Colter St"/>
    <s v="Firearm"/>
    <x v="2"/>
  </r>
  <r>
    <x v="5"/>
    <s v="2022-1059172"/>
    <s v="Cactus Park Precinct"/>
    <n v="1"/>
    <s v="17200 N Black Canyon Hwy"/>
    <s v="Firearm"/>
    <x v="2"/>
  </r>
  <r>
    <x v="5"/>
    <s v="2022-1080436"/>
    <s v="Maryvale/Estrella Mountain Precinct"/>
    <n v="5"/>
    <s v="11100 W College Dr"/>
    <s v="Bladed Object"/>
    <x v="0"/>
  </r>
  <r>
    <x v="5"/>
    <s v="2022-1298438"/>
    <s v="Cactus Park Precinct"/>
    <n v="1"/>
    <s v="2600 W Deer Valley Rd"/>
    <s v="Firearm"/>
    <x v="3"/>
  </r>
  <r>
    <x v="5"/>
    <s v="2022-1366860"/>
    <s v="Cactus Park Precinct"/>
    <n v="1"/>
    <s v="12200 N 39th Av"/>
    <s v="Bladed Object"/>
    <x v="0"/>
  </r>
  <r>
    <x v="5"/>
    <s v="2022-1432093"/>
    <s v="Black Mountain Precinct"/>
    <n v="3"/>
    <s v="2400 W Greenway Rd"/>
    <s v="Firearm"/>
    <x v="2"/>
  </r>
  <r>
    <x v="5"/>
    <s v="2022-1442434"/>
    <s v="Desert Horizon Precinct"/>
    <n v="5"/>
    <s v="6600 N 19th Av"/>
    <s v="Blunt Object"/>
    <x v="0"/>
  </r>
  <r>
    <x v="5"/>
    <s v="2022-1649049"/>
    <s v="Maryvale/Estrella Mountain Precinct"/>
    <n v="4"/>
    <s v="3700 W McDowell Rd"/>
    <s v="Firearm"/>
    <x v="0"/>
  </r>
  <r>
    <x v="5"/>
    <s v="2022-1669527"/>
    <s v="Mountain View Precinct"/>
    <n v="4"/>
    <s v="4200 N 21st Av"/>
    <s v="Firearm"/>
    <x v="1"/>
  </r>
  <r>
    <x v="5"/>
    <s v="2022-1786608"/>
    <s v="South Mountain Precinct"/>
    <n v="8"/>
    <s v="1800 E Southern Av"/>
    <s v="Firearm"/>
    <x v="0"/>
  </r>
  <r>
    <x v="5"/>
    <s v="2022-1803214"/>
    <s v="Maryvale/Estrella Mountain Precinct"/>
    <n v="4"/>
    <s v="2900 W Thomas Rd"/>
    <s v="Bladed Object"/>
    <x v="2"/>
  </r>
  <r>
    <x v="5"/>
    <s v="2022-1892163"/>
    <s v="Maryvale/Estrella Mountain Precinct"/>
    <n v="7"/>
    <s v="4100 W Lydia Ln"/>
    <s v="Firearm"/>
    <x v="1"/>
  </r>
  <r>
    <x v="6"/>
    <s v="2023-0011403"/>
    <s v="South Mountain Precinct"/>
    <n v="7"/>
    <s v="4400 S 36th Dr"/>
    <s v="Bladed Object"/>
    <x v="0"/>
  </r>
  <r>
    <x v="6"/>
    <s v="2023-0029475"/>
    <s v="Not Available"/>
    <n v="0"/>
    <s v="4600 S Lakeshore Dr"/>
    <s v="Firearm"/>
    <x v="0"/>
  </r>
  <r>
    <x v="6"/>
    <s v="2023-0274656"/>
    <s v="Desert Horizon Precinct"/>
    <n v="5"/>
    <s v="6800 N 23rd Av"/>
    <s v="Firearm"/>
    <x v="3"/>
  </r>
  <r>
    <x v="6"/>
    <s v="2023-0275623"/>
    <s v="South Mountain Precinct"/>
    <n v="7"/>
    <s v="100 S 29th Av"/>
    <s v="Firearm"/>
    <x v="0"/>
  </r>
  <r>
    <x v="6"/>
    <s v="2023-0290964"/>
    <s v="Black Mountain Precinct"/>
    <n v="3"/>
    <s v="17600 N 9th St"/>
    <s v="Firearm"/>
    <x v="0"/>
  </r>
  <r>
    <x v="6"/>
    <s v="2023-0326723"/>
    <s v="Maryvale/Estrella Mountain Precinct"/>
    <n v="7"/>
    <s v="6100 S 35th Av"/>
    <s v="Firearm"/>
    <x v="1"/>
  </r>
  <r>
    <x v="6"/>
    <s v="2023-0334710"/>
    <s v="Maryvale/Estrella Mountain Precinct"/>
    <n v="4"/>
    <s v="4200 W Encanto Blvd"/>
    <s v="Firearm"/>
    <x v="0"/>
  </r>
  <r>
    <x v="6"/>
    <s v="2023-0339167"/>
    <s v="Maryvale/Estrella Mountain Precinct"/>
    <n v="7"/>
    <s v="4100 W Alta Vista Rd"/>
    <s v="Bladed Object"/>
    <x v="0"/>
  </r>
  <r>
    <x v="6"/>
    <s v="2023-0346776"/>
    <s v="Maryvale/Estrella Mountain Precinct"/>
    <n v="4"/>
    <s v="1600 N 27th Av"/>
    <s v="None"/>
    <x v="2"/>
  </r>
  <r>
    <x v="6"/>
    <s v="2023-0384686"/>
    <s v="Maryvale/Estrella Mountain Precinct"/>
    <n v="5"/>
    <s v="6700 W Camelback Rd"/>
    <s v="Firearm"/>
    <x v="1"/>
  </r>
  <r>
    <x v="6"/>
    <s v="2023-0486368"/>
    <s v="Black Mountain Precinct"/>
    <n v="3"/>
    <s v="1400 E Bell Rd"/>
    <s v="Firearm"/>
    <x v="0"/>
  </r>
  <r>
    <x v="6"/>
    <s v="2023-0593187"/>
    <s v="Cactus Park Precinct"/>
    <n v="1"/>
    <s v="11800 N 28th Dr"/>
    <s v="Firearm"/>
    <x v="2"/>
  </r>
  <r>
    <x v="6"/>
    <s v="2023-0614010"/>
    <s v="Cactus Park Precinct"/>
    <n v="1"/>
    <s v="3200 W Bell Rd"/>
    <s v="Bladed Object"/>
    <x v="2"/>
  </r>
  <r>
    <x v="6"/>
    <s v="2023-0710633"/>
    <s v="Maryvale/Estrella Mountain Precinct"/>
    <n v="7"/>
    <s v="9100 W Lower Buckeye Rd"/>
    <s v="Firearm"/>
    <x v="1"/>
  </r>
  <r>
    <x v="6"/>
    <s v="2023-0731222"/>
    <s v="Cactus Park Precinct"/>
    <n v="1"/>
    <s v="3900 W Paradise Dr"/>
    <s v="Firearm"/>
    <x v="1"/>
  </r>
  <r>
    <x v="6"/>
    <s v="2023-0777858"/>
    <s v="Black Mountain Precinct"/>
    <n v="3"/>
    <s v="16800 N 19th Av"/>
    <s v="Firearm"/>
    <x v="2"/>
  </r>
  <r>
    <x v="6"/>
    <s v="2023-0934061"/>
    <s v="Maryvale/Estrella Mountain Precinct"/>
    <n v="4"/>
    <s v="2100 W Thomas Rd"/>
    <s v="Firearm"/>
    <x v="3"/>
  </r>
  <r>
    <x v="6"/>
    <s v="2023-0987549"/>
    <s v="Central City Precinct"/>
    <n v="7"/>
    <s v="1200 S 20th Av"/>
    <s v="Firearm"/>
    <x v="0"/>
  </r>
  <r>
    <x v="6"/>
    <s v="2023-1002895"/>
    <s v="Mountain View Precinct"/>
    <n v="8"/>
    <s v="3000 E Washington St"/>
    <s v="Other"/>
    <x v="0"/>
  </r>
  <r>
    <x v="6"/>
    <s v="2023-1090317"/>
    <s v="Central City Precinct"/>
    <n v="8"/>
    <s v="1700 E Harrison St"/>
    <s v="Firearm"/>
    <x v="0"/>
  </r>
  <r>
    <x v="6"/>
    <s v="2023-1169685"/>
    <s v="Cactus Park Precinct"/>
    <n v="1"/>
    <s v="3300 W Campo Bello Dr"/>
    <s v="Firearm"/>
    <x v="2"/>
  </r>
  <r>
    <x v="6"/>
    <s v="2023-1218085"/>
    <s v="Mountain View Precinct"/>
    <n v="4"/>
    <s v="3500 N SR51 Freeway"/>
    <s v="Firearm"/>
    <x v="1"/>
  </r>
  <r>
    <x v="6"/>
    <s v="2023-1377562"/>
    <s v="Not Available"/>
    <n v="0"/>
    <s v="8700 W Peppertree Ln"/>
    <s v="Firearm"/>
    <x v="0"/>
  </r>
  <r>
    <x v="6"/>
    <s v="2023-1753415"/>
    <s v="Maryvale/Estrella Mountain Precinct"/>
    <n v="4"/>
    <s v="2500 W Earll Dr"/>
    <s v="Firearm"/>
    <x v="2"/>
  </r>
  <r>
    <x v="6"/>
    <s v="2023-1886809"/>
    <s v="Mountain View Precinct"/>
    <n v="8"/>
    <s v="5000 E McDowell Rd"/>
    <s v="Blunt Object"/>
    <x v="0"/>
  </r>
  <r>
    <x v="7"/>
    <s v="2024-01635183"/>
    <s v="Mountain View Precinct"/>
    <n v="4"/>
    <s v="300 E Clarendon Av"/>
    <s v="Firearm"/>
    <x v="0"/>
  </r>
  <r>
    <x v="7"/>
    <s v="2024-01856870"/>
    <s v="Cactus Park Precinct"/>
    <n v="1"/>
    <s v="2900 W Thunderbird Rd"/>
    <s v="Firearm"/>
    <x v="0"/>
  </r>
  <r>
    <x v="7"/>
    <s v="2024-1170135"/>
    <s v="South Mountain Precinct"/>
    <n v="7"/>
    <s v="2400 W Buckeye Rd"/>
    <s v="Firearm"/>
    <x v="0"/>
  </r>
  <r>
    <x v="7"/>
    <s v="2024-1301617"/>
    <s v="Mountain View Precinct"/>
    <n v="8"/>
    <s v="1600 E McDowell Rd"/>
    <s v="Firearm"/>
    <x v="1"/>
  </r>
  <r>
    <x v="7"/>
    <s v="2024-132924"/>
    <s v="Mountain View Precinct"/>
    <n v="4"/>
    <s v="1900 W Indian School Rd"/>
    <s v="Firearm"/>
    <x v="0"/>
  </r>
  <r>
    <x v="7"/>
    <s v="2024-1512857"/>
    <s v="Not Available"/>
    <n v="0"/>
    <s v="9900 W Thunderbird Blvd"/>
    <s v="Firearm"/>
    <x v="3"/>
  </r>
  <r>
    <x v="7"/>
    <s v="2024-1551154"/>
    <s v="Cactus Park Precinct"/>
    <n v="5"/>
    <s v="3600 W Glendale Av"/>
    <s v="Taser"/>
    <x v="0"/>
  </r>
  <r>
    <x v="7"/>
    <s v="2024-1632860"/>
    <s v="South Mountain Precinct"/>
    <n v="7"/>
    <s v="1500 W Wier Av"/>
    <s v="Firearm"/>
    <x v="0"/>
  </r>
  <r>
    <x v="7"/>
    <s v="2024-1657828"/>
    <s v="Mountain View Precinct"/>
    <n v="4"/>
    <s v="3400 North 12th Pl"/>
    <s v="Bladed Object"/>
    <x v="2"/>
  </r>
  <r>
    <x v="7"/>
    <s v="2024-1759449"/>
    <s v="Maryvale/Estrella Mountain Precinct"/>
    <n v="5"/>
    <s v="7900 W Mitchell Dr"/>
    <s v="Firearm"/>
    <x v="0"/>
  </r>
  <r>
    <x v="7"/>
    <s v="2024-1779051"/>
    <s v="Black Mountain Precinct"/>
    <n v="3"/>
    <s v="2100 E Bluefield Ave"/>
    <s v="Bladed Object"/>
    <x v="2"/>
  </r>
  <r>
    <x v="7"/>
    <s v="2024-217589"/>
    <s v="Desert Horizon Precinct"/>
    <n v="5"/>
    <s v="1900 W Berridge La"/>
    <s v="Firearm"/>
    <x v="2"/>
  </r>
  <r>
    <x v="7"/>
    <s v="2024-252505"/>
    <s v="South Mountain Precinct"/>
    <n v="7"/>
    <s v="6000 W McDowell Rd"/>
    <s v="Firearm"/>
    <x v="0"/>
  </r>
  <r>
    <x v="7"/>
    <s v="2024-50510"/>
    <s v="Mountain View Precinct"/>
    <n v="8"/>
    <s v="3300 E Taylor St"/>
    <s v="Firearm"/>
    <x v="0"/>
  </r>
  <r>
    <x v="7"/>
    <s v="2024-57952"/>
    <s v="Mountain View Precinct"/>
    <n v="8"/>
    <s v="1300 N 14th St"/>
    <s v="Firearm"/>
    <x v="2"/>
  </r>
  <r>
    <x v="7"/>
    <s v="2024-670622"/>
    <s v="South Mountain Precinct"/>
    <n v="4"/>
    <s v="3400 W Roosevelt St"/>
    <s v="Firearm"/>
    <x v="0"/>
  </r>
  <r>
    <x v="7"/>
    <s v="2024-717956"/>
    <s v="Desert Horizon Precinct"/>
    <n v="3"/>
    <s v="2500 W Cactus Rd"/>
    <s v="Firearm"/>
    <x v="0"/>
  </r>
  <r>
    <x v="7"/>
    <s v="2024-777994"/>
    <s v="South Mountain Precinct"/>
    <n v="8"/>
    <s v="1000 E Southern Av"/>
    <s v="Firearm"/>
    <x v="0"/>
  </r>
  <r>
    <x v="7"/>
    <s v="2024-806709"/>
    <s v="Mountain View Precinct"/>
    <n v="4"/>
    <s v="1300 E Palm Ln"/>
    <s v="Firearm"/>
    <x v="0"/>
  </r>
  <r>
    <x v="7"/>
    <s v="2024-806709"/>
    <s v="Mountain View Precinct"/>
    <n v="4"/>
    <s v="1300 E Palm Ln"/>
    <s v="Firearm"/>
    <x v="0"/>
  </r>
  <r>
    <x v="8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654B9-B901-BE4E-8DE9-48125E5A835F}" name="PivotTable1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1:F11" firstHeaderRow="1" firstDataRow="2" firstDataCol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_INJURY_LEVE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AC8F5-43AA-6440-9AF8-A602E8AA6157}" name="PivotTable18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ecinct">
  <location ref="A1:D9" firstHeaderRow="0" firstDataRow="1" firstDataCol="1"/>
  <pivotFields count="7">
    <pivotField dataField="1" numFmtId="3" showAll="0"/>
    <pivotField dataField="1" numFmtId="3" showAll="0"/>
    <pivotField dataField="1" numFmtId="3" showAll="0"/>
    <pivotField numFmtId="3" showAll="0"/>
    <pivotField numFmtId="3" showAll="0"/>
    <pivotField numFmtId="3" showAll="0"/>
    <pivotField axis="axisRow" showAll="0">
      <items count="9">
        <item x="7"/>
        <item x="5"/>
        <item x="2"/>
        <item x="4"/>
        <item x="0"/>
        <item x="6"/>
        <item h="1" x="3"/>
        <item x="1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ispanic" fld="2" baseField="0" baseItem="0"/>
    <dataField name="Sum of Black" fld="1" baseField="0" baseItem="0"/>
    <dataField name="Sum of Whit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2097-9C16-9B42-83B4-8A65CF87D421}">
  <dimension ref="A1:Y303"/>
  <sheetViews>
    <sheetView zoomScale="89"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2" max="2" width="11.83203125" style="2" customWidth="1"/>
    <col min="3" max="3" width="10.83203125" style="1"/>
    <col min="4" max="4" width="6.6640625" customWidth="1"/>
    <col min="5" max="5" width="13.33203125" customWidth="1"/>
    <col min="6" max="6" width="8.1640625" style="3" customWidth="1"/>
    <col min="7" max="7" width="9.1640625" customWidth="1"/>
    <col min="8" max="8" width="6.33203125" customWidth="1"/>
    <col min="9" max="9" width="13.1640625" customWidth="1"/>
    <col min="10" max="10" width="30.83203125" customWidth="1"/>
    <col min="11" max="11" width="13.6640625" customWidth="1"/>
    <col min="12" max="12" width="36.33203125" customWidth="1"/>
    <col min="13" max="13" width="14" customWidth="1"/>
    <col min="14" max="14" width="17.33203125" customWidth="1"/>
    <col min="15" max="15" width="14.6640625" customWidth="1"/>
    <col min="17" max="17" width="14.33203125" customWidth="1"/>
    <col min="18" max="18" width="23.6640625" customWidth="1"/>
    <col min="19" max="19" width="14.33203125" customWidth="1"/>
    <col min="20" max="20" width="14.1640625" customWidth="1"/>
    <col min="21" max="21" width="21" customWidth="1"/>
    <col min="22" max="22" width="14" customWidth="1"/>
  </cols>
  <sheetData>
    <row r="1" spans="1:25" x14ac:dyDescent="0.2">
      <c r="A1" t="s">
        <v>0</v>
      </c>
      <c r="B1" s="2" t="s">
        <v>1</v>
      </c>
      <c r="C1" s="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217</v>
      </c>
      <c r="B2" s="2">
        <v>44801</v>
      </c>
      <c r="C2" s="1">
        <v>0.85833333333333328</v>
      </c>
      <c r="D2">
        <v>20</v>
      </c>
      <c r="E2" t="s">
        <v>444</v>
      </c>
      <c r="F2" s="3">
        <f t="shared" ref="F2:F65" si="0">B2</f>
        <v>44801</v>
      </c>
      <c r="G2">
        <v>3</v>
      </c>
      <c r="H2">
        <v>2022</v>
      </c>
      <c r="I2" t="s">
        <v>329</v>
      </c>
      <c r="J2" t="s">
        <v>26</v>
      </c>
      <c r="K2">
        <v>1</v>
      </c>
      <c r="L2" t="s">
        <v>552</v>
      </c>
      <c r="M2" t="s">
        <v>27</v>
      </c>
      <c r="N2" t="s">
        <v>102</v>
      </c>
      <c r="O2" t="s">
        <v>51</v>
      </c>
      <c r="P2" t="s">
        <v>29</v>
      </c>
      <c r="Q2" t="s">
        <v>30</v>
      </c>
      <c r="R2" t="s">
        <v>31</v>
      </c>
      <c r="S2" t="s">
        <v>634</v>
      </c>
      <c r="T2" t="s">
        <v>634</v>
      </c>
      <c r="U2" t="s">
        <v>33</v>
      </c>
      <c r="V2" t="s">
        <v>30</v>
      </c>
      <c r="W2">
        <v>10481</v>
      </c>
      <c r="X2">
        <v>1</v>
      </c>
      <c r="Y2" t="s">
        <v>330</v>
      </c>
    </row>
    <row r="3" spans="1:25" x14ac:dyDescent="0.2">
      <c r="A3">
        <v>148</v>
      </c>
      <c r="B3" s="2">
        <v>44095</v>
      </c>
      <c r="C3" s="1">
        <v>0.26527777777777778</v>
      </c>
      <c r="D3">
        <v>6</v>
      </c>
      <c r="E3" t="s">
        <v>441</v>
      </c>
      <c r="F3" s="3">
        <f t="shared" si="0"/>
        <v>44095</v>
      </c>
      <c r="G3">
        <v>3</v>
      </c>
      <c r="H3">
        <v>2020</v>
      </c>
      <c r="I3" t="s">
        <v>244</v>
      </c>
      <c r="J3" t="s">
        <v>26</v>
      </c>
      <c r="K3">
        <v>3</v>
      </c>
      <c r="L3" t="s">
        <v>549</v>
      </c>
      <c r="M3" t="s">
        <v>55</v>
      </c>
      <c r="N3" t="s">
        <v>68</v>
      </c>
      <c r="O3" t="s">
        <v>51</v>
      </c>
      <c r="P3" t="s">
        <v>29</v>
      </c>
      <c r="Q3" t="s">
        <v>30</v>
      </c>
      <c r="R3" t="s">
        <v>31</v>
      </c>
      <c r="S3" t="s">
        <v>634</v>
      </c>
      <c r="T3" t="s">
        <v>634</v>
      </c>
      <c r="U3" t="s">
        <v>33</v>
      </c>
      <c r="V3" t="s">
        <v>37</v>
      </c>
      <c r="W3">
        <v>10535</v>
      </c>
      <c r="X3">
        <v>1</v>
      </c>
      <c r="Y3" t="s">
        <v>245</v>
      </c>
    </row>
    <row r="4" spans="1:25" x14ac:dyDescent="0.2">
      <c r="A4">
        <v>80</v>
      </c>
      <c r="B4" s="2">
        <v>43304</v>
      </c>
      <c r="C4" s="1">
        <v>0.86597222222222225</v>
      </c>
      <c r="D4">
        <v>20</v>
      </c>
      <c r="E4" t="s">
        <v>441</v>
      </c>
      <c r="F4" s="3">
        <f t="shared" si="0"/>
        <v>43304</v>
      </c>
      <c r="G4">
        <v>3</v>
      </c>
      <c r="H4">
        <v>2018</v>
      </c>
      <c r="I4" t="s">
        <v>158</v>
      </c>
      <c r="J4" t="s">
        <v>36</v>
      </c>
      <c r="K4">
        <v>6</v>
      </c>
      <c r="L4" t="s">
        <v>599</v>
      </c>
      <c r="M4" t="s">
        <v>27</v>
      </c>
      <c r="N4" t="s">
        <v>68</v>
      </c>
      <c r="O4" t="s">
        <v>51</v>
      </c>
      <c r="P4" t="s">
        <v>29</v>
      </c>
      <c r="Q4" t="s">
        <v>30</v>
      </c>
      <c r="R4" t="s">
        <v>33</v>
      </c>
      <c r="S4">
        <v>77</v>
      </c>
      <c r="T4" t="s">
        <v>159</v>
      </c>
      <c r="U4" t="s">
        <v>33</v>
      </c>
      <c r="V4" t="s">
        <v>37</v>
      </c>
      <c r="W4">
        <v>9351</v>
      </c>
      <c r="X4">
        <v>1</v>
      </c>
      <c r="Y4" t="s">
        <v>160</v>
      </c>
    </row>
    <row r="5" spans="1:25" x14ac:dyDescent="0.2">
      <c r="A5">
        <v>81</v>
      </c>
      <c r="B5" s="2">
        <v>43304</v>
      </c>
      <c r="C5" s="1">
        <v>0.86597222222222225</v>
      </c>
      <c r="D5">
        <v>20</v>
      </c>
      <c r="E5" t="s">
        <v>441</v>
      </c>
      <c r="F5" s="3">
        <f t="shared" si="0"/>
        <v>43304</v>
      </c>
      <c r="G5">
        <v>3</v>
      </c>
      <c r="H5">
        <v>2018</v>
      </c>
      <c r="I5" t="s">
        <v>158</v>
      </c>
      <c r="J5" t="s">
        <v>36</v>
      </c>
      <c r="K5">
        <v>6</v>
      </c>
      <c r="L5" t="s">
        <v>599</v>
      </c>
      <c r="M5" t="s">
        <v>27</v>
      </c>
      <c r="N5" t="s">
        <v>68</v>
      </c>
      <c r="O5" t="s">
        <v>51</v>
      </c>
      <c r="P5" t="s">
        <v>29</v>
      </c>
      <c r="Q5" t="s">
        <v>30</v>
      </c>
      <c r="R5" t="s">
        <v>33</v>
      </c>
      <c r="S5">
        <v>77</v>
      </c>
      <c r="T5" t="s">
        <v>159</v>
      </c>
      <c r="U5" t="s">
        <v>33</v>
      </c>
      <c r="V5" t="s">
        <v>30</v>
      </c>
      <c r="W5">
        <v>9366</v>
      </c>
      <c r="X5">
        <v>1</v>
      </c>
      <c r="Y5" t="s">
        <v>160</v>
      </c>
    </row>
    <row r="6" spans="1:25" x14ac:dyDescent="0.2">
      <c r="A6">
        <v>189</v>
      </c>
      <c r="B6" s="2">
        <v>44376</v>
      </c>
      <c r="C6" s="1">
        <v>0.94444444444444442</v>
      </c>
      <c r="D6">
        <v>22</v>
      </c>
      <c r="E6" t="s">
        <v>448</v>
      </c>
      <c r="F6" s="3">
        <f t="shared" si="0"/>
        <v>44376</v>
      </c>
      <c r="G6">
        <v>2</v>
      </c>
      <c r="H6">
        <v>2021</v>
      </c>
      <c r="I6" t="s">
        <v>291</v>
      </c>
      <c r="J6" t="s">
        <v>36</v>
      </c>
      <c r="K6">
        <v>4</v>
      </c>
      <c r="L6" t="s">
        <v>606</v>
      </c>
      <c r="M6" t="s">
        <v>27</v>
      </c>
      <c r="N6" t="s">
        <v>50</v>
      </c>
      <c r="O6" t="s">
        <v>51</v>
      </c>
      <c r="P6" t="s">
        <v>29</v>
      </c>
      <c r="Q6" t="s">
        <v>30</v>
      </c>
      <c r="R6" t="s">
        <v>33</v>
      </c>
      <c r="S6">
        <v>77</v>
      </c>
      <c r="T6" t="s">
        <v>159</v>
      </c>
      <c r="U6" t="s">
        <v>33</v>
      </c>
      <c r="V6" t="s">
        <v>30</v>
      </c>
      <c r="W6">
        <v>10647</v>
      </c>
      <c r="X6">
        <v>1</v>
      </c>
      <c r="Y6" t="s">
        <v>292</v>
      </c>
    </row>
    <row r="7" spans="1:25" x14ac:dyDescent="0.2">
      <c r="A7">
        <v>190</v>
      </c>
      <c r="B7" s="2">
        <v>44376</v>
      </c>
      <c r="C7" s="1">
        <v>0.94444444444444442</v>
      </c>
      <c r="D7">
        <v>22</v>
      </c>
      <c r="E7" t="s">
        <v>448</v>
      </c>
      <c r="F7" s="3">
        <f t="shared" si="0"/>
        <v>44376</v>
      </c>
      <c r="G7">
        <v>2</v>
      </c>
      <c r="H7">
        <v>2021</v>
      </c>
      <c r="I7" t="s">
        <v>291</v>
      </c>
      <c r="J7" t="s">
        <v>36</v>
      </c>
      <c r="K7">
        <v>4</v>
      </c>
      <c r="L7" t="s">
        <v>606</v>
      </c>
      <c r="M7" t="s">
        <v>27</v>
      </c>
      <c r="N7" t="s">
        <v>50</v>
      </c>
      <c r="O7" t="s">
        <v>51</v>
      </c>
      <c r="P7" t="s">
        <v>29</v>
      </c>
      <c r="Q7" t="s">
        <v>30</v>
      </c>
      <c r="R7" t="s">
        <v>33</v>
      </c>
      <c r="S7">
        <v>77</v>
      </c>
      <c r="T7" t="s">
        <v>159</v>
      </c>
      <c r="U7" t="s">
        <v>33</v>
      </c>
      <c r="V7" t="s">
        <v>30</v>
      </c>
      <c r="W7">
        <v>10695</v>
      </c>
      <c r="X7">
        <v>1</v>
      </c>
      <c r="Y7" t="s">
        <v>292</v>
      </c>
    </row>
    <row r="8" spans="1:25" x14ac:dyDescent="0.2">
      <c r="A8">
        <v>246</v>
      </c>
      <c r="B8" s="2">
        <v>45017</v>
      </c>
      <c r="C8" s="1">
        <v>0.86111111111111116</v>
      </c>
      <c r="D8">
        <v>20</v>
      </c>
      <c r="E8" t="s">
        <v>447</v>
      </c>
      <c r="F8" s="3">
        <f t="shared" si="0"/>
        <v>45017</v>
      </c>
      <c r="G8">
        <v>2</v>
      </c>
      <c r="H8">
        <v>2023</v>
      </c>
      <c r="I8" t="s">
        <v>368</v>
      </c>
      <c r="J8" t="s">
        <v>41</v>
      </c>
      <c r="K8">
        <v>3</v>
      </c>
      <c r="L8" t="s">
        <v>471</v>
      </c>
      <c r="M8" t="s">
        <v>27</v>
      </c>
      <c r="N8" t="s">
        <v>28</v>
      </c>
      <c r="O8" t="s">
        <v>28</v>
      </c>
      <c r="P8" t="s">
        <v>29</v>
      </c>
      <c r="Q8" t="s">
        <v>30</v>
      </c>
      <c r="R8" t="s">
        <v>33</v>
      </c>
      <c r="S8">
        <v>76</v>
      </c>
      <c r="T8" t="s">
        <v>159</v>
      </c>
      <c r="U8" t="s">
        <v>33</v>
      </c>
      <c r="V8" t="s">
        <v>37</v>
      </c>
      <c r="W8">
        <v>9576</v>
      </c>
      <c r="X8">
        <v>1</v>
      </c>
      <c r="Y8" t="s">
        <v>369</v>
      </c>
    </row>
    <row r="9" spans="1:25" x14ac:dyDescent="0.2">
      <c r="A9">
        <v>247</v>
      </c>
      <c r="B9" s="2">
        <v>45017</v>
      </c>
      <c r="C9" s="1">
        <v>0.86111111111111116</v>
      </c>
      <c r="D9">
        <v>20</v>
      </c>
      <c r="E9" t="s">
        <v>447</v>
      </c>
      <c r="F9" s="3">
        <f t="shared" si="0"/>
        <v>45017</v>
      </c>
      <c r="G9">
        <v>2</v>
      </c>
      <c r="H9">
        <v>2023</v>
      </c>
      <c r="I9" t="s">
        <v>368</v>
      </c>
      <c r="J9" t="s">
        <v>41</v>
      </c>
      <c r="K9">
        <v>3</v>
      </c>
      <c r="L9" t="s">
        <v>471</v>
      </c>
      <c r="M9" t="s">
        <v>27</v>
      </c>
      <c r="N9" t="s">
        <v>28</v>
      </c>
      <c r="O9" t="s">
        <v>28</v>
      </c>
      <c r="P9" t="s">
        <v>29</v>
      </c>
      <c r="Q9" t="s">
        <v>30</v>
      </c>
      <c r="R9" t="s">
        <v>33</v>
      </c>
      <c r="S9">
        <v>76</v>
      </c>
      <c r="T9" t="s">
        <v>159</v>
      </c>
      <c r="U9" t="s">
        <v>33</v>
      </c>
      <c r="V9" t="s">
        <v>37</v>
      </c>
      <c r="W9">
        <v>10074</v>
      </c>
      <c r="X9">
        <v>1</v>
      </c>
      <c r="Y9" t="s">
        <v>369</v>
      </c>
    </row>
    <row r="10" spans="1:25" x14ac:dyDescent="0.2">
      <c r="A10">
        <v>248</v>
      </c>
      <c r="B10" s="2">
        <v>45017</v>
      </c>
      <c r="C10" s="1">
        <v>0.86111111111111116</v>
      </c>
      <c r="D10">
        <v>20</v>
      </c>
      <c r="E10" t="s">
        <v>447</v>
      </c>
      <c r="F10" s="3">
        <f t="shared" si="0"/>
        <v>45017</v>
      </c>
      <c r="G10">
        <v>2</v>
      </c>
      <c r="H10">
        <v>2023</v>
      </c>
      <c r="I10" t="s">
        <v>368</v>
      </c>
      <c r="J10" t="s">
        <v>41</v>
      </c>
      <c r="K10">
        <v>3</v>
      </c>
      <c r="L10" t="s">
        <v>471</v>
      </c>
      <c r="M10" t="s">
        <v>27</v>
      </c>
      <c r="N10" t="s">
        <v>28</v>
      </c>
      <c r="O10" t="s">
        <v>28</v>
      </c>
      <c r="P10" t="s">
        <v>29</v>
      </c>
      <c r="Q10" t="s">
        <v>30</v>
      </c>
      <c r="R10" t="s">
        <v>33</v>
      </c>
      <c r="S10">
        <v>76</v>
      </c>
      <c r="T10" t="s">
        <v>159</v>
      </c>
      <c r="U10" t="s">
        <v>33</v>
      </c>
      <c r="V10" t="s">
        <v>30</v>
      </c>
      <c r="W10">
        <v>11063</v>
      </c>
      <c r="X10">
        <v>1</v>
      </c>
      <c r="Y10" t="s">
        <v>369</v>
      </c>
    </row>
    <row r="11" spans="1:25" x14ac:dyDescent="0.2">
      <c r="A11">
        <v>299</v>
      </c>
      <c r="B11" s="2">
        <v>45644</v>
      </c>
      <c r="C11" s="1">
        <v>0.47847222222222224</v>
      </c>
      <c r="D11">
        <v>11</v>
      </c>
      <c r="E11" t="s">
        <v>445</v>
      </c>
      <c r="F11" s="3">
        <f t="shared" si="0"/>
        <v>45644</v>
      </c>
      <c r="G11">
        <v>4</v>
      </c>
      <c r="H11">
        <v>2024</v>
      </c>
      <c r="I11" t="s">
        <v>439</v>
      </c>
      <c r="J11" t="s">
        <v>26</v>
      </c>
      <c r="K11">
        <v>1</v>
      </c>
      <c r="L11" t="s">
        <v>501</v>
      </c>
      <c r="M11" t="s">
        <v>27</v>
      </c>
      <c r="N11" t="s">
        <v>28</v>
      </c>
      <c r="O11" t="s">
        <v>28</v>
      </c>
      <c r="P11" t="s">
        <v>29</v>
      </c>
      <c r="Q11" t="s">
        <v>37</v>
      </c>
      <c r="R11" t="s">
        <v>33</v>
      </c>
      <c r="S11">
        <v>62</v>
      </c>
      <c r="T11" t="s">
        <v>294</v>
      </c>
      <c r="U11" t="s">
        <v>95</v>
      </c>
      <c r="V11" t="s">
        <v>30</v>
      </c>
      <c r="W11">
        <v>8726</v>
      </c>
      <c r="X11">
        <v>1</v>
      </c>
      <c r="Y11" t="s">
        <v>440</v>
      </c>
    </row>
    <row r="12" spans="1:25" x14ac:dyDescent="0.2">
      <c r="A12">
        <v>194</v>
      </c>
      <c r="B12" s="2">
        <v>44385</v>
      </c>
      <c r="C12" s="1">
        <v>0.88194444444444442</v>
      </c>
      <c r="D12">
        <v>21</v>
      </c>
      <c r="E12" t="s">
        <v>442</v>
      </c>
      <c r="F12" s="3">
        <f t="shared" si="0"/>
        <v>44385</v>
      </c>
      <c r="G12">
        <v>3</v>
      </c>
      <c r="H12">
        <v>2021</v>
      </c>
      <c r="I12" t="s">
        <v>293</v>
      </c>
      <c r="J12" t="s">
        <v>26</v>
      </c>
      <c r="K12">
        <v>5</v>
      </c>
      <c r="L12" t="s">
        <v>496</v>
      </c>
      <c r="M12" t="s">
        <v>27</v>
      </c>
      <c r="N12" t="s">
        <v>28</v>
      </c>
      <c r="O12" t="s">
        <v>28</v>
      </c>
      <c r="P12" t="s">
        <v>29</v>
      </c>
      <c r="Q12" t="s">
        <v>30</v>
      </c>
      <c r="R12" t="s">
        <v>33</v>
      </c>
      <c r="S12">
        <v>64</v>
      </c>
      <c r="T12" t="s">
        <v>294</v>
      </c>
      <c r="U12" t="s">
        <v>31</v>
      </c>
      <c r="V12" t="s">
        <v>30</v>
      </c>
      <c r="W12">
        <v>10691</v>
      </c>
      <c r="X12">
        <v>1</v>
      </c>
      <c r="Y12" t="s">
        <v>295</v>
      </c>
    </row>
    <row r="13" spans="1:25" x14ac:dyDescent="0.2">
      <c r="A13">
        <v>300</v>
      </c>
      <c r="B13" s="2">
        <v>45644</v>
      </c>
      <c r="C13" s="1">
        <v>0.47847222222222224</v>
      </c>
      <c r="D13">
        <v>11</v>
      </c>
      <c r="E13" t="s">
        <v>445</v>
      </c>
      <c r="F13" s="3">
        <f t="shared" si="0"/>
        <v>45644</v>
      </c>
      <c r="G13">
        <v>4</v>
      </c>
      <c r="H13">
        <v>2024</v>
      </c>
      <c r="I13" t="s">
        <v>439</v>
      </c>
      <c r="J13" t="s">
        <v>26</v>
      </c>
      <c r="K13">
        <v>1</v>
      </c>
      <c r="L13" t="s">
        <v>501</v>
      </c>
      <c r="M13" t="s">
        <v>27</v>
      </c>
      <c r="N13" t="s">
        <v>28</v>
      </c>
      <c r="O13" t="s">
        <v>28</v>
      </c>
      <c r="P13" t="s">
        <v>29</v>
      </c>
      <c r="Q13" t="s">
        <v>37</v>
      </c>
      <c r="R13" t="s">
        <v>33</v>
      </c>
      <c r="S13">
        <v>62</v>
      </c>
      <c r="T13" t="s">
        <v>294</v>
      </c>
      <c r="U13" t="s">
        <v>379</v>
      </c>
      <c r="V13" t="s">
        <v>30</v>
      </c>
      <c r="W13">
        <v>11554</v>
      </c>
      <c r="X13">
        <v>1</v>
      </c>
      <c r="Y13" t="s">
        <v>440</v>
      </c>
    </row>
    <row r="14" spans="1:25" x14ac:dyDescent="0.2">
      <c r="A14">
        <v>191</v>
      </c>
      <c r="B14" s="2">
        <v>44385</v>
      </c>
      <c r="C14" s="1">
        <v>0.87986111111111109</v>
      </c>
      <c r="D14">
        <v>21</v>
      </c>
      <c r="E14" t="s">
        <v>442</v>
      </c>
      <c r="F14" s="3">
        <f t="shared" si="0"/>
        <v>44385</v>
      </c>
      <c r="G14">
        <v>3</v>
      </c>
      <c r="H14">
        <v>2021</v>
      </c>
      <c r="I14" t="s">
        <v>293</v>
      </c>
      <c r="J14" t="s">
        <v>26</v>
      </c>
      <c r="K14">
        <v>5</v>
      </c>
      <c r="L14" t="s">
        <v>496</v>
      </c>
      <c r="M14" t="s">
        <v>27</v>
      </c>
      <c r="N14" t="s">
        <v>28</v>
      </c>
      <c r="O14" t="s">
        <v>28</v>
      </c>
      <c r="P14" t="s">
        <v>29</v>
      </c>
      <c r="Q14" t="s">
        <v>30</v>
      </c>
      <c r="R14" t="s">
        <v>33</v>
      </c>
      <c r="S14">
        <v>64</v>
      </c>
      <c r="T14" t="s">
        <v>294</v>
      </c>
      <c r="U14" t="s">
        <v>33</v>
      </c>
      <c r="V14" t="s">
        <v>30</v>
      </c>
      <c r="W14">
        <v>8532</v>
      </c>
      <c r="X14">
        <v>1</v>
      </c>
      <c r="Y14" t="s">
        <v>295</v>
      </c>
    </row>
    <row r="15" spans="1:25" x14ac:dyDescent="0.2">
      <c r="A15">
        <v>192</v>
      </c>
      <c r="B15" s="2">
        <v>44385</v>
      </c>
      <c r="C15" s="1">
        <v>0.88055555555555554</v>
      </c>
      <c r="D15">
        <v>21</v>
      </c>
      <c r="E15" t="s">
        <v>442</v>
      </c>
      <c r="F15" s="3">
        <f t="shared" si="0"/>
        <v>44385</v>
      </c>
      <c r="G15">
        <v>3</v>
      </c>
      <c r="H15">
        <v>2021</v>
      </c>
      <c r="I15" t="s">
        <v>293</v>
      </c>
      <c r="J15" t="s">
        <v>26</v>
      </c>
      <c r="K15">
        <v>5</v>
      </c>
      <c r="L15" t="s">
        <v>496</v>
      </c>
      <c r="M15" t="s">
        <v>27</v>
      </c>
      <c r="N15" t="s">
        <v>28</v>
      </c>
      <c r="O15" t="s">
        <v>28</v>
      </c>
      <c r="P15" t="s">
        <v>29</v>
      </c>
      <c r="Q15" t="s">
        <v>30</v>
      </c>
      <c r="R15" t="s">
        <v>33</v>
      </c>
      <c r="S15">
        <v>64</v>
      </c>
      <c r="T15" t="s">
        <v>294</v>
      </c>
      <c r="U15" t="s">
        <v>33</v>
      </c>
      <c r="V15" t="s">
        <v>30</v>
      </c>
      <c r="W15">
        <v>10780</v>
      </c>
      <c r="X15">
        <v>1</v>
      </c>
      <c r="Y15" t="s">
        <v>295</v>
      </c>
    </row>
    <row r="16" spans="1:25" x14ac:dyDescent="0.2">
      <c r="A16">
        <v>193</v>
      </c>
      <c r="B16" s="2">
        <v>44385</v>
      </c>
      <c r="C16" s="1">
        <v>0.88124999999999998</v>
      </c>
      <c r="D16">
        <v>21</v>
      </c>
      <c r="E16" t="s">
        <v>442</v>
      </c>
      <c r="F16" s="3">
        <f t="shared" si="0"/>
        <v>44385</v>
      </c>
      <c r="G16">
        <v>3</v>
      </c>
      <c r="H16">
        <v>2021</v>
      </c>
      <c r="I16" t="s">
        <v>293</v>
      </c>
      <c r="J16" t="s">
        <v>26</v>
      </c>
      <c r="K16">
        <v>5</v>
      </c>
      <c r="L16" t="s">
        <v>496</v>
      </c>
      <c r="M16" t="s">
        <v>27</v>
      </c>
      <c r="N16" t="s">
        <v>28</v>
      </c>
      <c r="O16" t="s">
        <v>28</v>
      </c>
      <c r="P16" t="s">
        <v>29</v>
      </c>
      <c r="Q16" t="s">
        <v>30</v>
      </c>
      <c r="R16" t="s">
        <v>33</v>
      </c>
      <c r="S16">
        <v>64</v>
      </c>
      <c r="T16" t="s">
        <v>294</v>
      </c>
      <c r="U16" t="s">
        <v>33</v>
      </c>
      <c r="V16" t="s">
        <v>30</v>
      </c>
      <c r="W16">
        <v>10172</v>
      </c>
      <c r="X16">
        <v>1</v>
      </c>
      <c r="Y16" t="s">
        <v>295</v>
      </c>
    </row>
    <row r="17" spans="1:25" x14ac:dyDescent="0.2">
      <c r="A17">
        <v>301</v>
      </c>
      <c r="B17" s="2">
        <v>45644</v>
      </c>
      <c r="C17" s="1">
        <v>0.47847222222222224</v>
      </c>
      <c r="D17">
        <v>11</v>
      </c>
      <c r="E17" t="s">
        <v>445</v>
      </c>
      <c r="F17" s="3">
        <f t="shared" si="0"/>
        <v>45644</v>
      </c>
      <c r="G17">
        <v>4</v>
      </c>
      <c r="H17">
        <v>2024</v>
      </c>
      <c r="I17" t="s">
        <v>439</v>
      </c>
      <c r="J17" t="s">
        <v>26</v>
      </c>
      <c r="K17">
        <v>1</v>
      </c>
      <c r="L17" t="s">
        <v>501</v>
      </c>
      <c r="M17" t="s">
        <v>27</v>
      </c>
      <c r="N17" t="s">
        <v>28</v>
      </c>
      <c r="O17" t="s">
        <v>28</v>
      </c>
      <c r="P17" t="s">
        <v>29</v>
      </c>
      <c r="Q17" t="s">
        <v>37</v>
      </c>
      <c r="R17" t="s">
        <v>33</v>
      </c>
      <c r="S17">
        <v>62</v>
      </c>
      <c r="T17" t="s">
        <v>294</v>
      </c>
      <c r="U17" t="s">
        <v>33</v>
      </c>
      <c r="V17" t="s">
        <v>37</v>
      </c>
      <c r="W17">
        <v>7323</v>
      </c>
      <c r="X17">
        <v>1</v>
      </c>
      <c r="Y17" t="s">
        <v>440</v>
      </c>
    </row>
    <row r="18" spans="1:25" x14ac:dyDescent="0.2">
      <c r="A18">
        <v>302</v>
      </c>
      <c r="B18" s="2">
        <v>45644</v>
      </c>
      <c r="C18" s="1">
        <v>0.47847222222222224</v>
      </c>
      <c r="D18">
        <v>11</v>
      </c>
      <c r="E18" t="s">
        <v>445</v>
      </c>
      <c r="F18" s="3">
        <f t="shared" si="0"/>
        <v>45644</v>
      </c>
      <c r="G18">
        <v>4</v>
      </c>
      <c r="H18">
        <v>2024</v>
      </c>
      <c r="I18" t="s">
        <v>439</v>
      </c>
      <c r="J18" t="s">
        <v>26</v>
      </c>
      <c r="K18">
        <v>1</v>
      </c>
      <c r="L18" t="s">
        <v>501</v>
      </c>
      <c r="M18" t="s">
        <v>27</v>
      </c>
      <c r="N18" t="s">
        <v>28</v>
      </c>
      <c r="O18" t="s">
        <v>28</v>
      </c>
      <c r="P18" t="s">
        <v>29</v>
      </c>
      <c r="Q18" t="s">
        <v>37</v>
      </c>
      <c r="R18" t="s">
        <v>33</v>
      </c>
      <c r="S18">
        <v>62</v>
      </c>
      <c r="T18" t="s">
        <v>294</v>
      </c>
      <c r="U18" t="s">
        <v>33</v>
      </c>
      <c r="V18" t="s">
        <v>37</v>
      </c>
      <c r="W18">
        <v>9653</v>
      </c>
      <c r="X18">
        <v>1</v>
      </c>
      <c r="Y18" t="s">
        <v>440</v>
      </c>
    </row>
    <row r="19" spans="1:25" x14ac:dyDescent="0.2">
      <c r="A19">
        <v>303</v>
      </c>
      <c r="B19" s="2">
        <v>45644</v>
      </c>
      <c r="C19" s="1">
        <v>0.47847222222222224</v>
      </c>
      <c r="D19">
        <v>11</v>
      </c>
      <c r="E19" t="s">
        <v>445</v>
      </c>
      <c r="F19" s="3">
        <f t="shared" si="0"/>
        <v>45644</v>
      </c>
      <c r="G19">
        <v>4</v>
      </c>
      <c r="H19">
        <v>2024</v>
      </c>
      <c r="I19" t="s">
        <v>439</v>
      </c>
      <c r="J19" t="s">
        <v>26</v>
      </c>
      <c r="K19">
        <v>1</v>
      </c>
      <c r="L19" t="s">
        <v>501</v>
      </c>
      <c r="M19" t="s">
        <v>27</v>
      </c>
      <c r="N19" t="s">
        <v>28</v>
      </c>
      <c r="O19" t="s">
        <v>28</v>
      </c>
      <c r="P19" t="s">
        <v>29</v>
      </c>
      <c r="Q19" t="s">
        <v>37</v>
      </c>
      <c r="R19" t="s">
        <v>33</v>
      </c>
      <c r="S19">
        <v>62</v>
      </c>
      <c r="T19" t="s">
        <v>294</v>
      </c>
      <c r="U19" t="s">
        <v>33</v>
      </c>
      <c r="V19" t="s">
        <v>30</v>
      </c>
      <c r="W19">
        <v>8786</v>
      </c>
      <c r="X19">
        <v>1</v>
      </c>
      <c r="Y19" t="s">
        <v>440</v>
      </c>
    </row>
    <row r="20" spans="1:25" x14ac:dyDescent="0.2">
      <c r="A20">
        <v>46</v>
      </c>
      <c r="B20" s="2">
        <v>43191</v>
      </c>
      <c r="C20" s="1">
        <v>0.35902777777777778</v>
      </c>
      <c r="D20">
        <v>8</v>
      </c>
      <c r="E20" t="s">
        <v>444</v>
      </c>
      <c r="F20" s="3">
        <f t="shared" si="0"/>
        <v>43191</v>
      </c>
      <c r="G20">
        <v>2</v>
      </c>
      <c r="H20">
        <v>2018</v>
      </c>
      <c r="I20" t="s">
        <v>118</v>
      </c>
      <c r="J20" t="s">
        <v>36</v>
      </c>
      <c r="K20">
        <v>8</v>
      </c>
      <c r="L20" t="s">
        <v>480</v>
      </c>
      <c r="M20" t="s">
        <v>27</v>
      </c>
      <c r="N20" t="s">
        <v>28</v>
      </c>
      <c r="O20" t="s">
        <v>28</v>
      </c>
      <c r="P20" t="s">
        <v>29</v>
      </c>
      <c r="Q20" t="s">
        <v>30</v>
      </c>
      <c r="R20" t="s">
        <v>119</v>
      </c>
      <c r="S20">
        <v>58</v>
      </c>
      <c r="T20" t="s">
        <v>120</v>
      </c>
      <c r="U20" t="s">
        <v>31</v>
      </c>
      <c r="V20" t="s">
        <v>30</v>
      </c>
      <c r="W20">
        <v>9696</v>
      </c>
      <c r="X20">
        <v>1</v>
      </c>
      <c r="Y20" t="s">
        <v>121</v>
      </c>
    </row>
    <row r="21" spans="1:25" x14ac:dyDescent="0.2">
      <c r="A21">
        <v>298</v>
      </c>
      <c r="B21" s="2">
        <v>45628</v>
      </c>
      <c r="C21" s="1">
        <v>0.96875</v>
      </c>
      <c r="D21">
        <v>23</v>
      </c>
      <c r="E21" t="s">
        <v>441</v>
      </c>
      <c r="F21" s="3">
        <f t="shared" si="0"/>
        <v>45628</v>
      </c>
      <c r="G21">
        <v>4</v>
      </c>
      <c r="H21">
        <v>2024</v>
      </c>
      <c r="I21" t="s">
        <v>437</v>
      </c>
      <c r="J21" t="s">
        <v>41</v>
      </c>
      <c r="K21">
        <v>3</v>
      </c>
      <c r="L21" t="s">
        <v>576</v>
      </c>
      <c r="M21" t="s">
        <v>46</v>
      </c>
      <c r="N21" t="s">
        <v>50</v>
      </c>
      <c r="O21" t="s">
        <v>51</v>
      </c>
      <c r="P21" t="s">
        <v>29</v>
      </c>
      <c r="Q21" t="s">
        <v>37</v>
      </c>
      <c r="R21" t="s">
        <v>33</v>
      </c>
      <c r="S21">
        <v>55</v>
      </c>
      <c r="T21" t="s">
        <v>120</v>
      </c>
      <c r="U21" t="s">
        <v>33</v>
      </c>
      <c r="V21" t="s">
        <v>30</v>
      </c>
      <c r="W21">
        <v>7419</v>
      </c>
      <c r="X21">
        <v>1</v>
      </c>
      <c r="Y21" t="s">
        <v>438</v>
      </c>
    </row>
    <row r="22" spans="1:25" x14ac:dyDescent="0.2">
      <c r="A22">
        <v>135</v>
      </c>
      <c r="B22" s="2">
        <v>43996</v>
      </c>
      <c r="C22" s="1">
        <v>0.82638888888888884</v>
      </c>
      <c r="D22">
        <v>19</v>
      </c>
      <c r="E22" t="s">
        <v>444</v>
      </c>
      <c r="F22" s="3">
        <f t="shared" si="0"/>
        <v>43996</v>
      </c>
      <c r="G22">
        <v>2</v>
      </c>
      <c r="H22">
        <v>2020</v>
      </c>
      <c r="I22" t="s">
        <v>230</v>
      </c>
      <c r="J22" t="s">
        <v>26</v>
      </c>
      <c r="K22">
        <v>1</v>
      </c>
      <c r="L22" t="s">
        <v>583</v>
      </c>
      <c r="M22" t="s">
        <v>46</v>
      </c>
      <c r="N22" t="s">
        <v>50</v>
      </c>
      <c r="O22" t="s">
        <v>51</v>
      </c>
      <c r="P22" t="s">
        <v>29</v>
      </c>
      <c r="Q22" t="s">
        <v>30</v>
      </c>
      <c r="R22" t="s">
        <v>33</v>
      </c>
      <c r="S22">
        <v>55</v>
      </c>
      <c r="T22" t="s">
        <v>120</v>
      </c>
      <c r="U22" t="s">
        <v>33</v>
      </c>
      <c r="V22" t="s">
        <v>30</v>
      </c>
      <c r="W22">
        <v>10803</v>
      </c>
      <c r="X22">
        <v>1</v>
      </c>
      <c r="Y22" t="s">
        <v>231</v>
      </c>
    </row>
    <row r="23" spans="1:25" x14ac:dyDescent="0.2">
      <c r="A23">
        <v>229</v>
      </c>
      <c r="B23" s="2">
        <v>44898</v>
      </c>
      <c r="C23" s="1">
        <v>0.40416666666666667</v>
      </c>
      <c r="D23">
        <v>9</v>
      </c>
      <c r="E23" t="s">
        <v>447</v>
      </c>
      <c r="F23" s="3">
        <f t="shared" si="0"/>
        <v>44898</v>
      </c>
      <c r="G23">
        <v>4</v>
      </c>
      <c r="H23">
        <v>2022</v>
      </c>
      <c r="I23" t="s">
        <v>343</v>
      </c>
      <c r="J23" t="s">
        <v>45</v>
      </c>
      <c r="K23">
        <v>4</v>
      </c>
      <c r="L23" t="s">
        <v>577</v>
      </c>
      <c r="M23" t="s">
        <v>46</v>
      </c>
      <c r="N23" t="s">
        <v>50</v>
      </c>
      <c r="O23" t="s">
        <v>51</v>
      </c>
      <c r="P23" t="s">
        <v>29</v>
      </c>
      <c r="Q23" t="s">
        <v>30</v>
      </c>
      <c r="R23" t="s">
        <v>33</v>
      </c>
      <c r="S23">
        <v>53</v>
      </c>
      <c r="T23" t="s">
        <v>120</v>
      </c>
      <c r="U23" t="s">
        <v>33</v>
      </c>
      <c r="V23" t="s">
        <v>30</v>
      </c>
      <c r="W23">
        <v>10242</v>
      </c>
      <c r="X23">
        <v>1</v>
      </c>
      <c r="Y23" t="s">
        <v>344</v>
      </c>
    </row>
    <row r="24" spans="1:25" x14ac:dyDescent="0.2">
      <c r="A24">
        <v>156</v>
      </c>
      <c r="B24" s="2">
        <v>44129</v>
      </c>
      <c r="C24" s="1">
        <v>0.92083333333333328</v>
      </c>
      <c r="D24">
        <v>22</v>
      </c>
      <c r="E24" t="s">
        <v>444</v>
      </c>
      <c r="F24" s="3">
        <f t="shared" si="0"/>
        <v>44129</v>
      </c>
      <c r="G24">
        <v>4</v>
      </c>
      <c r="H24">
        <v>2020</v>
      </c>
      <c r="I24" t="s">
        <v>256</v>
      </c>
      <c r="J24" t="s">
        <v>41</v>
      </c>
      <c r="K24">
        <v>2</v>
      </c>
      <c r="L24" t="s">
        <v>569</v>
      </c>
      <c r="M24" t="s">
        <v>257</v>
      </c>
      <c r="N24" t="s">
        <v>28</v>
      </c>
      <c r="O24" t="s">
        <v>28</v>
      </c>
      <c r="P24" t="s">
        <v>29</v>
      </c>
      <c r="Q24" t="s">
        <v>30</v>
      </c>
      <c r="R24" t="s">
        <v>33</v>
      </c>
      <c r="S24">
        <v>53</v>
      </c>
      <c r="T24" t="s">
        <v>120</v>
      </c>
      <c r="U24" t="s">
        <v>33</v>
      </c>
      <c r="V24" t="s">
        <v>37</v>
      </c>
      <c r="W24">
        <v>10855</v>
      </c>
      <c r="X24">
        <v>1</v>
      </c>
      <c r="Y24" t="s">
        <v>258</v>
      </c>
    </row>
    <row r="25" spans="1:25" x14ac:dyDescent="0.2">
      <c r="A25">
        <v>157</v>
      </c>
      <c r="B25" s="2">
        <v>44129</v>
      </c>
      <c r="C25" s="1">
        <v>0.92083333333333328</v>
      </c>
      <c r="D25">
        <v>22</v>
      </c>
      <c r="E25" t="s">
        <v>444</v>
      </c>
      <c r="F25" s="3">
        <f t="shared" si="0"/>
        <v>44129</v>
      </c>
      <c r="G25">
        <v>4</v>
      </c>
      <c r="H25">
        <v>2020</v>
      </c>
      <c r="I25" t="s">
        <v>256</v>
      </c>
      <c r="J25" t="s">
        <v>41</v>
      </c>
      <c r="K25">
        <v>2</v>
      </c>
      <c r="L25" t="s">
        <v>569</v>
      </c>
      <c r="M25" t="s">
        <v>257</v>
      </c>
      <c r="N25" t="s">
        <v>28</v>
      </c>
      <c r="O25" t="s">
        <v>28</v>
      </c>
      <c r="P25" t="s">
        <v>29</v>
      </c>
      <c r="Q25" t="s">
        <v>30</v>
      </c>
      <c r="R25" t="s">
        <v>33</v>
      </c>
      <c r="S25">
        <v>53</v>
      </c>
      <c r="T25" t="s">
        <v>120</v>
      </c>
      <c r="U25" t="s">
        <v>33</v>
      </c>
      <c r="V25" t="s">
        <v>37</v>
      </c>
      <c r="W25">
        <v>10997</v>
      </c>
      <c r="X25">
        <v>1</v>
      </c>
      <c r="Y25" t="s">
        <v>258</v>
      </c>
    </row>
    <row r="26" spans="1:25" x14ac:dyDescent="0.2">
      <c r="A26">
        <v>210</v>
      </c>
      <c r="B26" s="2">
        <v>44710</v>
      </c>
      <c r="C26" s="1">
        <v>0.79722222222222228</v>
      </c>
      <c r="D26">
        <v>19</v>
      </c>
      <c r="E26" t="s">
        <v>444</v>
      </c>
      <c r="F26" s="3">
        <f t="shared" si="0"/>
        <v>44710</v>
      </c>
      <c r="G26">
        <v>2</v>
      </c>
      <c r="H26">
        <v>2022</v>
      </c>
      <c r="I26" t="s">
        <v>318</v>
      </c>
      <c r="J26" t="s">
        <v>143</v>
      </c>
      <c r="K26">
        <v>3</v>
      </c>
      <c r="L26" t="s">
        <v>488</v>
      </c>
      <c r="M26" t="s">
        <v>27</v>
      </c>
      <c r="N26" t="s">
        <v>28</v>
      </c>
      <c r="O26" t="s">
        <v>28</v>
      </c>
      <c r="P26" t="s">
        <v>29</v>
      </c>
      <c r="Q26" t="s">
        <v>30</v>
      </c>
      <c r="R26" t="s">
        <v>33</v>
      </c>
      <c r="S26">
        <v>52</v>
      </c>
      <c r="T26" t="s">
        <v>120</v>
      </c>
      <c r="U26" t="s">
        <v>33</v>
      </c>
      <c r="V26" t="s">
        <v>30</v>
      </c>
      <c r="W26">
        <v>10438</v>
      </c>
      <c r="X26">
        <v>1</v>
      </c>
      <c r="Y26" t="s">
        <v>319</v>
      </c>
    </row>
    <row r="27" spans="1:25" x14ac:dyDescent="0.2">
      <c r="A27">
        <v>61</v>
      </c>
      <c r="B27" s="2">
        <v>43229</v>
      </c>
      <c r="C27" s="1">
        <v>0.3888888888888889</v>
      </c>
      <c r="D27">
        <v>9</v>
      </c>
      <c r="E27" t="s">
        <v>445</v>
      </c>
      <c r="F27" s="3">
        <f t="shared" si="0"/>
        <v>43229</v>
      </c>
      <c r="G27">
        <v>2</v>
      </c>
      <c r="H27">
        <v>2018</v>
      </c>
      <c r="I27" t="s">
        <v>134</v>
      </c>
      <c r="J27" t="s">
        <v>49</v>
      </c>
      <c r="K27">
        <v>8</v>
      </c>
      <c r="L27" t="s">
        <v>631</v>
      </c>
      <c r="M27" t="s">
        <v>27</v>
      </c>
      <c r="N27" t="s">
        <v>50</v>
      </c>
      <c r="O27" t="s">
        <v>51</v>
      </c>
      <c r="P27" t="s">
        <v>29</v>
      </c>
      <c r="Q27" t="s">
        <v>30</v>
      </c>
      <c r="R27" t="s">
        <v>31</v>
      </c>
      <c r="S27">
        <v>52</v>
      </c>
      <c r="T27" t="s">
        <v>120</v>
      </c>
      <c r="U27" t="s">
        <v>33</v>
      </c>
      <c r="V27" t="s">
        <v>30</v>
      </c>
      <c r="W27">
        <v>6082</v>
      </c>
      <c r="X27">
        <v>1</v>
      </c>
      <c r="Y27" t="s">
        <v>135</v>
      </c>
    </row>
    <row r="28" spans="1:25" x14ac:dyDescent="0.2">
      <c r="A28">
        <v>62</v>
      </c>
      <c r="B28" s="2">
        <v>43229</v>
      </c>
      <c r="C28" s="1">
        <v>0.3888888888888889</v>
      </c>
      <c r="D28">
        <v>9</v>
      </c>
      <c r="E28" t="s">
        <v>445</v>
      </c>
      <c r="F28" s="3">
        <f t="shared" si="0"/>
        <v>43229</v>
      </c>
      <c r="G28">
        <v>2</v>
      </c>
      <c r="H28">
        <v>2018</v>
      </c>
      <c r="I28" t="s">
        <v>134</v>
      </c>
      <c r="J28" t="s">
        <v>49</v>
      </c>
      <c r="K28">
        <v>8</v>
      </c>
      <c r="L28" t="s">
        <v>631</v>
      </c>
      <c r="M28" t="s">
        <v>27</v>
      </c>
      <c r="N28" t="s">
        <v>50</v>
      </c>
      <c r="O28" t="s">
        <v>51</v>
      </c>
      <c r="P28" t="s">
        <v>29</v>
      </c>
      <c r="Q28" t="s">
        <v>30</v>
      </c>
      <c r="R28" t="s">
        <v>31</v>
      </c>
      <c r="S28">
        <v>52</v>
      </c>
      <c r="T28" t="s">
        <v>120</v>
      </c>
      <c r="U28" t="s">
        <v>33</v>
      </c>
      <c r="V28" t="s">
        <v>30</v>
      </c>
      <c r="W28">
        <v>6961</v>
      </c>
      <c r="X28">
        <v>1</v>
      </c>
      <c r="Y28" t="s">
        <v>135</v>
      </c>
    </row>
    <row r="29" spans="1:25" x14ac:dyDescent="0.2">
      <c r="A29">
        <v>63</v>
      </c>
      <c r="B29" s="2">
        <v>43229</v>
      </c>
      <c r="C29" s="1">
        <v>0.3888888888888889</v>
      </c>
      <c r="D29">
        <v>9</v>
      </c>
      <c r="E29" t="s">
        <v>445</v>
      </c>
      <c r="F29" s="3">
        <f t="shared" si="0"/>
        <v>43229</v>
      </c>
      <c r="G29">
        <v>2</v>
      </c>
      <c r="H29">
        <v>2018</v>
      </c>
      <c r="I29" t="s">
        <v>134</v>
      </c>
      <c r="J29" t="s">
        <v>49</v>
      </c>
      <c r="K29">
        <v>8</v>
      </c>
      <c r="L29" t="s">
        <v>631</v>
      </c>
      <c r="M29" t="s">
        <v>27</v>
      </c>
      <c r="N29" t="s">
        <v>50</v>
      </c>
      <c r="O29" t="s">
        <v>51</v>
      </c>
      <c r="P29" t="s">
        <v>29</v>
      </c>
      <c r="Q29" t="s">
        <v>30</v>
      </c>
      <c r="R29" t="s">
        <v>31</v>
      </c>
      <c r="S29">
        <v>52</v>
      </c>
      <c r="T29" t="s">
        <v>120</v>
      </c>
      <c r="U29" t="s">
        <v>33</v>
      </c>
      <c r="V29" t="s">
        <v>30</v>
      </c>
      <c r="W29">
        <v>7361</v>
      </c>
      <c r="X29">
        <v>1</v>
      </c>
      <c r="Y29" t="s">
        <v>135</v>
      </c>
    </row>
    <row r="30" spans="1:25" x14ac:dyDescent="0.2">
      <c r="A30">
        <v>64</v>
      </c>
      <c r="B30" s="2">
        <v>43229</v>
      </c>
      <c r="C30" s="1">
        <v>0.3888888888888889</v>
      </c>
      <c r="D30">
        <v>9</v>
      </c>
      <c r="E30" t="s">
        <v>445</v>
      </c>
      <c r="F30" s="3">
        <f t="shared" si="0"/>
        <v>43229</v>
      </c>
      <c r="G30">
        <v>2</v>
      </c>
      <c r="H30">
        <v>2018</v>
      </c>
      <c r="I30" t="s">
        <v>134</v>
      </c>
      <c r="J30" t="s">
        <v>49</v>
      </c>
      <c r="K30">
        <v>8</v>
      </c>
      <c r="L30" t="s">
        <v>631</v>
      </c>
      <c r="M30" t="s">
        <v>27</v>
      </c>
      <c r="N30" t="s">
        <v>50</v>
      </c>
      <c r="O30" t="s">
        <v>51</v>
      </c>
      <c r="P30" t="s">
        <v>29</v>
      </c>
      <c r="Q30" t="s">
        <v>30</v>
      </c>
      <c r="R30" t="s">
        <v>31</v>
      </c>
      <c r="S30">
        <v>52</v>
      </c>
      <c r="T30" t="s">
        <v>120</v>
      </c>
      <c r="U30" t="s">
        <v>33</v>
      </c>
      <c r="V30" t="s">
        <v>30</v>
      </c>
      <c r="W30">
        <v>8288</v>
      </c>
      <c r="X30">
        <v>1</v>
      </c>
      <c r="Y30" t="s">
        <v>135</v>
      </c>
    </row>
    <row r="31" spans="1:25" x14ac:dyDescent="0.2">
      <c r="A31">
        <v>115</v>
      </c>
      <c r="B31" s="2">
        <v>43707</v>
      </c>
      <c r="C31" s="1">
        <v>0.34583333333333333</v>
      </c>
      <c r="D31">
        <v>8</v>
      </c>
      <c r="E31" t="s">
        <v>446</v>
      </c>
      <c r="F31" s="3">
        <f t="shared" si="0"/>
        <v>43707</v>
      </c>
      <c r="G31">
        <v>3</v>
      </c>
      <c r="H31">
        <v>2019</v>
      </c>
      <c r="I31" t="s">
        <v>208</v>
      </c>
      <c r="J31" t="s">
        <v>45</v>
      </c>
      <c r="K31">
        <v>7</v>
      </c>
      <c r="L31" t="s">
        <v>531</v>
      </c>
      <c r="M31" t="s">
        <v>27</v>
      </c>
      <c r="N31" t="s">
        <v>28</v>
      </c>
      <c r="O31" t="s">
        <v>28</v>
      </c>
      <c r="P31" t="s">
        <v>29</v>
      </c>
      <c r="Q31" t="s">
        <v>37</v>
      </c>
      <c r="R31" t="s">
        <v>33</v>
      </c>
      <c r="S31">
        <v>51</v>
      </c>
      <c r="T31" t="s">
        <v>120</v>
      </c>
      <c r="U31" t="s">
        <v>33</v>
      </c>
      <c r="V31" t="s">
        <v>30</v>
      </c>
      <c r="W31">
        <v>7646</v>
      </c>
      <c r="X31">
        <v>1</v>
      </c>
      <c r="Y31" t="s">
        <v>209</v>
      </c>
    </row>
    <row r="32" spans="1:25" x14ac:dyDescent="0.2">
      <c r="A32">
        <v>182</v>
      </c>
      <c r="B32" s="2">
        <v>44263</v>
      </c>
      <c r="C32" s="1">
        <v>0.59375</v>
      </c>
      <c r="D32">
        <v>14</v>
      </c>
      <c r="E32" t="s">
        <v>441</v>
      </c>
      <c r="F32" s="3">
        <f t="shared" si="0"/>
        <v>44263</v>
      </c>
      <c r="G32">
        <v>1</v>
      </c>
      <c r="H32">
        <v>2021</v>
      </c>
      <c r="I32" t="s">
        <v>279</v>
      </c>
      <c r="J32" t="s">
        <v>26</v>
      </c>
      <c r="K32">
        <v>1</v>
      </c>
      <c r="L32" t="s">
        <v>559</v>
      </c>
      <c r="M32" t="s">
        <v>27</v>
      </c>
      <c r="N32" t="s">
        <v>68</v>
      </c>
      <c r="O32" t="s">
        <v>51</v>
      </c>
      <c r="P32" t="s">
        <v>60</v>
      </c>
      <c r="Q32" t="s">
        <v>30</v>
      </c>
      <c r="R32" t="s">
        <v>33</v>
      </c>
      <c r="S32">
        <v>51</v>
      </c>
      <c r="T32" t="s">
        <v>120</v>
      </c>
      <c r="U32" t="s">
        <v>33</v>
      </c>
      <c r="V32" t="s">
        <v>30</v>
      </c>
      <c r="W32">
        <v>9605</v>
      </c>
      <c r="X32">
        <v>1</v>
      </c>
      <c r="Y32" t="s">
        <v>280</v>
      </c>
    </row>
    <row r="33" spans="1:25" x14ac:dyDescent="0.2">
      <c r="A33">
        <v>97</v>
      </c>
      <c r="B33" s="2">
        <v>43453</v>
      </c>
      <c r="C33" s="1">
        <v>0.87777777777777777</v>
      </c>
      <c r="D33">
        <v>21</v>
      </c>
      <c r="E33" t="s">
        <v>445</v>
      </c>
      <c r="F33" s="3">
        <f t="shared" si="0"/>
        <v>43453</v>
      </c>
      <c r="G33">
        <v>4</v>
      </c>
      <c r="H33">
        <v>2018</v>
      </c>
      <c r="I33" t="s">
        <v>183</v>
      </c>
      <c r="J33" t="s">
        <v>36</v>
      </c>
      <c r="K33">
        <v>8</v>
      </c>
      <c r="L33" t="s">
        <v>464</v>
      </c>
      <c r="M33" t="s">
        <v>146</v>
      </c>
      <c r="N33" t="s">
        <v>28</v>
      </c>
      <c r="O33" t="s">
        <v>28</v>
      </c>
      <c r="P33" t="s">
        <v>29</v>
      </c>
      <c r="Q33" t="s">
        <v>37</v>
      </c>
      <c r="R33" t="s">
        <v>33</v>
      </c>
      <c r="S33">
        <v>50</v>
      </c>
      <c r="T33" t="s">
        <v>120</v>
      </c>
      <c r="U33" t="s">
        <v>33</v>
      </c>
      <c r="V33" t="s">
        <v>37</v>
      </c>
      <c r="W33">
        <v>9507</v>
      </c>
      <c r="X33">
        <v>1</v>
      </c>
      <c r="Y33" t="s">
        <v>184</v>
      </c>
    </row>
    <row r="34" spans="1:25" x14ac:dyDescent="0.2">
      <c r="A34">
        <v>286</v>
      </c>
      <c r="B34" s="2">
        <v>45440</v>
      </c>
      <c r="C34" s="1">
        <v>0.12361111111111112</v>
      </c>
      <c r="D34">
        <v>2</v>
      </c>
      <c r="E34" t="s">
        <v>448</v>
      </c>
      <c r="F34" s="3">
        <f t="shared" si="0"/>
        <v>45440</v>
      </c>
      <c r="G34">
        <v>2</v>
      </c>
      <c r="H34">
        <v>2024</v>
      </c>
      <c r="I34" t="s">
        <v>418</v>
      </c>
      <c r="J34" t="s">
        <v>92</v>
      </c>
      <c r="K34">
        <v>8</v>
      </c>
      <c r="L34" t="s">
        <v>467</v>
      </c>
      <c r="M34" t="s">
        <v>27</v>
      </c>
      <c r="N34" t="s">
        <v>28</v>
      </c>
      <c r="O34" t="s">
        <v>28</v>
      </c>
      <c r="P34" t="s">
        <v>29</v>
      </c>
      <c r="Q34" t="s">
        <v>37</v>
      </c>
      <c r="R34" t="s">
        <v>33</v>
      </c>
      <c r="S34">
        <v>48</v>
      </c>
      <c r="T34" t="s">
        <v>65</v>
      </c>
      <c r="U34" t="s">
        <v>95</v>
      </c>
      <c r="V34" t="s">
        <v>37</v>
      </c>
      <c r="W34">
        <v>11204</v>
      </c>
      <c r="X34">
        <v>1</v>
      </c>
      <c r="Y34" t="s">
        <v>419</v>
      </c>
    </row>
    <row r="35" spans="1:25" x14ac:dyDescent="0.2">
      <c r="A35">
        <v>292</v>
      </c>
      <c r="B35" s="2">
        <v>45600</v>
      </c>
      <c r="C35" s="1">
        <v>0.92013888888888884</v>
      </c>
      <c r="D35">
        <v>22</v>
      </c>
      <c r="E35" t="s">
        <v>441</v>
      </c>
      <c r="F35" s="3">
        <f t="shared" si="0"/>
        <v>45600</v>
      </c>
      <c r="G35">
        <v>4</v>
      </c>
      <c r="H35">
        <v>2024</v>
      </c>
      <c r="I35" t="s">
        <v>429</v>
      </c>
      <c r="J35" t="s">
        <v>92</v>
      </c>
      <c r="K35">
        <v>7</v>
      </c>
      <c r="L35" t="s">
        <v>476</v>
      </c>
      <c r="M35" t="s">
        <v>27</v>
      </c>
      <c r="N35" t="s">
        <v>28</v>
      </c>
      <c r="O35" t="s">
        <v>28</v>
      </c>
      <c r="P35" t="s">
        <v>29</v>
      </c>
      <c r="Q35" t="s">
        <v>37</v>
      </c>
      <c r="R35" t="s">
        <v>33</v>
      </c>
      <c r="S35">
        <v>41</v>
      </c>
      <c r="T35" t="s">
        <v>65</v>
      </c>
      <c r="U35" t="s">
        <v>95</v>
      </c>
      <c r="V35" t="s">
        <v>37</v>
      </c>
      <c r="W35">
        <v>11204</v>
      </c>
      <c r="X35">
        <v>1</v>
      </c>
      <c r="Y35" t="s">
        <v>430</v>
      </c>
    </row>
    <row r="36" spans="1:25" x14ac:dyDescent="0.2">
      <c r="A36">
        <v>289</v>
      </c>
      <c r="B36" s="2">
        <v>45538</v>
      </c>
      <c r="C36" s="1">
        <v>0.77083333333333337</v>
      </c>
      <c r="D36">
        <v>18</v>
      </c>
      <c r="E36" t="s">
        <v>448</v>
      </c>
      <c r="F36" s="3">
        <f t="shared" si="0"/>
        <v>45538</v>
      </c>
      <c r="G36">
        <v>3</v>
      </c>
      <c r="H36">
        <v>2024</v>
      </c>
      <c r="I36" t="s">
        <v>422</v>
      </c>
      <c r="J36" t="s">
        <v>36</v>
      </c>
      <c r="K36">
        <v>8</v>
      </c>
      <c r="L36" t="s">
        <v>600</v>
      </c>
      <c r="M36" t="s">
        <v>27</v>
      </c>
      <c r="N36" t="s">
        <v>68</v>
      </c>
      <c r="O36" t="s">
        <v>51</v>
      </c>
      <c r="P36" t="s">
        <v>29</v>
      </c>
      <c r="Q36" t="s">
        <v>37</v>
      </c>
      <c r="R36" t="s">
        <v>33</v>
      </c>
      <c r="S36">
        <v>41</v>
      </c>
      <c r="T36" t="s">
        <v>65</v>
      </c>
      <c r="U36" t="s">
        <v>31</v>
      </c>
      <c r="V36" t="s">
        <v>30</v>
      </c>
      <c r="W36">
        <v>11590</v>
      </c>
      <c r="X36">
        <v>1</v>
      </c>
      <c r="Y36" t="s">
        <v>423</v>
      </c>
    </row>
    <row r="37" spans="1:25" x14ac:dyDescent="0.2">
      <c r="A37">
        <v>254</v>
      </c>
      <c r="B37" s="2">
        <v>45068</v>
      </c>
      <c r="C37" s="1">
        <v>0.83194444444444449</v>
      </c>
      <c r="D37">
        <v>19</v>
      </c>
      <c r="E37" t="s">
        <v>441</v>
      </c>
      <c r="F37" s="3">
        <f t="shared" si="0"/>
        <v>45068</v>
      </c>
      <c r="G37">
        <v>2</v>
      </c>
      <c r="H37">
        <v>2023</v>
      </c>
      <c r="I37" t="s">
        <v>378</v>
      </c>
      <c r="J37" t="s">
        <v>41</v>
      </c>
      <c r="K37">
        <v>3</v>
      </c>
      <c r="L37" t="s">
        <v>625</v>
      </c>
      <c r="M37" t="s">
        <v>27</v>
      </c>
      <c r="N37" t="s">
        <v>50</v>
      </c>
      <c r="O37" t="s">
        <v>51</v>
      </c>
      <c r="P37" t="s">
        <v>60</v>
      </c>
      <c r="Q37" t="s">
        <v>30</v>
      </c>
      <c r="R37" t="s">
        <v>33</v>
      </c>
      <c r="S37">
        <v>40</v>
      </c>
      <c r="T37" t="s">
        <v>65</v>
      </c>
      <c r="U37" t="s">
        <v>379</v>
      </c>
      <c r="V37" t="s">
        <v>30</v>
      </c>
      <c r="W37">
        <v>10555</v>
      </c>
      <c r="X37">
        <v>1</v>
      </c>
      <c r="Y37" t="s">
        <v>380</v>
      </c>
    </row>
    <row r="38" spans="1:25" x14ac:dyDescent="0.2">
      <c r="A38">
        <v>60</v>
      </c>
      <c r="B38" s="2">
        <v>43226</v>
      </c>
      <c r="C38" s="1">
        <v>4.1666666666666664E-2</v>
      </c>
      <c r="D38">
        <v>1</v>
      </c>
      <c r="E38" t="s">
        <v>444</v>
      </c>
      <c r="F38" s="3">
        <f t="shared" si="0"/>
        <v>43226</v>
      </c>
      <c r="G38">
        <v>2</v>
      </c>
      <c r="H38">
        <v>2018</v>
      </c>
      <c r="I38" t="s">
        <v>132</v>
      </c>
      <c r="J38" t="s">
        <v>26</v>
      </c>
      <c r="K38">
        <v>5</v>
      </c>
      <c r="L38" t="s">
        <v>584</v>
      </c>
      <c r="M38" t="s">
        <v>46</v>
      </c>
      <c r="N38" t="s">
        <v>50</v>
      </c>
      <c r="O38" t="s">
        <v>51</v>
      </c>
      <c r="P38" t="s">
        <v>29</v>
      </c>
      <c r="Q38" t="s">
        <v>30</v>
      </c>
      <c r="R38" t="s">
        <v>33</v>
      </c>
      <c r="S38">
        <v>49</v>
      </c>
      <c r="T38" t="s">
        <v>65</v>
      </c>
      <c r="U38" t="s">
        <v>33</v>
      </c>
      <c r="V38" t="s">
        <v>30</v>
      </c>
      <c r="W38">
        <v>9687</v>
      </c>
      <c r="X38">
        <v>1</v>
      </c>
      <c r="Y38" t="s">
        <v>133</v>
      </c>
    </row>
    <row r="39" spans="1:25" x14ac:dyDescent="0.2">
      <c r="A39">
        <v>297</v>
      </c>
      <c r="B39" s="2">
        <v>45624</v>
      </c>
      <c r="C39" s="1">
        <v>0.94444444444444442</v>
      </c>
      <c r="D39">
        <v>22</v>
      </c>
      <c r="E39" t="s">
        <v>442</v>
      </c>
      <c r="F39" s="3">
        <f t="shared" si="0"/>
        <v>45624</v>
      </c>
      <c r="G39">
        <v>4</v>
      </c>
      <c r="H39">
        <v>2024</v>
      </c>
      <c r="I39" t="s">
        <v>435</v>
      </c>
      <c r="J39" t="s">
        <v>45</v>
      </c>
      <c r="K39">
        <v>5</v>
      </c>
      <c r="L39" t="s">
        <v>537</v>
      </c>
      <c r="M39" t="s">
        <v>27</v>
      </c>
      <c r="N39" t="s">
        <v>28</v>
      </c>
      <c r="O39" t="s">
        <v>28</v>
      </c>
      <c r="P39" t="s">
        <v>29</v>
      </c>
      <c r="Q39" t="s">
        <v>37</v>
      </c>
      <c r="R39" t="s">
        <v>33</v>
      </c>
      <c r="S39">
        <v>48</v>
      </c>
      <c r="T39" t="s">
        <v>65</v>
      </c>
      <c r="U39" t="s">
        <v>33</v>
      </c>
      <c r="V39" t="s">
        <v>30</v>
      </c>
      <c r="W39">
        <v>10311</v>
      </c>
      <c r="X39">
        <v>1</v>
      </c>
      <c r="Y39" t="s">
        <v>436</v>
      </c>
    </row>
    <row r="40" spans="1:25" x14ac:dyDescent="0.2">
      <c r="A40">
        <v>74</v>
      </c>
      <c r="B40" s="2">
        <v>43267</v>
      </c>
      <c r="C40" s="1">
        <v>0.32291666666666669</v>
      </c>
      <c r="D40">
        <v>7</v>
      </c>
      <c r="E40" t="s">
        <v>447</v>
      </c>
      <c r="F40" s="3">
        <f t="shared" si="0"/>
        <v>43267</v>
      </c>
      <c r="G40">
        <v>2</v>
      </c>
      <c r="H40">
        <v>2018</v>
      </c>
      <c r="I40" t="s">
        <v>150</v>
      </c>
      <c r="J40" t="s">
        <v>26</v>
      </c>
      <c r="K40">
        <v>1</v>
      </c>
      <c r="L40" t="s">
        <v>508</v>
      </c>
      <c r="M40" t="s">
        <v>27</v>
      </c>
      <c r="N40" t="s">
        <v>28</v>
      </c>
      <c r="O40" t="s">
        <v>28</v>
      </c>
      <c r="P40" t="s">
        <v>29</v>
      </c>
      <c r="Q40" t="s">
        <v>30</v>
      </c>
      <c r="R40" t="s">
        <v>33</v>
      </c>
      <c r="S40">
        <v>48</v>
      </c>
      <c r="T40" t="s">
        <v>65</v>
      </c>
      <c r="U40" t="s">
        <v>33</v>
      </c>
      <c r="V40" t="s">
        <v>30</v>
      </c>
      <c r="W40">
        <v>8786</v>
      </c>
      <c r="X40">
        <v>1</v>
      </c>
      <c r="Y40" t="s">
        <v>151</v>
      </c>
    </row>
    <row r="41" spans="1:25" x14ac:dyDescent="0.2">
      <c r="A41">
        <v>45</v>
      </c>
      <c r="B41" s="2">
        <v>43187</v>
      </c>
      <c r="C41" s="1">
        <v>0.21875</v>
      </c>
      <c r="D41">
        <v>5</v>
      </c>
      <c r="E41" t="s">
        <v>445</v>
      </c>
      <c r="F41" s="3">
        <f t="shared" si="0"/>
        <v>43187</v>
      </c>
      <c r="G41">
        <v>1</v>
      </c>
      <c r="H41">
        <v>2018</v>
      </c>
      <c r="I41" t="s">
        <v>116</v>
      </c>
      <c r="J41" t="s">
        <v>36</v>
      </c>
      <c r="K41">
        <v>4</v>
      </c>
      <c r="L41" t="s">
        <v>622</v>
      </c>
      <c r="M41" t="s">
        <v>27</v>
      </c>
      <c r="N41" t="s">
        <v>50</v>
      </c>
      <c r="O41" t="s">
        <v>51</v>
      </c>
      <c r="P41" t="s">
        <v>29</v>
      </c>
      <c r="Q41" t="s">
        <v>30</v>
      </c>
      <c r="R41" t="s">
        <v>31</v>
      </c>
      <c r="S41">
        <v>48</v>
      </c>
      <c r="T41" t="s">
        <v>65</v>
      </c>
      <c r="U41" t="s">
        <v>33</v>
      </c>
      <c r="V41" t="s">
        <v>30</v>
      </c>
      <c r="W41">
        <v>7944</v>
      </c>
      <c r="X41">
        <v>1</v>
      </c>
      <c r="Y41" t="s">
        <v>117</v>
      </c>
    </row>
    <row r="42" spans="1:25" x14ac:dyDescent="0.2">
      <c r="A42">
        <v>206</v>
      </c>
      <c r="B42" s="2">
        <v>44690</v>
      </c>
      <c r="C42" s="1">
        <v>0.69791666666666663</v>
      </c>
      <c r="D42">
        <v>16</v>
      </c>
      <c r="E42" t="s">
        <v>441</v>
      </c>
      <c r="F42" s="3">
        <f t="shared" si="0"/>
        <v>44690</v>
      </c>
      <c r="G42">
        <v>2</v>
      </c>
      <c r="H42">
        <v>2022</v>
      </c>
      <c r="I42" t="s">
        <v>314</v>
      </c>
      <c r="J42" t="s">
        <v>41</v>
      </c>
      <c r="K42">
        <v>3</v>
      </c>
      <c r="L42" t="s">
        <v>587</v>
      </c>
      <c r="M42" t="s">
        <v>146</v>
      </c>
      <c r="N42" t="s">
        <v>50</v>
      </c>
      <c r="O42" t="s">
        <v>51</v>
      </c>
      <c r="P42" t="s">
        <v>29</v>
      </c>
      <c r="Q42" t="s">
        <v>37</v>
      </c>
      <c r="R42" t="s">
        <v>33</v>
      </c>
      <c r="S42">
        <v>47</v>
      </c>
      <c r="T42" t="s">
        <v>65</v>
      </c>
      <c r="U42" t="s">
        <v>33</v>
      </c>
      <c r="V42" t="s">
        <v>37</v>
      </c>
      <c r="W42">
        <v>8637</v>
      </c>
      <c r="X42">
        <v>1</v>
      </c>
      <c r="Y42" t="s">
        <v>315</v>
      </c>
    </row>
    <row r="43" spans="1:25" x14ac:dyDescent="0.2">
      <c r="A43">
        <v>116</v>
      </c>
      <c r="B43" s="2">
        <v>43717</v>
      </c>
      <c r="C43" s="1">
        <v>0.68611111111111112</v>
      </c>
      <c r="D43">
        <v>16</v>
      </c>
      <c r="E43" t="s">
        <v>441</v>
      </c>
      <c r="F43" s="3">
        <f t="shared" si="0"/>
        <v>43717</v>
      </c>
      <c r="G43">
        <v>3</v>
      </c>
      <c r="H43">
        <v>2019</v>
      </c>
      <c r="I43" t="s">
        <v>210</v>
      </c>
      <c r="J43" t="s">
        <v>26</v>
      </c>
      <c r="K43">
        <v>1</v>
      </c>
      <c r="L43" t="s">
        <v>458</v>
      </c>
      <c r="M43" t="s">
        <v>46</v>
      </c>
      <c r="N43" t="s">
        <v>28</v>
      </c>
      <c r="O43" t="s">
        <v>28</v>
      </c>
      <c r="P43" t="s">
        <v>29</v>
      </c>
      <c r="Q43" t="s">
        <v>37</v>
      </c>
      <c r="R43" t="s">
        <v>33</v>
      </c>
      <c r="S43">
        <v>47</v>
      </c>
      <c r="T43" t="s">
        <v>65</v>
      </c>
      <c r="U43" t="s">
        <v>33</v>
      </c>
      <c r="V43" t="s">
        <v>37</v>
      </c>
      <c r="W43">
        <v>10356</v>
      </c>
      <c r="X43">
        <v>1</v>
      </c>
      <c r="Y43" t="s">
        <v>211</v>
      </c>
    </row>
    <row r="44" spans="1:25" x14ac:dyDescent="0.2">
      <c r="A44">
        <v>117</v>
      </c>
      <c r="B44" s="2">
        <v>43717</v>
      </c>
      <c r="C44" s="1">
        <v>0.68611111111111112</v>
      </c>
      <c r="D44">
        <v>16</v>
      </c>
      <c r="E44" t="s">
        <v>441</v>
      </c>
      <c r="F44" s="3">
        <f t="shared" si="0"/>
        <v>43717</v>
      </c>
      <c r="G44">
        <v>3</v>
      </c>
      <c r="H44">
        <v>2019</v>
      </c>
      <c r="I44" t="s">
        <v>210</v>
      </c>
      <c r="J44" t="s">
        <v>26</v>
      </c>
      <c r="K44">
        <v>1</v>
      </c>
      <c r="L44" t="s">
        <v>458</v>
      </c>
      <c r="M44" t="s">
        <v>46</v>
      </c>
      <c r="N44" t="s">
        <v>28</v>
      </c>
      <c r="O44" t="s">
        <v>28</v>
      </c>
      <c r="P44" t="s">
        <v>29</v>
      </c>
      <c r="Q44" t="s">
        <v>37</v>
      </c>
      <c r="R44" t="s">
        <v>33</v>
      </c>
      <c r="S44">
        <v>47</v>
      </c>
      <c r="T44" t="s">
        <v>65</v>
      </c>
      <c r="U44" t="s">
        <v>33</v>
      </c>
      <c r="V44" t="s">
        <v>30</v>
      </c>
      <c r="W44">
        <v>10380</v>
      </c>
      <c r="X44">
        <v>1</v>
      </c>
      <c r="Y44" t="s">
        <v>211</v>
      </c>
    </row>
    <row r="45" spans="1:25" x14ac:dyDescent="0.2">
      <c r="A45">
        <v>237</v>
      </c>
      <c r="B45" s="2">
        <v>44979</v>
      </c>
      <c r="C45" s="1">
        <v>0.71180555555555558</v>
      </c>
      <c r="D45">
        <v>17</v>
      </c>
      <c r="E45" t="s">
        <v>445</v>
      </c>
      <c r="F45" s="3">
        <f t="shared" si="0"/>
        <v>44979</v>
      </c>
      <c r="G45">
        <v>1</v>
      </c>
      <c r="H45">
        <v>2023</v>
      </c>
      <c r="I45" t="s">
        <v>353</v>
      </c>
      <c r="J45" t="s">
        <v>92</v>
      </c>
      <c r="K45">
        <v>7</v>
      </c>
      <c r="L45" t="s">
        <v>481</v>
      </c>
      <c r="M45" t="s">
        <v>27</v>
      </c>
      <c r="N45" t="s">
        <v>28</v>
      </c>
      <c r="O45" t="s">
        <v>28</v>
      </c>
      <c r="P45" t="s">
        <v>29</v>
      </c>
      <c r="Q45" t="s">
        <v>37</v>
      </c>
      <c r="R45" t="s">
        <v>33</v>
      </c>
      <c r="S45">
        <v>47</v>
      </c>
      <c r="T45" t="s">
        <v>65</v>
      </c>
      <c r="U45" t="s">
        <v>33</v>
      </c>
      <c r="V45" t="s">
        <v>30</v>
      </c>
      <c r="W45">
        <v>10516</v>
      </c>
      <c r="X45">
        <v>1</v>
      </c>
      <c r="Y45" t="s">
        <v>354</v>
      </c>
    </row>
    <row r="46" spans="1:25" x14ac:dyDescent="0.2">
      <c r="A46">
        <v>13</v>
      </c>
      <c r="B46" s="2">
        <v>42911</v>
      </c>
      <c r="C46" s="1">
        <v>0.46111111111111114</v>
      </c>
      <c r="D46">
        <v>11</v>
      </c>
      <c r="E46" t="s">
        <v>444</v>
      </c>
      <c r="F46" s="3">
        <f t="shared" si="0"/>
        <v>42911</v>
      </c>
      <c r="G46">
        <v>2</v>
      </c>
      <c r="H46">
        <v>2017</v>
      </c>
      <c r="I46" t="s">
        <v>64</v>
      </c>
      <c r="J46" t="s">
        <v>41</v>
      </c>
      <c r="K46">
        <v>2</v>
      </c>
      <c r="L46" t="s">
        <v>516</v>
      </c>
      <c r="M46" t="s">
        <v>27</v>
      </c>
      <c r="N46" t="s">
        <v>28</v>
      </c>
      <c r="O46" t="s">
        <v>28</v>
      </c>
      <c r="P46" t="s">
        <v>29</v>
      </c>
      <c r="Q46" t="s">
        <v>30</v>
      </c>
      <c r="R46" t="s">
        <v>33</v>
      </c>
      <c r="S46">
        <v>47</v>
      </c>
      <c r="T46" t="s">
        <v>65</v>
      </c>
      <c r="U46" t="s">
        <v>33</v>
      </c>
      <c r="V46" t="s">
        <v>30</v>
      </c>
      <c r="W46">
        <v>5984</v>
      </c>
      <c r="X46">
        <v>1</v>
      </c>
      <c r="Y46" t="s">
        <v>66</v>
      </c>
    </row>
    <row r="47" spans="1:25" x14ac:dyDescent="0.2">
      <c r="A47">
        <v>101</v>
      </c>
      <c r="B47" s="2">
        <v>43495</v>
      </c>
      <c r="C47" s="1">
        <v>0.41458333333333336</v>
      </c>
      <c r="D47">
        <v>9</v>
      </c>
      <c r="E47" t="s">
        <v>445</v>
      </c>
      <c r="F47" s="3">
        <f t="shared" si="0"/>
        <v>43495</v>
      </c>
      <c r="G47">
        <v>1</v>
      </c>
      <c r="H47">
        <v>2019</v>
      </c>
      <c r="I47" t="s">
        <v>189</v>
      </c>
      <c r="J47" t="s">
        <v>143</v>
      </c>
      <c r="K47">
        <v>6</v>
      </c>
      <c r="L47" t="s">
        <v>538</v>
      </c>
      <c r="M47" t="s">
        <v>27</v>
      </c>
      <c r="N47" t="s">
        <v>28</v>
      </c>
      <c r="O47" t="s">
        <v>28</v>
      </c>
      <c r="P47" t="s">
        <v>29</v>
      </c>
      <c r="Q47" t="s">
        <v>30</v>
      </c>
      <c r="R47" t="s">
        <v>33</v>
      </c>
      <c r="S47">
        <v>47</v>
      </c>
      <c r="T47" t="s">
        <v>65</v>
      </c>
      <c r="U47" t="s">
        <v>33</v>
      </c>
      <c r="V47" t="s">
        <v>30</v>
      </c>
      <c r="W47">
        <v>6079</v>
      </c>
      <c r="X47">
        <v>1</v>
      </c>
      <c r="Y47" t="s">
        <v>190</v>
      </c>
    </row>
    <row r="48" spans="1:25" x14ac:dyDescent="0.2">
      <c r="A48">
        <v>102</v>
      </c>
      <c r="B48" s="2">
        <v>43495</v>
      </c>
      <c r="C48" s="1">
        <v>0.41458333333333336</v>
      </c>
      <c r="D48">
        <v>9</v>
      </c>
      <c r="E48" t="s">
        <v>445</v>
      </c>
      <c r="F48" s="3">
        <f t="shared" si="0"/>
        <v>43495</v>
      </c>
      <c r="G48">
        <v>1</v>
      </c>
      <c r="H48">
        <v>2019</v>
      </c>
      <c r="I48" t="s">
        <v>189</v>
      </c>
      <c r="J48" t="s">
        <v>143</v>
      </c>
      <c r="K48">
        <v>6</v>
      </c>
      <c r="L48" t="s">
        <v>538</v>
      </c>
      <c r="M48" t="s">
        <v>27</v>
      </c>
      <c r="N48" t="s">
        <v>28</v>
      </c>
      <c r="O48" t="s">
        <v>28</v>
      </c>
      <c r="P48" t="s">
        <v>29</v>
      </c>
      <c r="Q48" t="s">
        <v>30</v>
      </c>
      <c r="R48" t="s">
        <v>33</v>
      </c>
      <c r="S48">
        <v>47</v>
      </c>
      <c r="T48" t="s">
        <v>65</v>
      </c>
      <c r="U48" t="s">
        <v>33</v>
      </c>
      <c r="V48" t="s">
        <v>30</v>
      </c>
      <c r="W48">
        <v>7238</v>
      </c>
      <c r="X48">
        <v>1</v>
      </c>
      <c r="Y48" t="s">
        <v>190</v>
      </c>
    </row>
    <row r="49" spans="1:25" x14ac:dyDescent="0.2">
      <c r="A49">
        <v>103</v>
      </c>
      <c r="B49" s="2">
        <v>43495</v>
      </c>
      <c r="C49" s="1">
        <v>0.41458333333333336</v>
      </c>
      <c r="D49">
        <v>9</v>
      </c>
      <c r="E49" t="s">
        <v>445</v>
      </c>
      <c r="F49" s="3">
        <f t="shared" si="0"/>
        <v>43495</v>
      </c>
      <c r="G49">
        <v>1</v>
      </c>
      <c r="H49">
        <v>2019</v>
      </c>
      <c r="I49" t="s">
        <v>189</v>
      </c>
      <c r="J49" t="s">
        <v>143</v>
      </c>
      <c r="K49">
        <v>6</v>
      </c>
      <c r="L49" t="s">
        <v>538</v>
      </c>
      <c r="M49" t="s">
        <v>27</v>
      </c>
      <c r="N49" t="s">
        <v>28</v>
      </c>
      <c r="O49" t="s">
        <v>28</v>
      </c>
      <c r="P49" t="s">
        <v>29</v>
      </c>
      <c r="Q49" t="s">
        <v>30</v>
      </c>
      <c r="R49" t="s">
        <v>33</v>
      </c>
      <c r="S49">
        <v>47</v>
      </c>
      <c r="T49" t="s">
        <v>65</v>
      </c>
      <c r="U49" t="s">
        <v>33</v>
      </c>
      <c r="V49" t="s">
        <v>30</v>
      </c>
      <c r="W49">
        <v>8266</v>
      </c>
      <c r="X49">
        <v>1</v>
      </c>
      <c r="Y49" t="s">
        <v>190</v>
      </c>
    </row>
    <row r="50" spans="1:25" x14ac:dyDescent="0.2">
      <c r="A50">
        <v>170</v>
      </c>
      <c r="B50" s="2">
        <v>44193</v>
      </c>
      <c r="C50" s="1">
        <v>1.0416666666666666E-2</v>
      </c>
      <c r="D50">
        <v>0</v>
      </c>
      <c r="E50" t="s">
        <v>441</v>
      </c>
      <c r="F50" s="3">
        <f t="shared" si="0"/>
        <v>44193</v>
      </c>
      <c r="G50">
        <v>4</v>
      </c>
      <c r="H50">
        <v>2020</v>
      </c>
      <c r="I50" t="s">
        <v>267</v>
      </c>
      <c r="J50" t="s">
        <v>45</v>
      </c>
      <c r="K50">
        <v>4</v>
      </c>
      <c r="L50" t="s">
        <v>513</v>
      </c>
      <c r="M50" t="s">
        <v>27</v>
      </c>
      <c r="N50" t="s">
        <v>28</v>
      </c>
      <c r="O50" t="s">
        <v>28</v>
      </c>
      <c r="P50" t="s">
        <v>60</v>
      </c>
      <c r="Q50" t="s">
        <v>30</v>
      </c>
      <c r="R50" t="s">
        <v>31</v>
      </c>
      <c r="S50">
        <v>47</v>
      </c>
      <c r="T50" t="s">
        <v>65</v>
      </c>
      <c r="U50" t="s">
        <v>33</v>
      </c>
      <c r="V50" t="s">
        <v>30</v>
      </c>
      <c r="W50">
        <v>9939</v>
      </c>
      <c r="X50">
        <v>1</v>
      </c>
      <c r="Y50" t="s">
        <v>268</v>
      </c>
    </row>
    <row r="51" spans="1:25" x14ac:dyDescent="0.2">
      <c r="A51">
        <v>171</v>
      </c>
      <c r="B51" s="2">
        <v>44193</v>
      </c>
      <c r="C51" s="1">
        <v>1.0416666666666666E-2</v>
      </c>
      <c r="D51">
        <v>0</v>
      </c>
      <c r="E51" t="s">
        <v>441</v>
      </c>
      <c r="F51" s="3">
        <f t="shared" si="0"/>
        <v>44193</v>
      </c>
      <c r="G51">
        <v>4</v>
      </c>
      <c r="H51">
        <v>2020</v>
      </c>
      <c r="I51" t="s">
        <v>267</v>
      </c>
      <c r="J51" t="s">
        <v>45</v>
      </c>
      <c r="K51">
        <v>4</v>
      </c>
      <c r="L51" t="s">
        <v>513</v>
      </c>
      <c r="M51" t="s">
        <v>27</v>
      </c>
      <c r="N51" t="s">
        <v>28</v>
      </c>
      <c r="O51" t="s">
        <v>28</v>
      </c>
      <c r="P51" t="s">
        <v>60</v>
      </c>
      <c r="Q51" t="s">
        <v>30</v>
      </c>
      <c r="R51" t="s">
        <v>31</v>
      </c>
      <c r="S51">
        <v>47</v>
      </c>
      <c r="T51" t="s">
        <v>65</v>
      </c>
      <c r="U51" t="s">
        <v>33</v>
      </c>
      <c r="V51" t="s">
        <v>30</v>
      </c>
      <c r="W51">
        <v>10300</v>
      </c>
      <c r="X51">
        <v>1</v>
      </c>
      <c r="Y51" t="s">
        <v>268</v>
      </c>
    </row>
    <row r="52" spans="1:25" x14ac:dyDescent="0.2">
      <c r="A52">
        <v>232</v>
      </c>
      <c r="B52" s="2">
        <v>44929</v>
      </c>
      <c r="C52" s="1">
        <v>0.45208333333333334</v>
      </c>
      <c r="D52">
        <v>10</v>
      </c>
      <c r="E52" t="s">
        <v>448</v>
      </c>
      <c r="F52" s="3">
        <f t="shared" si="0"/>
        <v>44929</v>
      </c>
      <c r="G52">
        <v>1</v>
      </c>
      <c r="H52">
        <v>2023</v>
      </c>
      <c r="I52" t="s">
        <v>347</v>
      </c>
      <c r="J52" t="s">
        <v>92</v>
      </c>
      <c r="K52">
        <v>7</v>
      </c>
      <c r="L52" t="s">
        <v>459</v>
      </c>
      <c r="M52" t="s">
        <v>46</v>
      </c>
      <c r="N52" t="s">
        <v>28</v>
      </c>
      <c r="O52" t="s">
        <v>28</v>
      </c>
      <c r="P52" t="s">
        <v>29</v>
      </c>
      <c r="Q52" t="s">
        <v>37</v>
      </c>
      <c r="R52" t="s">
        <v>33</v>
      </c>
      <c r="S52">
        <v>46</v>
      </c>
      <c r="T52" t="s">
        <v>65</v>
      </c>
      <c r="U52" t="s">
        <v>33</v>
      </c>
      <c r="V52" t="s">
        <v>30</v>
      </c>
      <c r="W52">
        <v>9898</v>
      </c>
      <c r="X52">
        <v>1</v>
      </c>
      <c r="Y52" t="s">
        <v>348</v>
      </c>
    </row>
    <row r="53" spans="1:25" x14ac:dyDescent="0.2">
      <c r="A53">
        <v>95</v>
      </c>
      <c r="B53" s="2">
        <v>43433</v>
      </c>
      <c r="C53" s="1">
        <v>0.66111111111111109</v>
      </c>
      <c r="D53">
        <v>15</v>
      </c>
      <c r="E53" t="s">
        <v>442</v>
      </c>
      <c r="F53" s="3">
        <f t="shared" si="0"/>
        <v>43433</v>
      </c>
      <c r="G53">
        <v>4</v>
      </c>
      <c r="H53">
        <v>2018</v>
      </c>
      <c r="I53" t="s">
        <v>179</v>
      </c>
      <c r="J53" t="s">
        <v>45</v>
      </c>
      <c r="K53">
        <v>4</v>
      </c>
      <c r="L53" t="s">
        <v>500</v>
      </c>
      <c r="M53" t="s">
        <v>27</v>
      </c>
      <c r="N53" t="s">
        <v>28</v>
      </c>
      <c r="O53" t="s">
        <v>28</v>
      </c>
      <c r="P53" t="s">
        <v>29</v>
      </c>
      <c r="Q53" t="s">
        <v>37</v>
      </c>
      <c r="R53" t="s">
        <v>33</v>
      </c>
      <c r="S53">
        <v>46</v>
      </c>
      <c r="T53" t="s">
        <v>65</v>
      </c>
      <c r="U53" t="s">
        <v>33</v>
      </c>
      <c r="V53" t="s">
        <v>30</v>
      </c>
      <c r="W53">
        <v>7013</v>
      </c>
      <c r="X53">
        <v>1</v>
      </c>
      <c r="Y53" t="s">
        <v>180</v>
      </c>
    </row>
    <row r="54" spans="1:25" x14ac:dyDescent="0.2">
      <c r="A54">
        <v>98</v>
      </c>
      <c r="B54" s="2">
        <v>43462</v>
      </c>
      <c r="C54" s="1">
        <v>0.33124999999999999</v>
      </c>
      <c r="D54">
        <v>7</v>
      </c>
      <c r="E54" t="s">
        <v>446</v>
      </c>
      <c r="F54" s="3">
        <f t="shared" si="0"/>
        <v>43462</v>
      </c>
      <c r="G54">
        <v>4</v>
      </c>
      <c r="H54">
        <v>2018</v>
      </c>
      <c r="I54" t="s">
        <v>185</v>
      </c>
      <c r="J54" t="s">
        <v>26</v>
      </c>
      <c r="K54">
        <v>1</v>
      </c>
      <c r="L54" t="s">
        <v>521</v>
      </c>
      <c r="M54" t="s">
        <v>27</v>
      </c>
      <c r="N54" t="s">
        <v>28</v>
      </c>
      <c r="O54" t="s">
        <v>28</v>
      </c>
      <c r="P54" t="s">
        <v>29</v>
      </c>
      <c r="Q54" t="s">
        <v>30</v>
      </c>
      <c r="R54" t="s">
        <v>33</v>
      </c>
      <c r="S54">
        <v>46</v>
      </c>
      <c r="T54" t="s">
        <v>65</v>
      </c>
      <c r="U54" t="s">
        <v>33</v>
      </c>
      <c r="V54" t="s">
        <v>30</v>
      </c>
      <c r="W54">
        <v>7820</v>
      </c>
      <c r="X54">
        <v>1</v>
      </c>
      <c r="Y54" t="s">
        <v>186</v>
      </c>
    </row>
    <row r="55" spans="1:25" x14ac:dyDescent="0.2">
      <c r="A55">
        <v>28</v>
      </c>
      <c r="B55" s="2">
        <v>43094</v>
      </c>
      <c r="C55" s="1">
        <v>0.92361111111111116</v>
      </c>
      <c r="D55">
        <v>22</v>
      </c>
      <c r="E55" t="s">
        <v>441</v>
      </c>
      <c r="F55" s="3">
        <f t="shared" si="0"/>
        <v>43094</v>
      </c>
      <c r="G55">
        <v>4</v>
      </c>
      <c r="H55">
        <v>2017</v>
      </c>
      <c r="I55" t="s">
        <v>89</v>
      </c>
      <c r="J55" t="s">
        <v>36</v>
      </c>
      <c r="K55">
        <v>4</v>
      </c>
      <c r="L55" t="s">
        <v>601</v>
      </c>
      <c r="M55" t="s">
        <v>27</v>
      </c>
      <c r="N55" t="s">
        <v>68</v>
      </c>
      <c r="O55" t="s">
        <v>51</v>
      </c>
      <c r="P55" t="s">
        <v>29</v>
      </c>
      <c r="Q55" t="s">
        <v>30</v>
      </c>
      <c r="R55" t="s">
        <v>31</v>
      </c>
      <c r="S55">
        <v>46</v>
      </c>
      <c r="T55" t="s">
        <v>65</v>
      </c>
      <c r="U55" t="s">
        <v>33</v>
      </c>
      <c r="V55" t="s">
        <v>30</v>
      </c>
      <c r="W55">
        <v>6082</v>
      </c>
      <c r="X55">
        <v>1</v>
      </c>
      <c r="Y55" t="s">
        <v>90</v>
      </c>
    </row>
    <row r="56" spans="1:25" x14ac:dyDescent="0.2">
      <c r="A56">
        <v>29</v>
      </c>
      <c r="B56" s="2">
        <v>43094</v>
      </c>
      <c r="C56" s="1">
        <v>0.92361111111111116</v>
      </c>
      <c r="D56">
        <v>22</v>
      </c>
      <c r="E56" t="s">
        <v>441</v>
      </c>
      <c r="F56" s="3">
        <f t="shared" si="0"/>
        <v>43094</v>
      </c>
      <c r="G56">
        <v>4</v>
      </c>
      <c r="H56">
        <v>2017</v>
      </c>
      <c r="I56" t="s">
        <v>89</v>
      </c>
      <c r="J56" t="s">
        <v>36</v>
      </c>
      <c r="K56">
        <v>4</v>
      </c>
      <c r="L56" t="s">
        <v>601</v>
      </c>
      <c r="M56" t="s">
        <v>27</v>
      </c>
      <c r="N56" t="s">
        <v>68</v>
      </c>
      <c r="O56" t="s">
        <v>51</v>
      </c>
      <c r="P56" t="s">
        <v>29</v>
      </c>
      <c r="Q56" t="s">
        <v>30</v>
      </c>
      <c r="R56" t="s">
        <v>31</v>
      </c>
      <c r="S56">
        <v>46</v>
      </c>
      <c r="T56" t="s">
        <v>65</v>
      </c>
      <c r="U56" t="s">
        <v>33</v>
      </c>
      <c r="V56" t="s">
        <v>30</v>
      </c>
      <c r="W56">
        <v>8607</v>
      </c>
      <c r="X56">
        <v>1</v>
      </c>
      <c r="Y56" t="s">
        <v>90</v>
      </c>
    </row>
    <row r="57" spans="1:25" x14ac:dyDescent="0.2">
      <c r="A57">
        <v>287</v>
      </c>
      <c r="B57" s="2">
        <v>45514</v>
      </c>
      <c r="C57" s="1">
        <v>0.15416666666666667</v>
      </c>
      <c r="D57">
        <v>3</v>
      </c>
      <c r="E57" t="s">
        <v>447</v>
      </c>
      <c r="F57" s="3">
        <f t="shared" si="0"/>
        <v>45514</v>
      </c>
      <c r="G57">
        <v>3</v>
      </c>
      <c r="H57">
        <v>2024</v>
      </c>
      <c r="I57" t="s">
        <v>420</v>
      </c>
      <c r="J57" t="s">
        <v>92</v>
      </c>
      <c r="K57">
        <v>7</v>
      </c>
      <c r="L57" t="s">
        <v>497</v>
      </c>
      <c r="M57" t="s">
        <v>27</v>
      </c>
      <c r="N57" t="s">
        <v>28</v>
      </c>
      <c r="O57" t="s">
        <v>28</v>
      </c>
      <c r="P57" t="s">
        <v>29</v>
      </c>
      <c r="Q57" t="s">
        <v>30</v>
      </c>
      <c r="R57" t="s">
        <v>31</v>
      </c>
      <c r="S57">
        <v>46</v>
      </c>
      <c r="T57" t="s">
        <v>65</v>
      </c>
      <c r="U57" t="s">
        <v>33</v>
      </c>
      <c r="V57" t="s">
        <v>37</v>
      </c>
      <c r="W57">
        <v>11149</v>
      </c>
      <c r="X57">
        <v>1</v>
      </c>
      <c r="Y57" t="s">
        <v>421</v>
      </c>
    </row>
    <row r="58" spans="1:25" x14ac:dyDescent="0.2">
      <c r="A58">
        <v>288</v>
      </c>
      <c r="B58" s="2">
        <v>45514</v>
      </c>
      <c r="C58" s="1">
        <v>0.15416666666666667</v>
      </c>
      <c r="D58">
        <v>3</v>
      </c>
      <c r="E58" t="s">
        <v>447</v>
      </c>
      <c r="F58" s="3">
        <f t="shared" si="0"/>
        <v>45514</v>
      </c>
      <c r="G58">
        <v>3</v>
      </c>
      <c r="H58">
        <v>2024</v>
      </c>
      <c r="I58" t="s">
        <v>420</v>
      </c>
      <c r="J58" t="s">
        <v>92</v>
      </c>
      <c r="K58">
        <v>7</v>
      </c>
      <c r="L58" t="s">
        <v>497</v>
      </c>
      <c r="M58" t="s">
        <v>27</v>
      </c>
      <c r="N58" t="s">
        <v>28</v>
      </c>
      <c r="O58" t="s">
        <v>28</v>
      </c>
      <c r="P58" t="s">
        <v>29</v>
      </c>
      <c r="Q58" t="s">
        <v>30</v>
      </c>
      <c r="R58" t="s">
        <v>31</v>
      </c>
      <c r="S58">
        <v>46</v>
      </c>
      <c r="T58" t="s">
        <v>65</v>
      </c>
      <c r="U58" t="s">
        <v>33</v>
      </c>
      <c r="V58" t="s">
        <v>37</v>
      </c>
      <c r="W58">
        <v>11608</v>
      </c>
      <c r="X58">
        <v>1</v>
      </c>
      <c r="Y58" t="s">
        <v>421</v>
      </c>
    </row>
    <row r="59" spans="1:25" x14ac:dyDescent="0.2">
      <c r="A59">
        <v>89</v>
      </c>
      <c r="B59" s="2">
        <v>43365</v>
      </c>
      <c r="C59" s="1">
        <v>0.21041666666666667</v>
      </c>
      <c r="D59">
        <v>5</v>
      </c>
      <c r="E59" t="s">
        <v>447</v>
      </c>
      <c r="F59" s="3">
        <f t="shared" si="0"/>
        <v>43365</v>
      </c>
      <c r="G59">
        <v>3</v>
      </c>
      <c r="H59">
        <v>2018</v>
      </c>
      <c r="I59" t="s">
        <v>173</v>
      </c>
      <c r="J59" t="s">
        <v>45</v>
      </c>
      <c r="K59">
        <v>5</v>
      </c>
      <c r="L59" t="s">
        <v>607</v>
      </c>
      <c r="M59" t="s">
        <v>27</v>
      </c>
      <c r="N59" t="s">
        <v>50</v>
      </c>
      <c r="O59" t="s">
        <v>51</v>
      </c>
      <c r="P59" t="s">
        <v>29</v>
      </c>
      <c r="Q59" t="s">
        <v>37</v>
      </c>
      <c r="R59" t="s">
        <v>33</v>
      </c>
      <c r="S59">
        <v>45</v>
      </c>
      <c r="T59" t="s">
        <v>65</v>
      </c>
      <c r="U59" t="s">
        <v>33</v>
      </c>
      <c r="V59" t="s">
        <v>37</v>
      </c>
      <c r="W59">
        <v>10078</v>
      </c>
      <c r="X59">
        <v>1</v>
      </c>
      <c r="Y59" t="s">
        <v>174</v>
      </c>
    </row>
    <row r="60" spans="1:25" x14ac:dyDescent="0.2">
      <c r="A60">
        <v>90</v>
      </c>
      <c r="B60" s="2">
        <v>43365</v>
      </c>
      <c r="C60" s="1">
        <v>0.21041666666666667</v>
      </c>
      <c r="D60">
        <v>5</v>
      </c>
      <c r="E60" t="s">
        <v>447</v>
      </c>
      <c r="F60" s="3">
        <f t="shared" si="0"/>
        <v>43365</v>
      </c>
      <c r="G60">
        <v>3</v>
      </c>
      <c r="H60">
        <v>2018</v>
      </c>
      <c r="I60" t="s">
        <v>173</v>
      </c>
      <c r="J60" t="s">
        <v>45</v>
      </c>
      <c r="K60">
        <v>5</v>
      </c>
      <c r="L60" t="s">
        <v>607</v>
      </c>
      <c r="M60" t="s">
        <v>27</v>
      </c>
      <c r="N60" t="s">
        <v>50</v>
      </c>
      <c r="O60" t="s">
        <v>51</v>
      </c>
      <c r="P60" t="s">
        <v>29</v>
      </c>
      <c r="Q60" t="s">
        <v>37</v>
      </c>
      <c r="R60" t="s">
        <v>33</v>
      </c>
      <c r="S60">
        <v>45</v>
      </c>
      <c r="T60" t="s">
        <v>65</v>
      </c>
      <c r="U60" t="s">
        <v>33</v>
      </c>
      <c r="V60" t="s">
        <v>30</v>
      </c>
      <c r="W60">
        <v>10076</v>
      </c>
      <c r="X60">
        <v>1</v>
      </c>
      <c r="Y60" t="s">
        <v>174</v>
      </c>
    </row>
    <row r="61" spans="1:25" x14ac:dyDescent="0.2">
      <c r="A61">
        <v>42</v>
      </c>
      <c r="B61" s="2">
        <v>43186</v>
      </c>
      <c r="C61" s="1">
        <v>0.27638888888888891</v>
      </c>
      <c r="D61">
        <v>6</v>
      </c>
      <c r="E61" t="s">
        <v>448</v>
      </c>
      <c r="F61" s="3">
        <f t="shared" si="0"/>
        <v>43186</v>
      </c>
      <c r="G61">
        <v>1</v>
      </c>
      <c r="H61">
        <v>2018</v>
      </c>
      <c r="I61" t="s">
        <v>114</v>
      </c>
      <c r="J61" t="s">
        <v>92</v>
      </c>
      <c r="K61">
        <v>4</v>
      </c>
      <c r="L61" t="s">
        <v>493</v>
      </c>
      <c r="M61" t="s">
        <v>27</v>
      </c>
      <c r="N61" t="s">
        <v>28</v>
      </c>
      <c r="O61" t="s">
        <v>28</v>
      </c>
      <c r="P61" t="s">
        <v>29</v>
      </c>
      <c r="Q61" t="s">
        <v>37</v>
      </c>
      <c r="R61" t="s">
        <v>33</v>
      </c>
      <c r="S61">
        <v>44</v>
      </c>
      <c r="T61" t="s">
        <v>65</v>
      </c>
      <c r="U61" t="s">
        <v>33</v>
      </c>
      <c r="V61" t="s">
        <v>30</v>
      </c>
      <c r="W61">
        <v>5587</v>
      </c>
      <c r="X61">
        <v>1</v>
      </c>
      <c r="Y61" t="s">
        <v>115</v>
      </c>
    </row>
    <row r="62" spans="1:25" x14ac:dyDescent="0.2">
      <c r="A62">
        <v>43</v>
      </c>
      <c r="B62" s="2">
        <v>43186</v>
      </c>
      <c r="C62" s="1">
        <v>0.27638888888888891</v>
      </c>
      <c r="D62">
        <v>6</v>
      </c>
      <c r="E62" t="s">
        <v>448</v>
      </c>
      <c r="F62" s="3">
        <f t="shared" si="0"/>
        <v>43186</v>
      </c>
      <c r="G62">
        <v>1</v>
      </c>
      <c r="H62">
        <v>2018</v>
      </c>
      <c r="I62" t="s">
        <v>114</v>
      </c>
      <c r="J62" t="s">
        <v>92</v>
      </c>
      <c r="K62">
        <v>4</v>
      </c>
      <c r="L62" t="s">
        <v>493</v>
      </c>
      <c r="M62" t="s">
        <v>27</v>
      </c>
      <c r="N62" t="s">
        <v>28</v>
      </c>
      <c r="O62" t="s">
        <v>28</v>
      </c>
      <c r="P62" t="s">
        <v>29</v>
      </c>
      <c r="Q62" t="s">
        <v>37</v>
      </c>
      <c r="R62" t="s">
        <v>33</v>
      </c>
      <c r="S62">
        <v>44</v>
      </c>
      <c r="T62" t="s">
        <v>65</v>
      </c>
      <c r="U62" t="s">
        <v>33</v>
      </c>
      <c r="V62" t="s">
        <v>30</v>
      </c>
      <c r="W62">
        <v>7097</v>
      </c>
      <c r="X62">
        <v>1</v>
      </c>
      <c r="Y62" t="s">
        <v>115</v>
      </c>
    </row>
    <row r="63" spans="1:25" x14ac:dyDescent="0.2">
      <c r="A63">
        <v>44</v>
      </c>
      <c r="B63" s="2">
        <v>43186</v>
      </c>
      <c r="C63" s="1">
        <v>0.27638888888888891</v>
      </c>
      <c r="D63">
        <v>6</v>
      </c>
      <c r="E63" t="s">
        <v>448</v>
      </c>
      <c r="F63" s="3">
        <f t="shared" si="0"/>
        <v>43186</v>
      </c>
      <c r="G63">
        <v>1</v>
      </c>
      <c r="H63">
        <v>2018</v>
      </c>
      <c r="I63" t="s">
        <v>114</v>
      </c>
      <c r="J63" t="s">
        <v>92</v>
      </c>
      <c r="K63">
        <v>4</v>
      </c>
      <c r="L63" t="s">
        <v>493</v>
      </c>
      <c r="M63" t="s">
        <v>27</v>
      </c>
      <c r="N63" t="s">
        <v>28</v>
      </c>
      <c r="O63" t="s">
        <v>28</v>
      </c>
      <c r="P63" t="s">
        <v>29</v>
      </c>
      <c r="Q63" t="s">
        <v>37</v>
      </c>
      <c r="R63" t="s">
        <v>33</v>
      </c>
      <c r="S63">
        <v>44</v>
      </c>
      <c r="T63" t="s">
        <v>65</v>
      </c>
      <c r="U63" t="s">
        <v>33</v>
      </c>
      <c r="V63" t="s">
        <v>30</v>
      </c>
      <c r="W63">
        <v>9335</v>
      </c>
      <c r="X63">
        <v>1</v>
      </c>
      <c r="Y63" t="s">
        <v>115</v>
      </c>
    </row>
    <row r="64" spans="1:25" x14ac:dyDescent="0.2">
      <c r="A64">
        <v>55</v>
      </c>
      <c r="B64" s="2">
        <v>43204</v>
      </c>
      <c r="C64" s="1">
        <v>0.58958333333333335</v>
      </c>
      <c r="D64">
        <v>14</v>
      </c>
      <c r="E64" t="s">
        <v>447</v>
      </c>
      <c r="F64" s="3">
        <f t="shared" si="0"/>
        <v>43204</v>
      </c>
      <c r="G64">
        <v>2</v>
      </c>
      <c r="H64">
        <v>2018</v>
      </c>
      <c r="I64" t="s">
        <v>126</v>
      </c>
      <c r="J64" t="s">
        <v>92</v>
      </c>
      <c r="K64">
        <v>7</v>
      </c>
      <c r="L64" t="s">
        <v>523</v>
      </c>
      <c r="M64" t="s">
        <v>27</v>
      </c>
      <c r="N64" t="s">
        <v>28</v>
      </c>
      <c r="O64" t="s">
        <v>28</v>
      </c>
      <c r="P64" t="s">
        <v>29</v>
      </c>
      <c r="Q64" t="s">
        <v>37</v>
      </c>
      <c r="R64" t="s">
        <v>33</v>
      </c>
      <c r="S64">
        <v>44</v>
      </c>
      <c r="T64" t="s">
        <v>65</v>
      </c>
      <c r="U64" t="s">
        <v>33</v>
      </c>
      <c r="V64" t="s">
        <v>30</v>
      </c>
      <c r="W64">
        <v>8936</v>
      </c>
      <c r="X64">
        <v>1</v>
      </c>
      <c r="Y64" t="s">
        <v>127</v>
      </c>
    </row>
    <row r="65" spans="1:25" x14ac:dyDescent="0.2">
      <c r="A65">
        <v>56</v>
      </c>
      <c r="B65" s="2">
        <v>43204</v>
      </c>
      <c r="C65" s="1">
        <v>0.58958333333333335</v>
      </c>
      <c r="D65">
        <v>14</v>
      </c>
      <c r="E65" t="s">
        <v>447</v>
      </c>
      <c r="F65" s="3">
        <f t="shared" si="0"/>
        <v>43204</v>
      </c>
      <c r="G65">
        <v>2</v>
      </c>
      <c r="H65">
        <v>2018</v>
      </c>
      <c r="I65" t="s">
        <v>126</v>
      </c>
      <c r="J65" t="s">
        <v>92</v>
      </c>
      <c r="K65">
        <v>7</v>
      </c>
      <c r="L65" t="s">
        <v>523</v>
      </c>
      <c r="M65" t="s">
        <v>27</v>
      </c>
      <c r="N65" t="s">
        <v>28</v>
      </c>
      <c r="O65" t="s">
        <v>28</v>
      </c>
      <c r="P65" t="s">
        <v>29</v>
      </c>
      <c r="Q65" t="s">
        <v>37</v>
      </c>
      <c r="R65" t="s">
        <v>33</v>
      </c>
      <c r="S65">
        <v>44</v>
      </c>
      <c r="T65" t="s">
        <v>65</v>
      </c>
      <c r="U65" t="s">
        <v>33</v>
      </c>
      <c r="V65" t="s">
        <v>30</v>
      </c>
      <c r="W65">
        <v>9240</v>
      </c>
      <c r="X65">
        <v>1</v>
      </c>
      <c r="Y65" t="s">
        <v>127</v>
      </c>
    </row>
    <row r="66" spans="1:25" x14ac:dyDescent="0.2">
      <c r="A66">
        <v>57</v>
      </c>
      <c r="B66" s="2">
        <v>43204</v>
      </c>
      <c r="C66" s="1">
        <v>0.58958333333333335</v>
      </c>
      <c r="D66">
        <v>14</v>
      </c>
      <c r="E66" t="s">
        <v>447</v>
      </c>
      <c r="F66" s="3">
        <f t="shared" ref="F66:F129" si="1">B66</f>
        <v>43204</v>
      </c>
      <c r="G66">
        <v>2</v>
      </c>
      <c r="H66">
        <v>2018</v>
      </c>
      <c r="I66" t="s">
        <v>126</v>
      </c>
      <c r="J66" t="s">
        <v>92</v>
      </c>
      <c r="K66">
        <v>7</v>
      </c>
      <c r="L66" t="s">
        <v>523</v>
      </c>
      <c r="M66" t="s">
        <v>27</v>
      </c>
      <c r="N66" t="s">
        <v>28</v>
      </c>
      <c r="O66" t="s">
        <v>28</v>
      </c>
      <c r="P66" t="s">
        <v>29</v>
      </c>
      <c r="Q66" t="s">
        <v>37</v>
      </c>
      <c r="R66" t="s">
        <v>33</v>
      </c>
      <c r="S66">
        <v>44</v>
      </c>
      <c r="T66" t="s">
        <v>65</v>
      </c>
      <c r="U66" t="s">
        <v>33</v>
      </c>
      <c r="V66" t="s">
        <v>30</v>
      </c>
      <c r="W66">
        <v>10054</v>
      </c>
      <c r="X66">
        <v>1</v>
      </c>
      <c r="Y66" t="s">
        <v>127</v>
      </c>
    </row>
    <row r="67" spans="1:25" x14ac:dyDescent="0.2">
      <c r="A67">
        <v>37</v>
      </c>
      <c r="B67" s="2">
        <v>43161</v>
      </c>
      <c r="C67" s="1">
        <v>0.4375</v>
      </c>
      <c r="D67">
        <v>10</v>
      </c>
      <c r="E67" t="s">
        <v>446</v>
      </c>
      <c r="F67" s="3">
        <f t="shared" si="1"/>
        <v>43161</v>
      </c>
      <c r="G67">
        <v>1</v>
      </c>
      <c r="H67">
        <v>2018</v>
      </c>
      <c r="I67" t="s">
        <v>106</v>
      </c>
      <c r="J67" t="s">
        <v>54</v>
      </c>
      <c r="K67">
        <v>0</v>
      </c>
      <c r="L67" t="s">
        <v>517</v>
      </c>
      <c r="M67" t="s">
        <v>27</v>
      </c>
      <c r="N67" t="s">
        <v>28</v>
      </c>
      <c r="O67" t="s">
        <v>28</v>
      </c>
      <c r="P67" t="s">
        <v>29</v>
      </c>
      <c r="Q67" t="s">
        <v>30</v>
      </c>
      <c r="R67" t="s">
        <v>33</v>
      </c>
      <c r="S67">
        <v>44</v>
      </c>
      <c r="T67" t="s">
        <v>65</v>
      </c>
      <c r="U67" t="s">
        <v>33</v>
      </c>
      <c r="V67" t="s">
        <v>30</v>
      </c>
      <c r="W67">
        <v>6696</v>
      </c>
      <c r="X67">
        <v>1</v>
      </c>
      <c r="Y67" t="s">
        <v>107</v>
      </c>
    </row>
    <row r="68" spans="1:25" x14ac:dyDescent="0.2">
      <c r="A68">
        <v>47</v>
      </c>
      <c r="B68" s="2">
        <v>43194</v>
      </c>
      <c r="C68" s="1">
        <v>0.7993055555555556</v>
      </c>
      <c r="D68">
        <v>19</v>
      </c>
      <c r="E68" t="s">
        <v>445</v>
      </c>
      <c r="F68" s="3">
        <f t="shared" si="1"/>
        <v>43194</v>
      </c>
      <c r="G68">
        <v>2</v>
      </c>
      <c r="H68">
        <v>2018</v>
      </c>
      <c r="I68" t="s">
        <v>122</v>
      </c>
      <c r="J68" t="s">
        <v>26</v>
      </c>
      <c r="K68">
        <v>1</v>
      </c>
      <c r="L68" t="s">
        <v>483</v>
      </c>
      <c r="M68" t="s">
        <v>27</v>
      </c>
      <c r="N68" t="s">
        <v>28</v>
      </c>
      <c r="O68" t="s">
        <v>28</v>
      </c>
      <c r="P68" t="s">
        <v>60</v>
      </c>
      <c r="Q68" t="s">
        <v>30</v>
      </c>
      <c r="R68" t="s">
        <v>33</v>
      </c>
      <c r="S68">
        <v>44</v>
      </c>
      <c r="T68" t="s">
        <v>65</v>
      </c>
      <c r="U68" t="s">
        <v>33</v>
      </c>
      <c r="V68" t="s">
        <v>30</v>
      </c>
      <c r="W68">
        <v>8590</v>
      </c>
      <c r="X68">
        <v>1</v>
      </c>
      <c r="Y68" t="s">
        <v>123</v>
      </c>
    </row>
    <row r="69" spans="1:25" x14ac:dyDescent="0.2">
      <c r="A69">
        <v>48</v>
      </c>
      <c r="B69" s="2">
        <v>43194</v>
      </c>
      <c r="C69" s="1">
        <v>0.7993055555555556</v>
      </c>
      <c r="D69">
        <v>19</v>
      </c>
      <c r="E69" t="s">
        <v>445</v>
      </c>
      <c r="F69" s="3">
        <f t="shared" si="1"/>
        <v>43194</v>
      </c>
      <c r="G69">
        <v>2</v>
      </c>
      <c r="H69">
        <v>2018</v>
      </c>
      <c r="I69" t="s">
        <v>122</v>
      </c>
      <c r="J69" t="s">
        <v>26</v>
      </c>
      <c r="K69">
        <v>1</v>
      </c>
      <c r="L69" t="s">
        <v>483</v>
      </c>
      <c r="M69" t="s">
        <v>27</v>
      </c>
      <c r="N69" t="s">
        <v>28</v>
      </c>
      <c r="O69" t="s">
        <v>28</v>
      </c>
      <c r="P69" t="s">
        <v>60</v>
      </c>
      <c r="Q69" t="s">
        <v>30</v>
      </c>
      <c r="R69" t="s">
        <v>33</v>
      </c>
      <c r="S69">
        <v>44</v>
      </c>
      <c r="T69" t="s">
        <v>65</v>
      </c>
      <c r="U69" t="s">
        <v>33</v>
      </c>
      <c r="V69" t="s">
        <v>30</v>
      </c>
      <c r="W69">
        <v>9301</v>
      </c>
      <c r="X69">
        <v>1</v>
      </c>
      <c r="Y69" t="s">
        <v>123</v>
      </c>
    </row>
    <row r="70" spans="1:25" x14ac:dyDescent="0.2">
      <c r="A70">
        <v>49</v>
      </c>
      <c r="B70" s="2">
        <v>43194</v>
      </c>
      <c r="C70" s="1">
        <v>0.7993055555555556</v>
      </c>
      <c r="D70">
        <v>19</v>
      </c>
      <c r="E70" t="s">
        <v>443</v>
      </c>
      <c r="F70" s="3">
        <f t="shared" si="1"/>
        <v>43194</v>
      </c>
      <c r="G70">
        <v>2</v>
      </c>
      <c r="H70">
        <v>2018</v>
      </c>
      <c r="I70" t="s">
        <v>122</v>
      </c>
      <c r="J70" t="s">
        <v>26</v>
      </c>
      <c r="K70">
        <v>1</v>
      </c>
      <c r="L70" t="s">
        <v>483</v>
      </c>
      <c r="M70" t="s">
        <v>27</v>
      </c>
      <c r="N70" t="s">
        <v>28</v>
      </c>
      <c r="O70" t="s">
        <v>28</v>
      </c>
      <c r="P70" t="s">
        <v>60</v>
      </c>
      <c r="Q70" t="s">
        <v>30</v>
      </c>
      <c r="R70" t="s">
        <v>33</v>
      </c>
      <c r="S70">
        <v>44</v>
      </c>
      <c r="T70" t="s">
        <v>65</v>
      </c>
      <c r="U70" t="s">
        <v>33</v>
      </c>
      <c r="V70" t="s">
        <v>30</v>
      </c>
      <c r="W70">
        <v>9448</v>
      </c>
      <c r="X70">
        <v>1</v>
      </c>
      <c r="Y70" t="s">
        <v>123</v>
      </c>
    </row>
    <row r="71" spans="1:25" x14ac:dyDescent="0.2">
      <c r="A71">
        <v>153</v>
      </c>
      <c r="B71" s="2">
        <v>44124</v>
      </c>
      <c r="C71" s="1">
        <v>0.87986111111111109</v>
      </c>
      <c r="D71">
        <v>21</v>
      </c>
      <c r="E71" t="s">
        <v>448</v>
      </c>
      <c r="F71" s="3">
        <f t="shared" si="1"/>
        <v>44124</v>
      </c>
      <c r="G71">
        <v>4</v>
      </c>
      <c r="H71">
        <v>2020</v>
      </c>
      <c r="I71" t="s">
        <v>252</v>
      </c>
      <c r="J71" t="s">
        <v>36</v>
      </c>
      <c r="K71">
        <v>4</v>
      </c>
      <c r="L71" t="s">
        <v>479</v>
      </c>
      <c r="M71" t="s">
        <v>27</v>
      </c>
      <c r="N71" t="s">
        <v>28</v>
      </c>
      <c r="O71" t="s">
        <v>28</v>
      </c>
      <c r="P71" t="s">
        <v>29</v>
      </c>
      <c r="Q71" t="s">
        <v>37</v>
      </c>
      <c r="R71" t="s">
        <v>33</v>
      </c>
      <c r="S71">
        <v>43</v>
      </c>
      <c r="T71" t="s">
        <v>65</v>
      </c>
      <c r="U71" t="s">
        <v>33</v>
      </c>
      <c r="V71" t="s">
        <v>37</v>
      </c>
      <c r="W71">
        <v>10097</v>
      </c>
      <c r="X71">
        <v>1</v>
      </c>
      <c r="Y71" t="s">
        <v>253</v>
      </c>
    </row>
    <row r="72" spans="1:25" x14ac:dyDescent="0.2">
      <c r="A72">
        <v>154</v>
      </c>
      <c r="B72" s="2">
        <v>44124</v>
      </c>
      <c r="C72" s="1">
        <v>0.87986111111111109</v>
      </c>
      <c r="D72">
        <v>21</v>
      </c>
      <c r="E72" t="s">
        <v>448</v>
      </c>
      <c r="F72" s="3">
        <f t="shared" si="1"/>
        <v>44124</v>
      </c>
      <c r="G72">
        <v>4</v>
      </c>
      <c r="H72">
        <v>2020</v>
      </c>
      <c r="I72" t="s">
        <v>252</v>
      </c>
      <c r="J72" t="s">
        <v>36</v>
      </c>
      <c r="K72">
        <v>4</v>
      </c>
      <c r="L72" t="s">
        <v>479</v>
      </c>
      <c r="M72" t="s">
        <v>27</v>
      </c>
      <c r="N72" t="s">
        <v>28</v>
      </c>
      <c r="O72" t="s">
        <v>28</v>
      </c>
      <c r="P72" t="s">
        <v>29</v>
      </c>
      <c r="Q72" t="s">
        <v>37</v>
      </c>
      <c r="R72" t="s">
        <v>33</v>
      </c>
      <c r="S72">
        <v>43</v>
      </c>
      <c r="T72" t="s">
        <v>65</v>
      </c>
      <c r="U72" t="s">
        <v>33</v>
      </c>
      <c r="V72" t="s">
        <v>30</v>
      </c>
      <c r="W72">
        <v>10068</v>
      </c>
      <c r="X72">
        <v>1</v>
      </c>
      <c r="Y72" t="s">
        <v>253</v>
      </c>
    </row>
    <row r="73" spans="1:25" x14ac:dyDescent="0.2">
      <c r="A73">
        <v>272</v>
      </c>
      <c r="B73" s="2">
        <v>45302</v>
      </c>
      <c r="C73" s="1">
        <v>0.47499999999999998</v>
      </c>
      <c r="D73">
        <v>11</v>
      </c>
      <c r="E73" t="s">
        <v>442</v>
      </c>
      <c r="F73" s="3">
        <f t="shared" si="1"/>
        <v>45302</v>
      </c>
      <c r="G73">
        <v>1</v>
      </c>
      <c r="H73">
        <v>2024</v>
      </c>
      <c r="I73" t="s">
        <v>402</v>
      </c>
      <c r="J73" t="s">
        <v>36</v>
      </c>
      <c r="K73">
        <v>8</v>
      </c>
      <c r="L73" t="s">
        <v>502</v>
      </c>
      <c r="M73" t="s">
        <v>27</v>
      </c>
      <c r="N73" t="s">
        <v>28</v>
      </c>
      <c r="O73" t="s">
        <v>28</v>
      </c>
      <c r="P73" t="s">
        <v>29</v>
      </c>
      <c r="Q73" t="s">
        <v>30</v>
      </c>
      <c r="R73" t="s">
        <v>33</v>
      </c>
      <c r="S73">
        <v>43</v>
      </c>
      <c r="T73" t="s">
        <v>65</v>
      </c>
      <c r="U73" t="s">
        <v>33</v>
      </c>
      <c r="V73" t="s">
        <v>37</v>
      </c>
      <c r="W73">
        <v>9351</v>
      </c>
      <c r="X73">
        <v>1</v>
      </c>
      <c r="Y73" t="s">
        <v>403</v>
      </c>
    </row>
    <row r="74" spans="1:25" x14ac:dyDescent="0.2">
      <c r="A74">
        <v>107</v>
      </c>
      <c r="B74" s="2">
        <v>43552</v>
      </c>
      <c r="C74" s="1">
        <v>3.4722222222222224E-2</v>
      </c>
      <c r="D74">
        <v>0</v>
      </c>
      <c r="E74" t="s">
        <v>442</v>
      </c>
      <c r="F74" s="3">
        <f t="shared" si="1"/>
        <v>43552</v>
      </c>
      <c r="G74">
        <v>1</v>
      </c>
      <c r="H74">
        <v>2019</v>
      </c>
      <c r="I74" t="s">
        <v>196</v>
      </c>
      <c r="J74" t="s">
        <v>45</v>
      </c>
      <c r="K74">
        <v>5</v>
      </c>
      <c r="L74" t="s">
        <v>520</v>
      </c>
      <c r="M74" t="s">
        <v>27</v>
      </c>
      <c r="N74" t="s">
        <v>28</v>
      </c>
      <c r="O74" t="s">
        <v>28</v>
      </c>
      <c r="P74" t="s">
        <v>29</v>
      </c>
      <c r="Q74" t="s">
        <v>30</v>
      </c>
      <c r="R74" t="s">
        <v>33</v>
      </c>
      <c r="S74">
        <v>43</v>
      </c>
      <c r="T74" t="s">
        <v>65</v>
      </c>
      <c r="U74" t="s">
        <v>33</v>
      </c>
      <c r="V74" t="s">
        <v>30</v>
      </c>
      <c r="W74">
        <v>8217</v>
      </c>
      <c r="X74">
        <v>1</v>
      </c>
      <c r="Y74" t="s">
        <v>197</v>
      </c>
    </row>
    <row r="75" spans="1:25" x14ac:dyDescent="0.2">
      <c r="A75">
        <v>185</v>
      </c>
      <c r="B75" s="2">
        <v>44346</v>
      </c>
      <c r="C75" s="1">
        <v>0.71388888888888891</v>
      </c>
      <c r="D75">
        <v>17</v>
      </c>
      <c r="E75" t="s">
        <v>444</v>
      </c>
      <c r="F75" s="3">
        <f t="shared" si="1"/>
        <v>44346</v>
      </c>
      <c r="G75">
        <v>2</v>
      </c>
      <c r="H75">
        <v>2021</v>
      </c>
      <c r="I75" t="s">
        <v>285</v>
      </c>
      <c r="J75" t="s">
        <v>26</v>
      </c>
      <c r="K75">
        <v>1</v>
      </c>
      <c r="L75" t="s">
        <v>612</v>
      </c>
      <c r="M75" t="s">
        <v>27</v>
      </c>
      <c r="N75" t="s">
        <v>50</v>
      </c>
      <c r="O75" t="s">
        <v>51</v>
      </c>
      <c r="P75" t="s">
        <v>29</v>
      </c>
      <c r="Q75" t="s">
        <v>37</v>
      </c>
      <c r="R75" t="s">
        <v>33</v>
      </c>
      <c r="S75">
        <v>42</v>
      </c>
      <c r="T75" t="s">
        <v>65</v>
      </c>
      <c r="U75" t="s">
        <v>33</v>
      </c>
      <c r="V75" t="s">
        <v>30</v>
      </c>
      <c r="W75">
        <v>10760</v>
      </c>
      <c r="X75">
        <v>1</v>
      </c>
      <c r="Y75" t="s">
        <v>286</v>
      </c>
    </row>
    <row r="76" spans="1:25" x14ac:dyDescent="0.2">
      <c r="A76">
        <v>59</v>
      </c>
      <c r="B76" s="2">
        <v>43221</v>
      </c>
      <c r="C76" s="1">
        <v>0.84444444444444444</v>
      </c>
      <c r="D76">
        <v>20</v>
      </c>
      <c r="E76" t="s">
        <v>448</v>
      </c>
      <c r="F76" s="3">
        <f t="shared" si="1"/>
        <v>43221</v>
      </c>
      <c r="G76">
        <v>2</v>
      </c>
      <c r="H76">
        <v>2018</v>
      </c>
      <c r="I76" t="s">
        <v>130</v>
      </c>
      <c r="J76" t="s">
        <v>49</v>
      </c>
      <c r="K76">
        <v>7</v>
      </c>
      <c r="L76" t="s">
        <v>611</v>
      </c>
      <c r="M76" t="s">
        <v>27</v>
      </c>
      <c r="N76" t="s">
        <v>50</v>
      </c>
      <c r="O76" t="s">
        <v>51</v>
      </c>
      <c r="P76" t="s">
        <v>29</v>
      </c>
      <c r="Q76" t="s">
        <v>37</v>
      </c>
      <c r="R76" t="s">
        <v>33</v>
      </c>
      <c r="S76">
        <v>42</v>
      </c>
      <c r="T76" t="s">
        <v>65</v>
      </c>
      <c r="U76" t="s">
        <v>33</v>
      </c>
      <c r="V76" t="s">
        <v>37</v>
      </c>
      <c r="W76">
        <v>9621</v>
      </c>
      <c r="X76">
        <v>1</v>
      </c>
      <c r="Y76" t="s">
        <v>131</v>
      </c>
    </row>
    <row r="77" spans="1:25" x14ac:dyDescent="0.2">
      <c r="A77">
        <v>275</v>
      </c>
      <c r="B77" s="2">
        <v>45318</v>
      </c>
      <c r="C77" s="1">
        <v>0.67361111111111116</v>
      </c>
      <c r="D77">
        <v>16</v>
      </c>
      <c r="E77" t="s">
        <v>447</v>
      </c>
      <c r="F77" s="3">
        <f t="shared" si="1"/>
        <v>45318</v>
      </c>
      <c r="G77">
        <v>1</v>
      </c>
      <c r="H77">
        <v>2024</v>
      </c>
      <c r="I77" t="s">
        <v>406</v>
      </c>
      <c r="J77" t="s">
        <v>36</v>
      </c>
      <c r="K77">
        <v>4</v>
      </c>
      <c r="L77" t="s">
        <v>482</v>
      </c>
      <c r="M77" t="s">
        <v>27</v>
      </c>
      <c r="N77" t="s">
        <v>28</v>
      </c>
      <c r="O77" t="s">
        <v>28</v>
      </c>
      <c r="P77" t="s">
        <v>29</v>
      </c>
      <c r="Q77" t="s">
        <v>37</v>
      </c>
      <c r="R77" t="s">
        <v>33</v>
      </c>
      <c r="S77">
        <v>42</v>
      </c>
      <c r="T77" t="s">
        <v>65</v>
      </c>
      <c r="U77" t="s">
        <v>33</v>
      </c>
      <c r="V77" t="s">
        <v>30</v>
      </c>
      <c r="W77">
        <v>10584</v>
      </c>
      <c r="X77">
        <v>1</v>
      </c>
      <c r="Y77" t="s">
        <v>407</v>
      </c>
    </row>
    <row r="78" spans="1:25" x14ac:dyDescent="0.2">
      <c r="A78">
        <v>276</v>
      </c>
      <c r="B78" s="2">
        <v>45318</v>
      </c>
      <c r="C78" s="1">
        <v>0.67361111111111116</v>
      </c>
      <c r="D78">
        <v>16</v>
      </c>
      <c r="E78" t="s">
        <v>447</v>
      </c>
      <c r="F78" s="3">
        <f t="shared" si="1"/>
        <v>45318</v>
      </c>
      <c r="G78">
        <v>1</v>
      </c>
      <c r="H78">
        <v>2024</v>
      </c>
      <c r="I78" t="s">
        <v>406</v>
      </c>
      <c r="J78" t="s">
        <v>36</v>
      </c>
      <c r="K78">
        <v>4</v>
      </c>
      <c r="L78" t="s">
        <v>482</v>
      </c>
      <c r="M78" t="s">
        <v>27</v>
      </c>
      <c r="N78" t="s">
        <v>28</v>
      </c>
      <c r="O78" t="s">
        <v>28</v>
      </c>
      <c r="P78" t="s">
        <v>29</v>
      </c>
      <c r="Q78" t="s">
        <v>37</v>
      </c>
      <c r="R78" t="s">
        <v>33</v>
      </c>
      <c r="S78">
        <v>42</v>
      </c>
      <c r="T78" t="s">
        <v>65</v>
      </c>
      <c r="U78" t="s">
        <v>33</v>
      </c>
      <c r="V78" t="s">
        <v>30</v>
      </c>
      <c r="W78">
        <v>10779</v>
      </c>
      <c r="X78">
        <v>1</v>
      </c>
      <c r="Y78" t="s">
        <v>407</v>
      </c>
    </row>
    <row r="79" spans="1:25" x14ac:dyDescent="0.2">
      <c r="A79">
        <v>277</v>
      </c>
      <c r="B79" s="2">
        <v>45318</v>
      </c>
      <c r="C79" s="1">
        <v>0.67361111111111116</v>
      </c>
      <c r="D79">
        <v>16</v>
      </c>
      <c r="E79" t="s">
        <v>447</v>
      </c>
      <c r="F79" s="3">
        <f t="shared" si="1"/>
        <v>45318</v>
      </c>
      <c r="G79">
        <v>1</v>
      </c>
      <c r="H79">
        <v>2024</v>
      </c>
      <c r="I79" t="s">
        <v>406</v>
      </c>
      <c r="J79" t="s">
        <v>36</v>
      </c>
      <c r="K79">
        <v>4</v>
      </c>
      <c r="L79" t="s">
        <v>482</v>
      </c>
      <c r="M79" t="s">
        <v>27</v>
      </c>
      <c r="N79" t="s">
        <v>28</v>
      </c>
      <c r="O79" t="s">
        <v>28</v>
      </c>
      <c r="P79" t="s">
        <v>29</v>
      </c>
      <c r="Q79" t="s">
        <v>37</v>
      </c>
      <c r="R79" t="s">
        <v>33</v>
      </c>
      <c r="S79">
        <v>42</v>
      </c>
      <c r="T79" t="s">
        <v>65</v>
      </c>
      <c r="U79" t="s">
        <v>33</v>
      </c>
      <c r="V79" t="s">
        <v>30</v>
      </c>
      <c r="W79">
        <v>10954</v>
      </c>
      <c r="X79">
        <v>1</v>
      </c>
      <c r="Y79" t="s">
        <v>407</v>
      </c>
    </row>
    <row r="80" spans="1:25" x14ac:dyDescent="0.2">
      <c r="A80">
        <v>278</v>
      </c>
      <c r="B80" s="2">
        <v>45318</v>
      </c>
      <c r="C80" s="1">
        <v>0.67361111111111116</v>
      </c>
      <c r="D80">
        <v>16</v>
      </c>
      <c r="E80" t="s">
        <v>447</v>
      </c>
      <c r="F80" s="3">
        <f t="shared" si="1"/>
        <v>45318</v>
      </c>
      <c r="G80">
        <v>1</v>
      </c>
      <c r="H80">
        <v>2024</v>
      </c>
      <c r="I80" t="s">
        <v>406</v>
      </c>
      <c r="J80" t="s">
        <v>36</v>
      </c>
      <c r="K80">
        <v>4</v>
      </c>
      <c r="L80" t="s">
        <v>482</v>
      </c>
      <c r="M80" t="s">
        <v>27</v>
      </c>
      <c r="N80" t="s">
        <v>28</v>
      </c>
      <c r="O80" t="s">
        <v>28</v>
      </c>
      <c r="P80" t="s">
        <v>29</v>
      </c>
      <c r="Q80" t="s">
        <v>37</v>
      </c>
      <c r="R80" t="s">
        <v>33</v>
      </c>
      <c r="S80">
        <v>42</v>
      </c>
      <c r="T80" t="s">
        <v>65</v>
      </c>
      <c r="U80" t="s">
        <v>33</v>
      </c>
      <c r="V80" t="s">
        <v>30</v>
      </c>
      <c r="W80">
        <v>10980</v>
      </c>
      <c r="X80">
        <v>1</v>
      </c>
      <c r="Y80" t="s">
        <v>407</v>
      </c>
    </row>
    <row r="81" spans="1:25" x14ac:dyDescent="0.2">
      <c r="A81">
        <v>240</v>
      </c>
      <c r="B81" s="2">
        <v>44990</v>
      </c>
      <c r="C81" s="1">
        <v>0.79097222222222219</v>
      </c>
      <c r="D81">
        <v>18</v>
      </c>
      <c r="E81" t="s">
        <v>444</v>
      </c>
      <c r="F81" s="3">
        <f t="shared" si="1"/>
        <v>44990</v>
      </c>
      <c r="G81">
        <v>1</v>
      </c>
      <c r="H81">
        <v>2023</v>
      </c>
      <c r="I81" t="s">
        <v>360</v>
      </c>
      <c r="J81" t="s">
        <v>45</v>
      </c>
      <c r="K81">
        <v>4</v>
      </c>
      <c r="L81" t="s">
        <v>515</v>
      </c>
      <c r="M81" t="s">
        <v>27</v>
      </c>
      <c r="N81" t="s">
        <v>28</v>
      </c>
      <c r="O81" t="s">
        <v>28</v>
      </c>
      <c r="P81" t="s">
        <v>29</v>
      </c>
      <c r="Q81" t="s">
        <v>37</v>
      </c>
      <c r="R81" t="s">
        <v>33</v>
      </c>
      <c r="S81">
        <v>42</v>
      </c>
      <c r="T81" t="s">
        <v>65</v>
      </c>
      <c r="U81" t="s">
        <v>33</v>
      </c>
      <c r="V81" t="s">
        <v>37</v>
      </c>
      <c r="W81">
        <v>9943</v>
      </c>
      <c r="X81">
        <v>1</v>
      </c>
      <c r="Y81" t="s">
        <v>361</v>
      </c>
    </row>
    <row r="82" spans="1:25" x14ac:dyDescent="0.2">
      <c r="A82">
        <v>241</v>
      </c>
      <c r="B82" s="2">
        <v>44990</v>
      </c>
      <c r="C82" s="1">
        <v>0.79097222222222219</v>
      </c>
      <c r="D82">
        <v>18</v>
      </c>
      <c r="E82" t="s">
        <v>444</v>
      </c>
      <c r="F82" s="3">
        <f t="shared" si="1"/>
        <v>44990</v>
      </c>
      <c r="G82">
        <v>1</v>
      </c>
      <c r="H82">
        <v>2023</v>
      </c>
      <c r="I82" t="s">
        <v>360</v>
      </c>
      <c r="J82" t="s">
        <v>45</v>
      </c>
      <c r="K82">
        <v>4</v>
      </c>
      <c r="L82" t="s">
        <v>515</v>
      </c>
      <c r="M82" t="s">
        <v>27</v>
      </c>
      <c r="N82" t="s">
        <v>28</v>
      </c>
      <c r="O82" t="s">
        <v>28</v>
      </c>
      <c r="P82" t="s">
        <v>29</v>
      </c>
      <c r="Q82" t="s">
        <v>37</v>
      </c>
      <c r="R82" t="s">
        <v>33</v>
      </c>
      <c r="S82">
        <v>42</v>
      </c>
      <c r="T82" t="s">
        <v>65</v>
      </c>
      <c r="U82" t="s">
        <v>33</v>
      </c>
      <c r="V82" t="s">
        <v>30</v>
      </c>
      <c r="W82">
        <v>9273</v>
      </c>
      <c r="X82">
        <v>1</v>
      </c>
      <c r="Y82" t="s">
        <v>361</v>
      </c>
    </row>
    <row r="83" spans="1:25" x14ac:dyDescent="0.2">
      <c r="A83">
        <v>66</v>
      </c>
      <c r="B83" s="2">
        <v>43244</v>
      </c>
      <c r="C83" s="1">
        <v>2.0833333333333332E-2</v>
      </c>
      <c r="D83">
        <v>0</v>
      </c>
      <c r="E83" t="s">
        <v>442</v>
      </c>
      <c r="F83" s="3">
        <f t="shared" si="1"/>
        <v>43244</v>
      </c>
      <c r="G83">
        <v>2</v>
      </c>
      <c r="H83">
        <v>2018</v>
      </c>
      <c r="I83" t="s">
        <v>138</v>
      </c>
      <c r="J83" t="s">
        <v>41</v>
      </c>
      <c r="K83">
        <v>2</v>
      </c>
      <c r="L83" t="s">
        <v>609</v>
      </c>
      <c r="M83" t="s">
        <v>27</v>
      </c>
      <c r="N83" t="s">
        <v>50</v>
      </c>
      <c r="O83" t="s">
        <v>51</v>
      </c>
      <c r="P83" t="s">
        <v>29</v>
      </c>
      <c r="Q83" t="s">
        <v>30</v>
      </c>
      <c r="R83" t="s">
        <v>33</v>
      </c>
      <c r="S83">
        <v>42</v>
      </c>
      <c r="T83" t="s">
        <v>65</v>
      </c>
      <c r="U83" t="s">
        <v>33</v>
      </c>
      <c r="V83" t="s">
        <v>30</v>
      </c>
      <c r="W83">
        <v>7704</v>
      </c>
      <c r="X83">
        <v>1</v>
      </c>
      <c r="Y83" t="s">
        <v>139</v>
      </c>
    </row>
    <row r="84" spans="1:25" x14ac:dyDescent="0.2">
      <c r="A84">
        <v>25</v>
      </c>
      <c r="B84" s="2">
        <v>43049</v>
      </c>
      <c r="C84" s="1">
        <v>0.57916666666666672</v>
      </c>
      <c r="D84">
        <v>13</v>
      </c>
      <c r="E84" t="s">
        <v>446</v>
      </c>
      <c r="F84" s="3">
        <f t="shared" si="1"/>
        <v>43049</v>
      </c>
      <c r="G84">
        <v>4</v>
      </c>
      <c r="H84">
        <v>2017</v>
      </c>
      <c r="I84" t="s">
        <v>83</v>
      </c>
      <c r="J84" t="s">
        <v>36</v>
      </c>
      <c r="K84">
        <v>7</v>
      </c>
      <c r="L84" t="s">
        <v>456</v>
      </c>
      <c r="M84" t="s">
        <v>46</v>
      </c>
      <c r="N84" t="s">
        <v>28</v>
      </c>
      <c r="O84" t="s">
        <v>28</v>
      </c>
      <c r="P84" t="s">
        <v>29</v>
      </c>
      <c r="Q84" t="s">
        <v>30</v>
      </c>
      <c r="R84" t="s">
        <v>31</v>
      </c>
      <c r="S84">
        <v>42</v>
      </c>
      <c r="T84" t="s">
        <v>65</v>
      </c>
      <c r="U84" t="s">
        <v>33</v>
      </c>
      <c r="V84" t="s">
        <v>30</v>
      </c>
      <c r="W84">
        <v>9553</v>
      </c>
      <c r="X84">
        <v>1</v>
      </c>
      <c r="Y84" t="s">
        <v>84</v>
      </c>
    </row>
    <row r="85" spans="1:25" x14ac:dyDescent="0.2">
      <c r="A85">
        <v>164</v>
      </c>
      <c r="B85" s="2">
        <v>44168</v>
      </c>
      <c r="C85" s="1">
        <v>0.17152777777777778</v>
      </c>
      <c r="D85">
        <v>4</v>
      </c>
      <c r="E85" t="s">
        <v>442</v>
      </c>
      <c r="F85" s="3">
        <f t="shared" si="1"/>
        <v>44168</v>
      </c>
      <c r="G85">
        <v>4</v>
      </c>
      <c r="H85">
        <v>2020</v>
      </c>
      <c r="I85" t="s">
        <v>263</v>
      </c>
      <c r="J85" t="s">
        <v>36</v>
      </c>
      <c r="K85">
        <v>3</v>
      </c>
      <c r="L85" t="s">
        <v>530</v>
      </c>
      <c r="M85" t="s">
        <v>27</v>
      </c>
      <c r="N85" t="s">
        <v>28</v>
      </c>
      <c r="O85" t="s">
        <v>28</v>
      </c>
      <c r="P85" t="s">
        <v>29</v>
      </c>
      <c r="Q85" t="s">
        <v>30</v>
      </c>
      <c r="R85" t="s">
        <v>31</v>
      </c>
      <c r="S85">
        <v>42</v>
      </c>
      <c r="T85" t="s">
        <v>65</v>
      </c>
      <c r="U85" t="s">
        <v>33</v>
      </c>
      <c r="V85" t="s">
        <v>37</v>
      </c>
      <c r="W85">
        <v>9824</v>
      </c>
      <c r="X85">
        <v>1</v>
      </c>
      <c r="Y85" t="s">
        <v>264</v>
      </c>
    </row>
    <row r="86" spans="1:25" x14ac:dyDescent="0.2">
      <c r="A86">
        <v>165</v>
      </c>
      <c r="B86" s="2">
        <v>44168</v>
      </c>
      <c r="C86" s="1">
        <v>0.17152777777777778</v>
      </c>
      <c r="D86">
        <v>4</v>
      </c>
      <c r="E86" t="s">
        <v>442</v>
      </c>
      <c r="F86" s="3">
        <f t="shared" si="1"/>
        <v>44168</v>
      </c>
      <c r="G86">
        <v>4</v>
      </c>
      <c r="H86">
        <v>2020</v>
      </c>
      <c r="I86" t="s">
        <v>263</v>
      </c>
      <c r="J86" t="s">
        <v>36</v>
      </c>
      <c r="K86">
        <v>3</v>
      </c>
      <c r="L86" t="s">
        <v>530</v>
      </c>
      <c r="M86" t="s">
        <v>27</v>
      </c>
      <c r="N86" t="s">
        <v>28</v>
      </c>
      <c r="O86" t="s">
        <v>28</v>
      </c>
      <c r="P86" t="s">
        <v>29</v>
      </c>
      <c r="Q86" t="s">
        <v>30</v>
      </c>
      <c r="R86" t="s">
        <v>31</v>
      </c>
      <c r="S86">
        <v>42</v>
      </c>
      <c r="T86" t="s">
        <v>65</v>
      </c>
      <c r="U86" t="s">
        <v>33</v>
      </c>
      <c r="V86" t="s">
        <v>37</v>
      </c>
      <c r="W86">
        <v>9890</v>
      </c>
      <c r="X86">
        <v>1</v>
      </c>
      <c r="Y86" t="s">
        <v>264</v>
      </c>
    </row>
    <row r="87" spans="1:25" x14ac:dyDescent="0.2">
      <c r="A87">
        <v>166</v>
      </c>
      <c r="B87" s="2">
        <v>44168</v>
      </c>
      <c r="C87" s="1">
        <v>0.17152777777777778</v>
      </c>
      <c r="D87">
        <v>4</v>
      </c>
      <c r="E87" t="s">
        <v>442</v>
      </c>
      <c r="F87" s="3">
        <f t="shared" si="1"/>
        <v>44168</v>
      </c>
      <c r="G87">
        <v>4</v>
      </c>
      <c r="H87">
        <v>2020</v>
      </c>
      <c r="I87" t="s">
        <v>263</v>
      </c>
      <c r="J87" t="s">
        <v>36</v>
      </c>
      <c r="K87">
        <v>3</v>
      </c>
      <c r="L87" t="s">
        <v>530</v>
      </c>
      <c r="M87" t="s">
        <v>27</v>
      </c>
      <c r="N87" t="s">
        <v>28</v>
      </c>
      <c r="O87" t="s">
        <v>28</v>
      </c>
      <c r="P87" t="s">
        <v>29</v>
      </c>
      <c r="Q87" t="s">
        <v>30</v>
      </c>
      <c r="R87" t="s">
        <v>31</v>
      </c>
      <c r="S87">
        <v>42</v>
      </c>
      <c r="T87" t="s">
        <v>65</v>
      </c>
      <c r="U87" t="s">
        <v>33</v>
      </c>
      <c r="V87" t="s">
        <v>30</v>
      </c>
      <c r="W87">
        <v>9836</v>
      </c>
      <c r="X87">
        <v>1</v>
      </c>
      <c r="Y87" t="s">
        <v>264</v>
      </c>
    </row>
    <row r="88" spans="1:25" x14ac:dyDescent="0.2">
      <c r="A88">
        <v>167</v>
      </c>
      <c r="B88" s="2">
        <v>44168</v>
      </c>
      <c r="C88" s="1">
        <v>0.17152777777777778</v>
      </c>
      <c r="D88">
        <v>4</v>
      </c>
      <c r="E88" t="s">
        <v>442</v>
      </c>
      <c r="F88" s="3">
        <f t="shared" si="1"/>
        <v>44168</v>
      </c>
      <c r="G88">
        <v>4</v>
      </c>
      <c r="H88">
        <v>2020</v>
      </c>
      <c r="I88" t="s">
        <v>263</v>
      </c>
      <c r="J88" t="s">
        <v>36</v>
      </c>
      <c r="K88">
        <v>3</v>
      </c>
      <c r="L88" t="s">
        <v>530</v>
      </c>
      <c r="M88" t="s">
        <v>27</v>
      </c>
      <c r="N88" t="s">
        <v>28</v>
      </c>
      <c r="O88" t="s">
        <v>28</v>
      </c>
      <c r="P88" t="s">
        <v>29</v>
      </c>
      <c r="Q88" t="s">
        <v>30</v>
      </c>
      <c r="R88" t="s">
        <v>31</v>
      </c>
      <c r="S88">
        <v>42</v>
      </c>
      <c r="T88" t="s">
        <v>65</v>
      </c>
      <c r="U88" t="s">
        <v>33</v>
      </c>
      <c r="V88" t="s">
        <v>30</v>
      </c>
      <c r="W88">
        <v>10435</v>
      </c>
      <c r="X88">
        <v>1</v>
      </c>
      <c r="Y88" t="s">
        <v>264</v>
      </c>
    </row>
    <row r="89" spans="1:25" x14ac:dyDescent="0.2">
      <c r="A89">
        <v>168</v>
      </c>
      <c r="B89" s="2">
        <v>44168</v>
      </c>
      <c r="C89" s="1">
        <v>0.17152777777777778</v>
      </c>
      <c r="D89">
        <v>4</v>
      </c>
      <c r="E89" t="s">
        <v>442</v>
      </c>
      <c r="F89" s="3">
        <f t="shared" si="1"/>
        <v>44168</v>
      </c>
      <c r="G89">
        <v>4</v>
      </c>
      <c r="H89">
        <v>2020</v>
      </c>
      <c r="I89" t="s">
        <v>263</v>
      </c>
      <c r="J89" t="s">
        <v>36</v>
      </c>
      <c r="K89">
        <v>3</v>
      </c>
      <c r="L89" t="s">
        <v>530</v>
      </c>
      <c r="M89" t="s">
        <v>27</v>
      </c>
      <c r="N89" t="s">
        <v>28</v>
      </c>
      <c r="O89" t="s">
        <v>28</v>
      </c>
      <c r="P89" t="s">
        <v>29</v>
      </c>
      <c r="Q89" t="s">
        <v>30</v>
      </c>
      <c r="R89" t="s">
        <v>31</v>
      </c>
      <c r="S89">
        <v>42</v>
      </c>
      <c r="T89" t="s">
        <v>65</v>
      </c>
      <c r="U89" t="s">
        <v>33</v>
      </c>
      <c r="V89" t="s">
        <v>30</v>
      </c>
      <c r="W89">
        <v>10491</v>
      </c>
      <c r="X89">
        <v>1</v>
      </c>
      <c r="Y89" t="s">
        <v>264</v>
      </c>
    </row>
    <row r="90" spans="1:25" x14ac:dyDescent="0.2">
      <c r="A90">
        <v>293</v>
      </c>
      <c r="B90" s="2">
        <v>45600</v>
      </c>
      <c r="C90" s="1">
        <v>0.92013888888888884</v>
      </c>
      <c r="D90">
        <v>22</v>
      </c>
      <c r="E90" t="s">
        <v>441</v>
      </c>
      <c r="F90" s="3">
        <f t="shared" si="1"/>
        <v>45600</v>
      </c>
      <c r="G90">
        <v>4</v>
      </c>
      <c r="H90">
        <v>2024</v>
      </c>
      <c r="I90" t="s">
        <v>429</v>
      </c>
      <c r="J90" t="s">
        <v>92</v>
      </c>
      <c r="K90">
        <v>7</v>
      </c>
      <c r="L90" t="s">
        <v>476</v>
      </c>
      <c r="M90" t="s">
        <v>27</v>
      </c>
      <c r="N90" t="s">
        <v>28</v>
      </c>
      <c r="O90" t="s">
        <v>28</v>
      </c>
      <c r="P90" t="s">
        <v>29</v>
      </c>
      <c r="Q90" t="s">
        <v>37</v>
      </c>
      <c r="R90" t="s">
        <v>33</v>
      </c>
      <c r="S90">
        <v>41</v>
      </c>
      <c r="T90" t="s">
        <v>65</v>
      </c>
      <c r="U90" t="s">
        <v>33</v>
      </c>
      <c r="V90" t="s">
        <v>37</v>
      </c>
      <c r="W90">
        <v>11219</v>
      </c>
      <c r="X90">
        <v>1</v>
      </c>
      <c r="Y90" t="s">
        <v>430</v>
      </c>
    </row>
    <row r="91" spans="1:25" x14ac:dyDescent="0.2">
      <c r="A91">
        <v>84</v>
      </c>
      <c r="B91" s="2">
        <v>43328</v>
      </c>
      <c r="C91" s="1">
        <v>0.83333333333333337</v>
      </c>
      <c r="D91">
        <v>20</v>
      </c>
      <c r="E91" t="s">
        <v>442</v>
      </c>
      <c r="F91" s="3">
        <f t="shared" si="1"/>
        <v>43328</v>
      </c>
      <c r="G91">
        <v>3</v>
      </c>
      <c r="H91">
        <v>2018</v>
      </c>
      <c r="I91" t="s">
        <v>165</v>
      </c>
      <c r="J91" t="s">
        <v>143</v>
      </c>
      <c r="K91">
        <v>3</v>
      </c>
      <c r="L91" t="s">
        <v>591</v>
      </c>
      <c r="M91" t="s">
        <v>27</v>
      </c>
      <c r="N91" t="s">
        <v>50</v>
      </c>
      <c r="O91" t="s">
        <v>51</v>
      </c>
      <c r="P91" t="s">
        <v>29</v>
      </c>
      <c r="Q91" t="s">
        <v>30</v>
      </c>
      <c r="R91" t="s">
        <v>33</v>
      </c>
      <c r="S91">
        <v>41</v>
      </c>
      <c r="T91" t="s">
        <v>65</v>
      </c>
      <c r="U91" t="s">
        <v>33</v>
      </c>
      <c r="V91" t="s">
        <v>37</v>
      </c>
      <c r="W91">
        <v>10010</v>
      </c>
      <c r="X91">
        <v>1</v>
      </c>
      <c r="Y91" t="s">
        <v>166</v>
      </c>
    </row>
    <row r="92" spans="1:25" x14ac:dyDescent="0.2">
      <c r="A92">
        <v>236</v>
      </c>
      <c r="B92" s="2">
        <v>44979</v>
      </c>
      <c r="C92" s="1">
        <v>0.62222222222222223</v>
      </c>
      <c r="D92">
        <v>14</v>
      </c>
      <c r="E92" t="s">
        <v>445</v>
      </c>
      <c r="F92" s="3">
        <f t="shared" si="1"/>
        <v>44979</v>
      </c>
      <c r="G92">
        <v>1</v>
      </c>
      <c r="H92">
        <v>2023</v>
      </c>
      <c r="I92" t="s">
        <v>351</v>
      </c>
      <c r="J92" t="s">
        <v>143</v>
      </c>
      <c r="K92">
        <v>5</v>
      </c>
      <c r="L92" t="s">
        <v>542</v>
      </c>
      <c r="M92" t="s">
        <v>27</v>
      </c>
      <c r="N92" t="s">
        <v>102</v>
      </c>
      <c r="O92" t="s">
        <v>51</v>
      </c>
      <c r="P92" t="s">
        <v>29</v>
      </c>
      <c r="Q92" t="s">
        <v>30</v>
      </c>
      <c r="R92" t="s">
        <v>31</v>
      </c>
      <c r="S92">
        <v>41</v>
      </c>
      <c r="T92" t="s">
        <v>65</v>
      </c>
      <c r="U92" t="s">
        <v>33</v>
      </c>
      <c r="V92" t="s">
        <v>30</v>
      </c>
      <c r="W92">
        <v>11572</v>
      </c>
      <c r="X92">
        <v>1</v>
      </c>
      <c r="Y92" t="s">
        <v>352</v>
      </c>
    </row>
    <row r="93" spans="1:25" x14ac:dyDescent="0.2">
      <c r="A93">
        <v>230</v>
      </c>
      <c r="B93" s="2">
        <v>44916</v>
      </c>
      <c r="C93" s="1">
        <v>0.36319444444444443</v>
      </c>
      <c r="D93">
        <v>8</v>
      </c>
      <c r="E93" t="s">
        <v>445</v>
      </c>
      <c r="F93" s="3">
        <f t="shared" si="1"/>
        <v>44916</v>
      </c>
      <c r="G93">
        <v>4</v>
      </c>
      <c r="H93">
        <v>2022</v>
      </c>
      <c r="I93" t="s">
        <v>345</v>
      </c>
      <c r="J93" t="s">
        <v>45</v>
      </c>
      <c r="K93">
        <v>7</v>
      </c>
      <c r="L93" t="s">
        <v>562</v>
      </c>
      <c r="M93" t="s">
        <v>27</v>
      </c>
      <c r="N93" t="s">
        <v>68</v>
      </c>
      <c r="O93" t="s">
        <v>51</v>
      </c>
      <c r="P93" t="s">
        <v>29</v>
      </c>
      <c r="Q93" t="s">
        <v>37</v>
      </c>
      <c r="R93" t="s">
        <v>33</v>
      </c>
      <c r="S93">
        <v>40</v>
      </c>
      <c r="T93" t="s">
        <v>65</v>
      </c>
      <c r="U93" t="s">
        <v>33</v>
      </c>
      <c r="V93" t="s">
        <v>37</v>
      </c>
      <c r="W93">
        <v>9719</v>
      </c>
      <c r="X93">
        <v>1</v>
      </c>
      <c r="Y93" t="s">
        <v>346</v>
      </c>
    </row>
    <row r="94" spans="1:25" x14ac:dyDescent="0.2">
      <c r="A94">
        <v>231</v>
      </c>
      <c r="B94" s="2">
        <v>44916</v>
      </c>
      <c r="C94" s="1">
        <v>0.36319444444444443</v>
      </c>
      <c r="D94">
        <v>8</v>
      </c>
      <c r="E94" t="s">
        <v>445</v>
      </c>
      <c r="F94" s="3">
        <f t="shared" si="1"/>
        <v>44916</v>
      </c>
      <c r="G94">
        <v>4</v>
      </c>
      <c r="H94">
        <v>2022</v>
      </c>
      <c r="I94" t="s">
        <v>345</v>
      </c>
      <c r="J94" t="s">
        <v>45</v>
      </c>
      <c r="K94">
        <v>7</v>
      </c>
      <c r="L94" t="s">
        <v>562</v>
      </c>
      <c r="M94" t="s">
        <v>27</v>
      </c>
      <c r="N94" t="s">
        <v>68</v>
      </c>
      <c r="O94" t="s">
        <v>51</v>
      </c>
      <c r="P94" t="s">
        <v>29</v>
      </c>
      <c r="Q94" t="s">
        <v>37</v>
      </c>
      <c r="R94" t="s">
        <v>33</v>
      </c>
      <c r="S94">
        <v>40</v>
      </c>
      <c r="T94" t="s">
        <v>65</v>
      </c>
      <c r="U94" t="s">
        <v>33</v>
      </c>
      <c r="V94" t="s">
        <v>30</v>
      </c>
      <c r="W94">
        <v>7390</v>
      </c>
      <c r="X94">
        <v>1</v>
      </c>
      <c r="Y94" t="s">
        <v>346</v>
      </c>
    </row>
    <row r="95" spans="1:25" x14ac:dyDescent="0.2">
      <c r="A95">
        <v>242</v>
      </c>
      <c r="B95" s="2">
        <v>44991</v>
      </c>
      <c r="C95" s="1">
        <v>0.74444444444444446</v>
      </c>
      <c r="D95">
        <v>17</v>
      </c>
      <c r="E95" t="s">
        <v>441</v>
      </c>
      <c r="F95" s="3">
        <f t="shared" si="1"/>
        <v>44991</v>
      </c>
      <c r="G95">
        <v>1</v>
      </c>
      <c r="H95">
        <v>2023</v>
      </c>
      <c r="I95" t="s">
        <v>362</v>
      </c>
      <c r="J95" t="s">
        <v>45</v>
      </c>
      <c r="K95">
        <v>7</v>
      </c>
      <c r="L95" t="s">
        <v>457</v>
      </c>
      <c r="M95" t="s">
        <v>46</v>
      </c>
      <c r="N95" t="s">
        <v>28</v>
      </c>
      <c r="O95" t="s">
        <v>28</v>
      </c>
      <c r="P95" t="s">
        <v>29</v>
      </c>
      <c r="Q95" t="s">
        <v>37</v>
      </c>
      <c r="R95" t="s">
        <v>33</v>
      </c>
      <c r="S95">
        <v>40</v>
      </c>
      <c r="T95" t="s">
        <v>65</v>
      </c>
      <c r="U95" t="s">
        <v>33</v>
      </c>
      <c r="V95" t="s">
        <v>37</v>
      </c>
      <c r="W95">
        <v>10051</v>
      </c>
      <c r="X95">
        <v>1</v>
      </c>
      <c r="Y95" t="s">
        <v>363</v>
      </c>
    </row>
    <row r="96" spans="1:25" x14ac:dyDescent="0.2">
      <c r="A96">
        <v>213</v>
      </c>
      <c r="B96" s="2">
        <v>44742</v>
      </c>
      <c r="C96" s="1">
        <v>0.96666666666666667</v>
      </c>
      <c r="D96">
        <v>23</v>
      </c>
      <c r="E96" t="s">
        <v>442</v>
      </c>
      <c r="F96" s="3">
        <f t="shared" si="1"/>
        <v>44742</v>
      </c>
      <c r="G96">
        <v>2</v>
      </c>
      <c r="H96">
        <v>2022</v>
      </c>
      <c r="I96" t="s">
        <v>322</v>
      </c>
      <c r="J96" t="s">
        <v>45</v>
      </c>
      <c r="K96">
        <v>5</v>
      </c>
      <c r="L96" t="s">
        <v>589</v>
      </c>
      <c r="M96" t="s">
        <v>27</v>
      </c>
      <c r="N96" t="s">
        <v>50</v>
      </c>
      <c r="O96" t="s">
        <v>51</v>
      </c>
      <c r="P96" t="s">
        <v>29</v>
      </c>
      <c r="Q96" t="s">
        <v>30</v>
      </c>
      <c r="R96" t="s">
        <v>33</v>
      </c>
      <c r="S96">
        <v>40</v>
      </c>
      <c r="T96" t="s">
        <v>65</v>
      </c>
      <c r="U96" t="s">
        <v>33</v>
      </c>
      <c r="V96" t="s">
        <v>37</v>
      </c>
      <c r="W96">
        <v>10787</v>
      </c>
      <c r="X96">
        <v>1</v>
      </c>
      <c r="Y96" t="s">
        <v>323</v>
      </c>
    </row>
    <row r="97" spans="1:25" x14ac:dyDescent="0.2">
      <c r="A97">
        <v>214</v>
      </c>
      <c r="B97" s="2">
        <v>44742</v>
      </c>
      <c r="C97" s="1">
        <v>0.96666666666666667</v>
      </c>
      <c r="D97">
        <v>23</v>
      </c>
      <c r="E97" t="s">
        <v>442</v>
      </c>
      <c r="F97" s="3">
        <f t="shared" si="1"/>
        <v>44742</v>
      </c>
      <c r="G97">
        <v>2</v>
      </c>
      <c r="H97">
        <v>2022</v>
      </c>
      <c r="I97" t="s">
        <v>322</v>
      </c>
      <c r="J97" t="s">
        <v>45</v>
      </c>
      <c r="K97">
        <v>5</v>
      </c>
      <c r="L97" t="s">
        <v>589</v>
      </c>
      <c r="M97" t="s">
        <v>27</v>
      </c>
      <c r="N97" t="s">
        <v>50</v>
      </c>
      <c r="O97" t="s">
        <v>51</v>
      </c>
      <c r="P97" t="s">
        <v>29</v>
      </c>
      <c r="Q97" t="s">
        <v>30</v>
      </c>
      <c r="R97" t="s">
        <v>33</v>
      </c>
      <c r="S97">
        <v>40</v>
      </c>
      <c r="T97" t="s">
        <v>65</v>
      </c>
      <c r="U97" t="s">
        <v>33</v>
      </c>
      <c r="V97" t="s">
        <v>30</v>
      </c>
      <c r="W97">
        <v>11536</v>
      </c>
      <c r="X97">
        <v>1</v>
      </c>
      <c r="Y97" t="s">
        <v>323</v>
      </c>
    </row>
    <row r="98" spans="1:25" x14ac:dyDescent="0.2">
      <c r="A98">
        <v>218</v>
      </c>
      <c r="B98" s="2">
        <v>44814</v>
      </c>
      <c r="C98" s="1">
        <v>0.7104166666666667</v>
      </c>
      <c r="D98">
        <v>17</v>
      </c>
      <c r="E98" t="s">
        <v>447</v>
      </c>
      <c r="F98" s="3">
        <f t="shared" si="1"/>
        <v>44814</v>
      </c>
      <c r="G98">
        <v>3</v>
      </c>
      <c r="H98">
        <v>2022</v>
      </c>
      <c r="I98" t="s">
        <v>331</v>
      </c>
      <c r="J98" t="s">
        <v>26</v>
      </c>
      <c r="K98">
        <v>1</v>
      </c>
      <c r="L98" t="s">
        <v>451</v>
      </c>
      <c r="M98" t="s">
        <v>46</v>
      </c>
      <c r="N98" t="s">
        <v>28</v>
      </c>
      <c r="O98" t="s">
        <v>28</v>
      </c>
      <c r="P98" t="s">
        <v>29</v>
      </c>
      <c r="Q98" t="s">
        <v>30</v>
      </c>
      <c r="R98" t="s">
        <v>33</v>
      </c>
      <c r="S98">
        <v>40</v>
      </c>
      <c r="T98" t="s">
        <v>65</v>
      </c>
      <c r="U98" t="s">
        <v>33</v>
      </c>
      <c r="V98" t="s">
        <v>37</v>
      </c>
      <c r="W98">
        <v>11107</v>
      </c>
      <c r="X98">
        <v>1</v>
      </c>
      <c r="Y98" t="s">
        <v>332</v>
      </c>
    </row>
    <row r="99" spans="1:25" x14ac:dyDescent="0.2">
      <c r="A99">
        <v>219</v>
      </c>
      <c r="B99" s="2">
        <v>44814</v>
      </c>
      <c r="C99" s="1">
        <v>0.7104166666666667</v>
      </c>
      <c r="D99">
        <v>17</v>
      </c>
      <c r="E99" t="s">
        <v>447</v>
      </c>
      <c r="F99" s="3">
        <f t="shared" si="1"/>
        <v>44814</v>
      </c>
      <c r="G99">
        <v>3</v>
      </c>
      <c r="H99">
        <v>2022</v>
      </c>
      <c r="I99" t="s">
        <v>331</v>
      </c>
      <c r="J99" t="s">
        <v>26</v>
      </c>
      <c r="K99">
        <v>1</v>
      </c>
      <c r="L99" t="s">
        <v>451</v>
      </c>
      <c r="M99" t="s">
        <v>46</v>
      </c>
      <c r="N99" t="s">
        <v>28</v>
      </c>
      <c r="O99" t="s">
        <v>28</v>
      </c>
      <c r="P99" t="s">
        <v>29</v>
      </c>
      <c r="Q99" t="s">
        <v>30</v>
      </c>
      <c r="R99" t="s">
        <v>33</v>
      </c>
      <c r="S99">
        <v>40</v>
      </c>
      <c r="T99" t="s">
        <v>65</v>
      </c>
      <c r="U99" t="s">
        <v>33</v>
      </c>
      <c r="V99" t="s">
        <v>37</v>
      </c>
      <c r="W99">
        <v>11114</v>
      </c>
      <c r="X99">
        <v>1</v>
      </c>
      <c r="Y99" t="s">
        <v>332</v>
      </c>
    </row>
    <row r="100" spans="1:25" x14ac:dyDescent="0.2">
      <c r="A100">
        <v>133</v>
      </c>
      <c r="B100" s="2">
        <v>43972</v>
      </c>
      <c r="C100" s="1">
        <v>0.95347222222222228</v>
      </c>
      <c r="D100">
        <v>22</v>
      </c>
      <c r="E100" t="s">
        <v>442</v>
      </c>
      <c r="F100" s="3">
        <f t="shared" si="1"/>
        <v>43972</v>
      </c>
      <c r="G100">
        <v>2</v>
      </c>
      <c r="H100">
        <v>2020</v>
      </c>
      <c r="I100" t="s">
        <v>226</v>
      </c>
      <c r="J100" t="s">
        <v>92</v>
      </c>
      <c r="K100">
        <v>6</v>
      </c>
      <c r="L100" t="s">
        <v>477</v>
      </c>
      <c r="M100" t="s">
        <v>27</v>
      </c>
      <c r="N100" t="s">
        <v>28</v>
      </c>
      <c r="O100" t="s">
        <v>28</v>
      </c>
      <c r="P100" t="s">
        <v>29</v>
      </c>
      <c r="Q100" t="s">
        <v>30</v>
      </c>
      <c r="R100" t="s">
        <v>33</v>
      </c>
      <c r="S100">
        <v>40</v>
      </c>
      <c r="T100" t="s">
        <v>65</v>
      </c>
      <c r="U100" t="s">
        <v>33</v>
      </c>
      <c r="V100" t="s">
        <v>30</v>
      </c>
      <c r="W100">
        <v>10282</v>
      </c>
      <c r="X100">
        <v>1</v>
      </c>
      <c r="Y100" t="s">
        <v>227</v>
      </c>
    </row>
    <row r="101" spans="1:25" x14ac:dyDescent="0.2">
      <c r="A101">
        <v>255</v>
      </c>
      <c r="B101" s="2">
        <v>45068</v>
      </c>
      <c r="C101" s="1">
        <v>0.83194444444444449</v>
      </c>
      <c r="D101">
        <v>19</v>
      </c>
      <c r="E101" t="s">
        <v>441</v>
      </c>
      <c r="F101" s="3">
        <f t="shared" si="1"/>
        <v>45068</v>
      </c>
      <c r="G101">
        <v>2</v>
      </c>
      <c r="H101">
        <v>2023</v>
      </c>
      <c r="I101" t="s">
        <v>378</v>
      </c>
      <c r="J101" t="s">
        <v>41</v>
      </c>
      <c r="K101">
        <v>3</v>
      </c>
      <c r="L101" t="s">
        <v>625</v>
      </c>
      <c r="M101" t="s">
        <v>27</v>
      </c>
      <c r="N101" t="s">
        <v>50</v>
      </c>
      <c r="O101" t="s">
        <v>51</v>
      </c>
      <c r="P101" t="s">
        <v>60</v>
      </c>
      <c r="Q101" t="s">
        <v>30</v>
      </c>
      <c r="R101" t="s">
        <v>33</v>
      </c>
      <c r="S101">
        <v>40</v>
      </c>
      <c r="T101" t="s">
        <v>65</v>
      </c>
      <c r="U101" t="s">
        <v>33</v>
      </c>
      <c r="V101" t="s">
        <v>37</v>
      </c>
      <c r="W101">
        <v>8687</v>
      </c>
      <c r="X101">
        <v>1</v>
      </c>
      <c r="Y101" t="s">
        <v>380</v>
      </c>
    </row>
    <row r="102" spans="1:25" x14ac:dyDescent="0.2">
      <c r="A102">
        <v>256</v>
      </c>
      <c r="B102" s="2">
        <v>45068</v>
      </c>
      <c r="C102" s="1">
        <v>0.83194444444444449</v>
      </c>
      <c r="D102">
        <v>19</v>
      </c>
      <c r="E102" t="s">
        <v>441</v>
      </c>
      <c r="F102" s="3">
        <f t="shared" si="1"/>
        <v>45068</v>
      </c>
      <c r="G102">
        <v>2</v>
      </c>
      <c r="H102">
        <v>2023</v>
      </c>
      <c r="I102" t="s">
        <v>378</v>
      </c>
      <c r="J102" t="s">
        <v>41</v>
      </c>
      <c r="K102">
        <v>3</v>
      </c>
      <c r="L102" t="s">
        <v>625</v>
      </c>
      <c r="M102" t="s">
        <v>27</v>
      </c>
      <c r="N102" t="s">
        <v>50</v>
      </c>
      <c r="O102" t="s">
        <v>51</v>
      </c>
      <c r="P102" t="s">
        <v>60</v>
      </c>
      <c r="Q102" t="s">
        <v>30</v>
      </c>
      <c r="R102" t="s">
        <v>33</v>
      </c>
      <c r="S102">
        <v>40</v>
      </c>
      <c r="T102" t="s">
        <v>65</v>
      </c>
      <c r="U102" t="s">
        <v>33</v>
      </c>
      <c r="V102" t="s">
        <v>30</v>
      </c>
      <c r="W102">
        <v>8702</v>
      </c>
      <c r="X102">
        <v>1</v>
      </c>
      <c r="Y102" t="s">
        <v>380</v>
      </c>
    </row>
    <row r="103" spans="1:25" x14ac:dyDescent="0.2">
      <c r="A103">
        <v>201</v>
      </c>
      <c r="B103" s="2">
        <v>44603</v>
      </c>
      <c r="C103" s="1">
        <v>9.0277777777777776E-2</v>
      </c>
      <c r="D103">
        <v>2</v>
      </c>
      <c r="E103" t="s">
        <v>446</v>
      </c>
      <c r="F103" s="3">
        <f t="shared" si="1"/>
        <v>44603</v>
      </c>
      <c r="G103">
        <v>1</v>
      </c>
      <c r="H103">
        <v>2022</v>
      </c>
      <c r="I103" t="s">
        <v>306</v>
      </c>
      <c r="J103" t="s">
        <v>45</v>
      </c>
      <c r="K103">
        <v>7</v>
      </c>
      <c r="L103" t="s">
        <v>543</v>
      </c>
      <c r="M103" t="s">
        <v>27</v>
      </c>
      <c r="N103" t="s">
        <v>102</v>
      </c>
      <c r="O103" t="s">
        <v>51</v>
      </c>
      <c r="P103" t="s">
        <v>29</v>
      </c>
      <c r="Q103" t="s">
        <v>30</v>
      </c>
      <c r="R103" t="s">
        <v>31</v>
      </c>
      <c r="S103">
        <v>36</v>
      </c>
      <c r="T103" t="s">
        <v>32</v>
      </c>
      <c r="U103" t="s">
        <v>42</v>
      </c>
      <c r="V103" t="s">
        <v>30</v>
      </c>
      <c r="W103">
        <v>7858</v>
      </c>
      <c r="X103">
        <v>1</v>
      </c>
      <c r="Y103" t="s">
        <v>307</v>
      </c>
    </row>
    <row r="104" spans="1:25" x14ac:dyDescent="0.2">
      <c r="A104">
        <v>35</v>
      </c>
      <c r="B104" s="2">
        <v>43152</v>
      </c>
      <c r="C104" s="1">
        <v>0.66805555555555551</v>
      </c>
      <c r="D104">
        <v>16</v>
      </c>
      <c r="E104" t="s">
        <v>445</v>
      </c>
      <c r="F104" s="3">
        <f t="shared" si="1"/>
        <v>43152</v>
      </c>
      <c r="G104">
        <v>1</v>
      </c>
      <c r="H104">
        <v>2018</v>
      </c>
      <c r="I104" t="s">
        <v>101</v>
      </c>
      <c r="J104" t="s">
        <v>45</v>
      </c>
      <c r="K104">
        <v>4</v>
      </c>
      <c r="L104" t="s">
        <v>545</v>
      </c>
      <c r="M104" t="s">
        <v>27</v>
      </c>
      <c r="N104" t="s">
        <v>102</v>
      </c>
      <c r="O104" t="s">
        <v>51</v>
      </c>
      <c r="P104" t="s">
        <v>29</v>
      </c>
      <c r="Q104" t="s">
        <v>30</v>
      </c>
      <c r="R104" t="s">
        <v>31</v>
      </c>
      <c r="S104">
        <v>39</v>
      </c>
      <c r="T104" t="s">
        <v>32</v>
      </c>
      <c r="U104" t="s">
        <v>95</v>
      </c>
      <c r="V104" t="s">
        <v>30</v>
      </c>
      <c r="W104">
        <v>7439</v>
      </c>
      <c r="X104">
        <v>1</v>
      </c>
      <c r="Y104" t="s">
        <v>103</v>
      </c>
    </row>
    <row r="105" spans="1:25" x14ac:dyDescent="0.2">
      <c r="A105">
        <v>273</v>
      </c>
      <c r="B105" s="2">
        <v>45303</v>
      </c>
      <c r="C105" s="1">
        <v>0.84444444444444444</v>
      </c>
      <c r="D105">
        <v>20</v>
      </c>
      <c r="E105" t="s">
        <v>446</v>
      </c>
      <c r="F105" s="3">
        <f t="shared" si="1"/>
        <v>45303</v>
      </c>
      <c r="G105">
        <v>1</v>
      </c>
      <c r="H105">
        <v>2024</v>
      </c>
      <c r="I105" t="s">
        <v>404</v>
      </c>
      <c r="J105" t="s">
        <v>36</v>
      </c>
      <c r="K105">
        <v>8</v>
      </c>
      <c r="L105" t="s">
        <v>593</v>
      </c>
      <c r="M105" t="s">
        <v>27</v>
      </c>
      <c r="N105" t="s">
        <v>50</v>
      </c>
      <c r="O105" t="s">
        <v>51</v>
      </c>
      <c r="P105" t="s">
        <v>29</v>
      </c>
      <c r="Q105" t="s">
        <v>37</v>
      </c>
      <c r="R105" t="s">
        <v>33</v>
      </c>
      <c r="S105">
        <v>38</v>
      </c>
      <c r="T105" t="s">
        <v>32</v>
      </c>
      <c r="U105" t="s">
        <v>95</v>
      </c>
      <c r="V105" t="s">
        <v>30</v>
      </c>
      <c r="W105">
        <v>5831</v>
      </c>
      <c r="X105">
        <v>1</v>
      </c>
      <c r="Y105" t="s">
        <v>405</v>
      </c>
    </row>
    <row r="106" spans="1:25" x14ac:dyDescent="0.2">
      <c r="A106">
        <v>203</v>
      </c>
      <c r="B106" s="2">
        <v>44632</v>
      </c>
      <c r="C106" s="1">
        <v>0.31111111111111112</v>
      </c>
      <c r="D106">
        <v>7</v>
      </c>
      <c r="E106" t="s">
        <v>447</v>
      </c>
      <c r="F106" s="3">
        <f t="shared" si="1"/>
        <v>44632</v>
      </c>
      <c r="G106">
        <v>1</v>
      </c>
      <c r="H106">
        <v>2022</v>
      </c>
      <c r="I106" t="s">
        <v>308</v>
      </c>
      <c r="J106" t="s">
        <v>45</v>
      </c>
      <c r="K106">
        <v>7</v>
      </c>
      <c r="L106" t="s">
        <v>572</v>
      </c>
      <c r="M106" t="s">
        <v>55</v>
      </c>
      <c r="N106" t="s">
        <v>28</v>
      </c>
      <c r="O106" t="s">
        <v>28</v>
      </c>
      <c r="P106" t="s">
        <v>29</v>
      </c>
      <c r="Q106" t="s">
        <v>30</v>
      </c>
      <c r="R106" t="s">
        <v>33</v>
      </c>
      <c r="S106">
        <v>39</v>
      </c>
      <c r="T106" t="s">
        <v>32</v>
      </c>
      <c r="U106" t="s">
        <v>31</v>
      </c>
      <c r="V106" t="s">
        <v>30</v>
      </c>
      <c r="W106">
        <v>10540</v>
      </c>
      <c r="X106">
        <v>1</v>
      </c>
      <c r="Y106" t="s">
        <v>309</v>
      </c>
    </row>
    <row r="107" spans="1:25" x14ac:dyDescent="0.2">
      <c r="A107">
        <v>249</v>
      </c>
      <c r="B107" s="2">
        <v>45036</v>
      </c>
      <c r="C107" s="1">
        <v>0.64375000000000004</v>
      </c>
      <c r="D107">
        <v>15</v>
      </c>
      <c r="E107" t="s">
        <v>442</v>
      </c>
      <c r="F107" s="3">
        <f t="shared" si="1"/>
        <v>45036</v>
      </c>
      <c r="G107">
        <v>2</v>
      </c>
      <c r="H107">
        <v>2023</v>
      </c>
      <c r="I107" t="s">
        <v>370</v>
      </c>
      <c r="J107" t="s">
        <v>26</v>
      </c>
      <c r="K107">
        <v>1</v>
      </c>
      <c r="L107" t="s">
        <v>590</v>
      </c>
      <c r="M107" t="s">
        <v>27</v>
      </c>
      <c r="N107" t="s">
        <v>50</v>
      </c>
      <c r="O107" t="s">
        <v>51</v>
      </c>
      <c r="P107" t="s">
        <v>29</v>
      </c>
      <c r="Q107" t="s">
        <v>30</v>
      </c>
      <c r="R107" t="s">
        <v>33</v>
      </c>
      <c r="S107">
        <v>37</v>
      </c>
      <c r="T107" t="s">
        <v>32</v>
      </c>
      <c r="U107" t="s">
        <v>31</v>
      </c>
      <c r="V107" t="s">
        <v>30</v>
      </c>
      <c r="W107">
        <v>8661</v>
      </c>
      <c r="X107">
        <v>1</v>
      </c>
      <c r="Y107" t="s">
        <v>371</v>
      </c>
    </row>
    <row r="108" spans="1:25" x14ac:dyDescent="0.2">
      <c r="A108">
        <v>251</v>
      </c>
      <c r="B108" s="2">
        <v>45057</v>
      </c>
      <c r="C108" s="1">
        <v>0.1423611111111111</v>
      </c>
      <c r="D108">
        <v>3</v>
      </c>
      <c r="E108" t="s">
        <v>442</v>
      </c>
      <c r="F108" s="3">
        <f t="shared" si="1"/>
        <v>45057</v>
      </c>
      <c r="G108">
        <v>2</v>
      </c>
      <c r="H108">
        <v>2023</v>
      </c>
      <c r="I108" t="s">
        <v>374</v>
      </c>
      <c r="J108" t="s">
        <v>45</v>
      </c>
      <c r="K108">
        <v>7</v>
      </c>
      <c r="L108" t="s">
        <v>554</v>
      </c>
      <c r="M108" t="s">
        <v>27</v>
      </c>
      <c r="N108" t="s">
        <v>68</v>
      </c>
      <c r="O108" t="s">
        <v>51</v>
      </c>
      <c r="P108" t="s">
        <v>29</v>
      </c>
      <c r="Q108" t="s">
        <v>37</v>
      </c>
      <c r="R108" t="s">
        <v>33</v>
      </c>
      <c r="S108">
        <v>34</v>
      </c>
      <c r="T108" t="s">
        <v>32</v>
      </c>
      <c r="U108" t="s">
        <v>31</v>
      </c>
      <c r="V108" t="s">
        <v>30</v>
      </c>
      <c r="W108">
        <v>10545</v>
      </c>
      <c r="X108">
        <v>1</v>
      </c>
      <c r="Y108" t="s">
        <v>375</v>
      </c>
    </row>
    <row r="109" spans="1:25" x14ac:dyDescent="0.2">
      <c r="A109">
        <v>38</v>
      </c>
      <c r="B109" s="2">
        <v>43166</v>
      </c>
      <c r="C109" s="1">
        <v>0.44236111111111109</v>
      </c>
      <c r="D109">
        <v>10</v>
      </c>
      <c r="E109" t="s">
        <v>445</v>
      </c>
      <c r="F109" s="3">
        <f t="shared" si="1"/>
        <v>43166</v>
      </c>
      <c r="G109">
        <v>1</v>
      </c>
      <c r="H109">
        <v>2018</v>
      </c>
      <c r="I109" t="s">
        <v>108</v>
      </c>
      <c r="J109" t="s">
        <v>92</v>
      </c>
      <c r="K109">
        <v>7</v>
      </c>
      <c r="L109" t="s">
        <v>547</v>
      </c>
      <c r="M109" t="s">
        <v>27</v>
      </c>
      <c r="N109" t="s">
        <v>68</v>
      </c>
      <c r="O109" t="s">
        <v>51</v>
      </c>
      <c r="P109" t="s">
        <v>29</v>
      </c>
      <c r="Q109" t="s">
        <v>37</v>
      </c>
      <c r="R109" t="s">
        <v>33</v>
      </c>
      <c r="S109">
        <v>34</v>
      </c>
      <c r="T109" t="s">
        <v>32</v>
      </c>
      <c r="U109" t="s">
        <v>31</v>
      </c>
      <c r="V109" t="s">
        <v>30</v>
      </c>
      <c r="W109">
        <v>8661</v>
      </c>
      <c r="X109">
        <v>1</v>
      </c>
      <c r="Y109" t="s">
        <v>109</v>
      </c>
    </row>
    <row r="110" spans="1:25" x14ac:dyDescent="0.2">
      <c r="A110">
        <v>22</v>
      </c>
      <c r="B110" s="2">
        <v>42998</v>
      </c>
      <c r="C110" s="1">
        <v>0.81944444444444442</v>
      </c>
      <c r="D110">
        <v>19</v>
      </c>
      <c r="E110" t="s">
        <v>445</v>
      </c>
      <c r="F110" s="3">
        <f t="shared" si="1"/>
        <v>42998</v>
      </c>
      <c r="G110">
        <v>3</v>
      </c>
      <c r="H110">
        <v>2017</v>
      </c>
      <c r="I110" t="s">
        <v>79</v>
      </c>
      <c r="J110" t="s">
        <v>36</v>
      </c>
      <c r="K110">
        <v>6</v>
      </c>
      <c r="L110" t="s">
        <v>618</v>
      </c>
      <c r="M110" t="s">
        <v>27</v>
      </c>
      <c r="N110" t="s">
        <v>50</v>
      </c>
      <c r="O110" t="s">
        <v>51</v>
      </c>
      <c r="P110" t="s">
        <v>29</v>
      </c>
      <c r="Q110" t="s">
        <v>30</v>
      </c>
      <c r="R110" t="s">
        <v>33</v>
      </c>
      <c r="S110">
        <v>35</v>
      </c>
      <c r="T110" t="s">
        <v>32</v>
      </c>
      <c r="U110" t="s">
        <v>37</v>
      </c>
      <c r="V110" t="s">
        <v>37</v>
      </c>
      <c r="W110">
        <v>9600</v>
      </c>
      <c r="X110">
        <v>1</v>
      </c>
      <c r="Y110" t="s">
        <v>80</v>
      </c>
    </row>
    <row r="111" spans="1:25" x14ac:dyDescent="0.2">
      <c r="A111">
        <v>9</v>
      </c>
      <c r="B111" s="2">
        <v>42844</v>
      </c>
      <c r="C111" s="1">
        <v>0.81388888888888888</v>
      </c>
      <c r="D111">
        <v>19</v>
      </c>
      <c r="E111" t="s">
        <v>445</v>
      </c>
      <c r="F111" s="3">
        <f t="shared" si="1"/>
        <v>42844</v>
      </c>
      <c r="G111">
        <v>2</v>
      </c>
      <c r="H111">
        <v>2017</v>
      </c>
      <c r="I111" t="s">
        <v>57</v>
      </c>
      <c r="J111" t="s">
        <v>45</v>
      </c>
      <c r="K111">
        <v>7</v>
      </c>
      <c r="L111" t="s">
        <v>586</v>
      </c>
      <c r="M111" t="s">
        <v>46</v>
      </c>
      <c r="N111" t="s">
        <v>50</v>
      </c>
      <c r="O111" t="s">
        <v>51</v>
      </c>
      <c r="P111" t="s">
        <v>29</v>
      </c>
      <c r="Q111" t="s">
        <v>30</v>
      </c>
      <c r="R111" t="s">
        <v>33</v>
      </c>
      <c r="S111">
        <v>31</v>
      </c>
      <c r="T111" t="s">
        <v>32</v>
      </c>
      <c r="U111" t="s">
        <v>37</v>
      </c>
      <c r="V111" t="s">
        <v>37</v>
      </c>
      <c r="W111">
        <v>7782</v>
      </c>
      <c r="X111">
        <v>1</v>
      </c>
      <c r="Y111" t="s">
        <v>58</v>
      </c>
    </row>
    <row r="112" spans="1:25" x14ac:dyDescent="0.2">
      <c r="A112">
        <v>10</v>
      </c>
      <c r="B112" s="2">
        <v>42844</v>
      </c>
      <c r="C112" s="1">
        <v>0.81388888888888888</v>
      </c>
      <c r="D112">
        <v>19</v>
      </c>
      <c r="E112" t="s">
        <v>445</v>
      </c>
      <c r="F112" s="3">
        <f t="shared" si="1"/>
        <v>42844</v>
      </c>
      <c r="G112">
        <v>2</v>
      </c>
      <c r="H112">
        <v>2017</v>
      </c>
      <c r="I112" t="s">
        <v>57</v>
      </c>
      <c r="J112" t="s">
        <v>45</v>
      </c>
      <c r="K112">
        <v>7</v>
      </c>
      <c r="L112" t="s">
        <v>586</v>
      </c>
      <c r="M112" t="s">
        <v>46</v>
      </c>
      <c r="N112" t="s">
        <v>50</v>
      </c>
      <c r="O112" t="s">
        <v>51</v>
      </c>
      <c r="P112" t="s">
        <v>29</v>
      </c>
      <c r="Q112" t="s">
        <v>30</v>
      </c>
      <c r="R112" t="s">
        <v>33</v>
      </c>
      <c r="S112">
        <v>31</v>
      </c>
      <c r="T112" t="s">
        <v>32</v>
      </c>
      <c r="U112" t="s">
        <v>37</v>
      </c>
      <c r="V112" t="s">
        <v>37</v>
      </c>
      <c r="W112">
        <v>8863</v>
      </c>
      <c r="X112">
        <v>1</v>
      </c>
      <c r="Y112" t="s">
        <v>58</v>
      </c>
    </row>
    <row r="113" spans="1:25" x14ac:dyDescent="0.2">
      <c r="A113">
        <v>187</v>
      </c>
      <c r="B113" s="2">
        <v>44367</v>
      </c>
      <c r="C113" s="1">
        <v>2.7777777777777776E-2</v>
      </c>
      <c r="D113">
        <v>0</v>
      </c>
      <c r="E113" t="s">
        <v>444</v>
      </c>
      <c r="F113" s="3">
        <f t="shared" si="1"/>
        <v>44367</v>
      </c>
      <c r="G113">
        <v>2</v>
      </c>
      <c r="H113">
        <v>2021</v>
      </c>
      <c r="I113" t="s">
        <v>289</v>
      </c>
      <c r="J113" t="s">
        <v>45</v>
      </c>
      <c r="K113">
        <v>5</v>
      </c>
      <c r="L113" t="s">
        <v>553</v>
      </c>
      <c r="M113" t="s">
        <v>27</v>
      </c>
      <c r="N113" t="s">
        <v>68</v>
      </c>
      <c r="O113" t="s">
        <v>51</v>
      </c>
      <c r="P113" t="s">
        <v>29</v>
      </c>
      <c r="Q113" t="s">
        <v>37</v>
      </c>
      <c r="R113" t="s">
        <v>33</v>
      </c>
      <c r="S113">
        <v>32</v>
      </c>
      <c r="T113" t="s">
        <v>32</v>
      </c>
      <c r="U113" t="s">
        <v>634</v>
      </c>
      <c r="V113" t="s">
        <v>30</v>
      </c>
      <c r="W113">
        <v>8579</v>
      </c>
      <c r="X113">
        <v>1</v>
      </c>
      <c r="Y113" t="s">
        <v>290</v>
      </c>
    </row>
    <row r="114" spans="1:25" x14ac:dyDescent="0.2">
      <c r="A114">
        <v>34</v>
      </c>
      <c r="B114" s="2">
        <v>43147</v>
      </c>
      <c r="C114" s="1">
        <v>0.93819444444444444</v>
      </c>
      <c r="D114">
        <v>22</v>
      </c>
      <c r="E114" t="s">
        <v>446</v>
      </c>
      <c r="F114" s="3">
        <f t="shared" si="1"/>
        <v>43147</v>
      </c>
      <c r="G114">
        <v>1</v>
      </c>
      <c r="H114">
        <v>2018</v>
      </c>
      <c r="I114" t="s">
        <v>99</v>
      </c>
      <c r="J114" t="s">
        <v>45</v>
      </c>
      <c r="K114">
        <v>5</v>
      </c>
      <c r="L114" t="s">
        <v>630</v>
      </c>
      <c r="M114" t="s">
        <v>27</v>
      </c>
      <c r="N114" t="s">
        <v>50</v>
      </c>
      <c r="O114" t="s">
        <v>51</v>
      </c>
      <c r="P114" t="s">
        <v>29</v>
      </c>
      <c r="Q114" t="s">
        <v>37</v>
      </c>
      <c r="R114" t="s">
        <v>33</v>
      </c>
      <c r="S114">
        <v>39</v>
      </c>
      <c r="T114" t="s">
        <v>32</v>
      </c>
      <c r="U114" t="s">
        <v>33</v>
      </c>
      <c r="V114" t="s">
        <v>30</v>
      </c>
      <c r="W114">
        <v>7491</v>
      </c>
      <c r="X114">
        <v>1</v>
      </c>
      <c r="Y114" t="s">
        <v>100</v>
      </c>
    </row>
    <row r="115" spans="1:25" x14ac:dyDescent="0.2">
      <c r="A115">
        <v>186</v>
      </c>
      <c r="B115" s="2">
        <v>44350</v>
      </c>
      <c r="C115" s="1">
        <v>0.70277777777777772</v>
      </c>
      <c r="D115">
        <v>16</v>
      </c>
      <c r="E115" t="s">
        <v>442</v>
      </c>
      <c r="F115" s="3">
        <f t="shared" si="1"/>
        <v>44350</v>
      </c>
      <c r="G115">
        <v>2</v>
      </c>
      <c r="H115">
        <v>2021</v>
      </c>
      <c r="I115" t="s">
        <v>287</v>
      </c>
      <c r="J115" t="s">
        <v>143</v>
      </c>
      <c r="K115">
        <v>4</v>
      </c>
      <c r="L115" t="s">
        <v>472</v>
      </c>
      <c r="M115" t="s">
        <v>27</v>
      </c>
      <c r="N115" t="s">
        <v>28</v>
      </c>
      <c r="O115" t="s">
        <v>28</v>
      </c>
      <c r="P115" t="s">
        <v>29</v>
      </c>
      <c r="Q115" t="s">
        <v>30</v>
      </c>
      <c r="R115" t="s">
        <v>31</v>
      </c>
      <c r="S115">
        <v>39</v>
      </c>
      <c r="T115" t="s">
        <v>32</v>
      </c>
      <c r="U115" t="s">
        <v>33</v>
      </c>
      <c r="V115" t="s">
        <v>30</v>
      </c>
      <c r="W115">
        <v>10088</v>
      </c>
      <c r="X115">
        <v>1</v>
      </c>
      <c r="Y115" t="s">
        <v>288</v>
      </c>
    </row>
    <row r="116" spans="1:25" x14ac:dyDescent="0.2">
      <c r="A116">
        <v>50</v>
      </c>
      <c r="B116" s="2">
        <v>43204</v>
      </c>
      <c r="C116" s="1">
        <v>0.21041666666666667</v>
      </c>
      <c r="D116">
        <v>5</v>
      </c>
      <c r="E116" t="s">
        <v>447</v>
      </c>
      <c r="F116" s="3">
        <f t="shared" si="1"/>
        <v>43204</v>
      </c>
      <c r="G116">
        <v>2</v>
      </c>
      <c r="H116">
        <v>2018</v>
      </c>
      <c r="I116" t="s">
        <v>124</v>
      </c>
      <c r="J116" t="s">
        <v>36</v>
      </c>
      <c r="K116">
        <v>4</v>
      </c>
      <c r="L116" t="s">
        <v>470</v>
      </c>
      <c r="M116" t="s">
        <v>27</v>
      </c>
      <c r="N116" t="s">
        <v>28</v>
      </c>
      <c r="O116" t="s">
        <v>28</v>
      </c>
      <c r="P116" t="s">
        <v>29</v>
      </c>
      <c r="Q116" t="s">
        <v>30</v>
      </c>
      <c r="R116" t="s">
        <v>31</v>
      </c>
      <c r="S116">
        <v>39</v>
      </c>
      <c r="T116" t="s">
        <v>32</v>
      </c>
      <c r="U116" t="s">
        <v>33</v>
      </c>
      <c r="V116" t="s">
        <v>37</v>
      </c>
      <c r="W116">
        <v>8687</v>
      </c>
      <c r="X116">
        <v>1</v>
      </c>
      <c r="Y116" t="s">
        <v>125</v>
      </c>
    </row>
    <row r="117" spans="1:25" x14ac:dyDescent="0.2">
      <c r="A117">
        <v>51</v>
      </c>
      <c r="B117" s="2">
        <v>43204</v>
      </c>
      <c r="C117" s="1">
        <v>0.21041666666666667</v>
      </c>
      <c r="D117">
        <v>5</v>
      </c>
      <c r="E117" t="s">
        <v>447</v>
      </c>
      <c r="F117" s="3">
        <f t="shared" si="1"/>
        <v>43204</v>
      </c>
      <c r="G117">
        <v>2</v>
      </c>
      <c r="H117">
        <v>2018</v>
      </c>
      <c r="I117" t="s">
        <v>124</v>
      </c>
      <c r="J117" t="s">
        <v>36</v>
      </c>
      <c r="K117">
        <v>4</v>
      </c>
      <c r="L117" t="s">
        <v>470</v>
      </c>
      <c r="M117" t="s">
        <v>27</v>
      </c>
      <c r="N117" t="s">
        <v>28</v>
      </c>
      <c r="O117" t="s">
        <v>28</v>
      </c>
      <c r="P117" t="s">
        <v>29</v>
      </c>
      <c r="Q117" t="s">
        <v>30</v>
      </c>
      <c r="R117" t="s">
        <v>31</v>
      </c>
      <c r="S117">
        <v>39</v>
      </c>
      <c r="T117" t="s">
        <v>32</v>
      </c>
      <c r="U117" t="s">
        <v>33</v>
      </c>
      <c r="V117" t="s">
        <v>37</v>
      </c>
      <c r="W117">
        <v>9164</v>
      </c>
      <c r="X117">
        <v>1</v>
      </c>
      <c r="Y117" t="s">
        <v>125</v>
      </c>
    </row>
    <row r="118" spans="1:25" x14ac:dyDescent="0.2">
      <c r="A118">
        <v>52</v>
      </c>
      <c r="B118" s="2">
        <v>43204</v>
      </c>
      <c r="C118" s="1">
        <v>0.21041666666666667</v>
      </c>
      <c r="D118">
        <v>5</v>
      </c>
      <c r="E118" t="s">
        <v>447</v>
      </c>
      <c r="F118" s="3">
        <f t="shared" si="1"/>
        <v>43204</v>
      </c>
      <c r="G118">
        <v>2</v>
      </c>
      <c r="H118">
        <v>2018</v>
      </c>
      <c r="I118" t="s">
        <v>124</v>
      </c>
      <c r="J118" t="s">
        <v>36</v>
      </c>
      <c r="K118">
        <v>4</v>
      </c>
      <c r="L118" t="s">
        <v>470</v>
      </c>
      <c r="M118" t="s">
        <v>27</v>
      </c>
      <c r="N118" t="s">
        <v>28</v>
      </c>
      <c r="O118" t="s">
        <v>28</v>
      </c>
      <c r="P118" t="s">
        <v>29</v>
      </c>
      <c r="Q118" t="s">
        <v>30</v>
      </c>
      <c r="R118" t="s">
        <v>31</v>
      </c>
      <c r="S118">
        <v>39</v>
      </c>
      <c r="T118" t="s">
        <v>32</v>
      </c>
      <c r="U118" t="s">
        <v>33</v>
      </c>
      <c r="V118" t="s">
        <v>30</v>
      </c>
      <c r="W118">
        <v>9631</v>
      </c>
      <c r="X118">
        <v>1</v>
      </c>
      <c r="Y118" t="s">
        <v>125</v>
      </c>
    </row>
    <row r="119" spans="1:25" x14ac:dyDescent="0.2">
      <c r="A119">
        <v>53</v>
      </c>
      <c r="B119" s="2">
        <v>43204</v>
      </c>
      <c r="C119" s="1">
        <v>0.21041666666666667</v>
      </c>
      <c r="D119">
        <v>5</v>
      </c>
      <c r="E119" t="s">
        <v>447</v>
      </c>
      <c r="F119" s="3">
        <f t="shared" si="1"/>
        <v>43204</v>
      </c>
      <c r="G119">
        <v>2</v>
      </c>
      <c r="H119">
        <v>2018</v>
      </c>
      <c r="I119" t="s">
        <v>124</v>
      </c>
      <c r="J119" t="s">
        <v>36</v>
      </c>
      <c r="K119">
        <v>4</v>
      </c>
      <c r="L119" t="s">
        <v>470</v>
      </c>
      <c r="M119" t="s">
        <v>27</v>
      </c>
      <c r="N119" t="s">
        <v>28</v>
      </c>
      <c r="O119" t="s">
        <v>28</v>
      </c>
      <c r="P119" t="s">
        <v>29</v>
      </c>
      <c r="Q119" t="s">
        <v>30</v>
      </c>
      <c r="R119" t="s">
        <v>31</v>
      </c>
      <c r="S119">
        <v>39</v>
      </c>
      <c r="T119" t="s">
        <v>32</v>
      </c>
      <c r="U119" t="s">
        <v>33</v>
      </c>
      <c r="V119" t="s">
        <v>30</v>
      </c>
      <c r="W119">
        <v>9856</v>
      </c>
      <c r="X119">
        <v>1</v>
      </c>
      <c r="Y119" t="s">
        <v>125</v>
      </c>
    </row>
    <row r="120" spans="1:25" x14ac:dyDescent="0.2">
      <c r="A120">
        <v>54</v>
      </c>
      <c r="B120" s="2">
        <v>43204</v>
      </c>
      <c r="C120" s="1">
        <v>0.21041666666666667</v>
      </c>
      <c r="D120">
        <v>5</v>
      </c>
      <c r="E120" t="s">
        <v>447</v>
      </c>
      <c r="F120" s="3">
        <f t="shared" si="1"/>
        <v>43204</v>
      </c>
      <c r="G120">
        <v>2</v>
      </c>
      <c r="H120">
        <v>2018</v>
      </c>
      <c r="I120" t="s">
        <v>124</v>
      </c>
      <c r="J120" t="s">
        <v>36</v>
      </c>
      <c r="K120">
        <v>4</v>
      </c>
      <c r="L120" t="s">
        <v>470</v>
      </c>
      <c r="M120" t="s">
        <v>27</v>
      </c>
      <c r="N120" t="s">
        <v>28</v>
      </c>
      <c r="O120" t="s">
        <v>28</v>
      </c>
      <c r="P120" t="s">
        <v>29</v>
      </c>
      <c r="Q120" t="s">
        <v>30</v>
      </c>
      <c r="R120" t="s">
        <v>31</v>
      </c>
      <c r="S120">
        <v>39</v>
      </c>
      <c r="T120" t="s">
        <v>32</v>
      </c>
      <c r="U120" t="s">
        <v>33</v>
      </c>
      <c r="V120" t="s">
        <v>30</v>
      </c>
      <c r="W120">
        <v>9863</v>
      </c>
      <c r="X120">
        <v>1</v>
      </c>
      <c r="Y120" t="s">
        <v>125</v>
      </c>
    </row>
    <row r="121" spans="1:25" x14ac:dyDescent="0.2">
      <c r="A121">
        <v>253</v>
      </c>
      <c r="B121" s="2">
        <v>45060</v>
      </c>
      <c r="C121" s="1">
        <v>0.85416666666666663</v>
      </c>
      <c r="D121">
        <v>20</v>
      </c>
      <c r="E121" t="s">
        <v>444</v>
      </c>
      <c r="F121" s="3">
        <f t="shared" si="1"/>
        <v>45060</v>
      </c>
      <c r="G121">
        <v>2</v>
      </c>
      <c r="H121">
        <v>2023</v>
      </c>
      <c r="I121" t="s">
        <v>376</v>
      </c>
      <c r="J121" t="s">
        <v>26</v>
      </c>
      <c r="K121">
        <v>1</v>
      </c>
      <c r="L121" t="s">
        <v>563</v>
      </c>
      <c r="M121" t="s">
        <v>27</v>
      </c>
      <c r="N121" t="s">
        <v>68</v>
      </c>
      <c r="O121" t="s">
        <v>51</v>
      </c>
      <c r="P121" t="s">
        <v>29</v>
      </c>
      <c r="Q121" t="s">
        <v>37</v>
      </c>
      <c r="R121" t="s">
        <v>33</v>
      </c>
      <c r="S121">
        <v>38</v>
      </c>
      <c r="T121" t="s">
        <v>32</v>
      </c>
      <c r="U121" t="s">
        <v>33</v>
      </c>
      <c r="V121" t="s">
        <v>37</v>
      </c>
      <c r="W121">
        <v>11551</v>
      </c>
      <c r="X121">
        <v>1</v>
      </c>
      <c r="Y121" t="s">
        <v>377</v>
      </c>
    </row>
    <row r="122" spans="1:25" x14ac:dyDescent="0.2">
      <c r="A122">
        <v>274</v>
      </c>
      <c r="B122" s="2">
        <v>45303</v>
      </c>
      <c r="C122" s="1">
        <v>0.84444444444444444</v>
      </c>
      <c r="D122">
        <v>20</v>
      </c>
      <c r="E122" t="s">
        <v>446</v>
      </c>
      <c r="F122" s="3">
        <f t="shared" si="1"/>
        <v>45303</v>
      </c>
      <c r="G122">
        <v>1</v>
      </c>
      <c r="H122">
        <v>2024</v>
      </c>
      <c r="I122" t="s">
        <v>404</v>
      </c>
      <c r="J122" t="s">
        <v>36</v>
      </c>
      <c r="K122">
        <v>8</v>
      </c>
      <c r="L122" t="s">
        <v>593</v>
      </c>
      <c r="M122" t="s">
        <v>27</v>
      </c>
      <c r="N122" t="s">
        <v>50</v>
      </c>
      <c r="O122" t="s">
        <v>51</v>
      </c>
      <c r="P122" t="s">
        <v>29</v>
      </c>
      <c r="Q122" t="s">
        <v>37</v>
      </c>
      <c r="R122" t="s">
        <v>33</v>
      </c>
      <c r="S122">
        <v>38</v>
      </c>
      <c r="T122" t="s">
        <v>32</v>
      </c>
      <c r="U122" t="s">
        <v>33</v>
      </c>
      <c r="V122" t="s">
        <v>37</v>
      </c>
      <c r="W122">
        <v>10565</v>
      </c>
      <c r="X122">
        <v>1</v>
      </c>
      <c r="Y122" t="s">
        <v>405</v>
      </c>
    </row>
    <row r="123" spans="1:25" x14ac:dyDescent="0.2">
      <c r="A123">
        <v>123</v>
      </c>
      <c r="B123" s="2">
        <v>43822</v>
      </c>
      <c r="C123" s="1">
        <v>0.46527777777777779</v>
      </c>
      <c r="D123">
        <v>11</v>
      </c>
      <c r="E123" t="s">
        <v>441</v>
      </c>
      <c r="F123" s="3">
        <f t="shared" si="1"/>
        <v>43822</v>
      </c>
      <c r="G123">
        <v>4</v>
      </c>
      <c r="H123">
        <v>2019</v>
      </c>
      <c r="I123" t="s">
        <v>216</v>
      </c>
      <c r="J123" t="s">
        <v>45</v>
      </c>
      <c r="K123">
        <v>7</v>
      </c>
      <c r="L123" t="s">
        <v>536</v>
      </c>
      <c r="M123" t="s">
        <v>27</v>
      </c>
      <c r="N123" t="s">
        <v>28</v>
      </c>
      <c r="O123" t="s">
        <v>28</v>
      </c>
      <c r="P123" t="s">
        <v>29</v>
      </c>
      <c r="Q123" t="s">
        <v>37</v>
      </c>
      <c r="R123" t="s">
        <v>33</v>
      </c>
      <c r="S123">
        <v>38</v>
      </c>
      <c r="T123" t="s">
        <v>32</v>
      </c>
      <c r="U123" t="s">
        <v>33</v>
      </c>
      <c r="V123" t="s">
        <v>37</v>
      </c>
      <c r="W123">
        <v>9159</v>
      </c>
      <c r="X123">
        <v>1</v>
      </c>
      <c r="Y123" t="s">
        <v>217</v>
      </c>
    </row>
    <row r="124" spans="1:25" x14ac:dyDescent="0.2">
      <c r="A124">
        <v>124</v>
      </c>
      <c r="B124" s="2">
        <v>43822</v>
      </c>
      <c r="C124" s="1">
        <v>0.46527777777777779</v>
      </c>
      <c r="D124">
        <v>11</v>
      </c>
      <c r="E124" t="s">
        <v>441</v>
      </c>
      <c r="F124" s="3">
        <f t="shared" si="1"/>
        <v>43822</v>
      </c>
      <c r="G124">
        <v>4</v>
      </c>
      <c r="H124">
        <v>2019</v>
      </c>
      <c r="I124" t="s">
        <v>216</v>
      </c>
      <c r="J124" t="s">
        <v>45</v>
      </c>
      <c r="K124">
        <v>7</v>
      </c>
      <c r="L124" t="s">
        <v>536</v>
      </c>
      <c r="M124" t="s">
        <v>27</v>
      </c>
      <c r="N124" t="s">
        <v>28</v>
      </c>
      <c r="O124" t="s">
        <v>28</v>
      </c>
      <c r="P124" t="s">
        <v>29</v>
      </c>
      <c r="Q124" t="s">
        <v>37</v>
      </c>
      <c r="R124" t="s">
        <v>33</v>
      </c>
      <c r="S124">
        <v>38</v>
      </c>
      <c r="T124" t="s">
        <v>32</v>
      </c>
      <c r="U124" t="s">
        <v>33</v>
      </c>
      <c r="V124" t="s">
        <v>30</v>
      </c>
      <c r="W124">
        <v>10092</v>
      </c>
      <c r="X124">
        <v>1</v>
      </c>
      <c r="Y124" t="s">
        <v>217</v>
      </c>
    </row>
    <row r="125" spans="1:25" x14ac:dyDescent="0.2">
      <c r="A125">
        <v>8</v>
      </c>
      <c r="B125" s="2">
        <v>42837</v>
      </c>
      <c r="C125" s="1">
        <v>0.75277777777777777</v>
      </c>
      <c r="D125">
        <v>18</v>
      </c>
      <c r="E125" t="s">
        <v>445</v>
      </c>
      <c r="F125" s="3">
        <f t="shared" si="1"/>
        <v>42837</v>
      </c>
      <c r="G125">
        <v>2</v>
      </c>
      <c r="H125">
        <v>2017</v>
      </c>
      <c r="I125" t="s">
        <v>53</v>
      </c>
      <c r="J125" t="s">
        <v>54</v>
      </c>
      <c r="K125">
        <v>0</v>
      </c>
      <c r="L125" t="s">
        <v>573</v>
      </c>
      <c r="M125" t="s">
        <v>55</v>
      </c>
      <c r="N125" t="s">
        <v>28</v>
      </c>
      <c r="O125" t="s">
        <v>28</v>
      </c>
      <c r="P125" t="s">
        <v>29</v>
      </c>
      <c r="Q125" t="s">
        <v>30</v>
      </c>
      <c r="R125" t="s">
        <v>33</v>
      </c>
      <c r="S125">
        <v>38</v>
      </c>
      <c r="T125" t="s">
        <v>32</v>
      </c>
      <c r="U125" t="s">
        <v>33</v>
      </c>
      <c r="V125" t="s">
        <v>30</v>
      </c>
      <c r="W125">
        <v>6914</v>
      </c>
      <c r="X125">
        <v>1</v>
      </c>
      <c r="Y125" t="s">
        <v>56</v>
      </c>
    </row>
    <row r="126" spans="1:25" x14ac:dyDescent="0.2">
      <c r="A126">
        <v>149</v>
      </c>
      <c r="B126" s="2">
        <v>44104</v>
      </c>
      <c r="C126" s="1">
        <v>0.76666666666666672</v>
      </c>
      <c r="D126">
        <v>18</v>
      </c>
      <c r="E126" t="s">
        <v>445</v>
      </c>
      <c r="F126" s="3">
        <f t="shared" si="1"/>
        <v>44104</v>
      </c>
      <c r="G126">
        <v>3</v>
      </c>
      <c r="H126">
        <v>2020</v>
      </c>
      <c r="I126" t="s">
        <v>246</v>
      </c>
      <c r="J126" t="s">
        <v>36</v>
      </c>
      <c r="K126">
        <v>6</v>
      </c>
      <c r="L126" t="s">
        <v>581</v>
      </c>
      <c r="M126" t="s">
        <v>46</v>
      </c>
      <c r="N126" t="s">
        <v>50</v>
      </c>
      <c r="O126" t="s">
        <v>51</v>
      </c>
      <c r="P126" t="s">
        <v>29</v>
      </c>
      <c r="Q126" t="s">
        <v>30</v>
      </c>
      <c r="R126" t="s">
        <v>31</v>
      </c>
      <c r="S126">
        <v>38</v>
      </c>
      <c r="T126" t="s">
        <v>32</v>
      </c>
      <c r="U126" t="s">
        <v>33</v>
      </c>
      <c r="V126" t="s">
        <v>30</v>
      </c>
      <c r="W126">
        <v>8078</v>
      </c>
      <c r="X126">
        <v>1</v>
      </c>
      <c r="Y126" t="s">
        <v>247</v>
      </c>
    </row>
    <row r="127" spans="1:25" x14ac:dyDescent="0.2">
      <c r="A127">
        <v>1</v>
      </c>
      <c r="B127" s="2">
        <v>42744</v>
      </c>
      <c r="C127" s="1">
        <v>0.65138888888888891</v>
      </c>
      <c r="D127">
        <v>15</v>
      </c>
      <c r="E127" t="s">
        <v>441</v>
      </c>
      <c r="F127" s="3">
        <f t="shared" si="1"/>
        <v>42744</v>
      </c>
      <c r="G127">
        <v>1</v>
      </c>
      <c r="H127">
        <v>2017</v>
      </c>
      <c r="I127" t="s">
        <v>25</v>
      </c>
      <c r="J127" t="s">
        <v>26</v>
      </c>
      <c r="K127">
        <v>1</v>
      </c>
      <c r="L127" t="s">
        <v>503</v>
      </c>
      <c r="M127" t="s">
        <v>27</v>
      </c>
      <c r="N127" t="s">
        <v>28</v>
      </c>
      <c r="O127" t="s">
        <v>28</v>
      </c>
      <c r="P127" t="s">
        <v>29</v>
      </c>
      <c r="Q127" t="s">
        <v>30</v>
      </c>
      <c r="R127" t="s">
        <v>31</v>
      </c>
      <c r="S127">
        <v>38</v>
      </c>
      <c r="T127" t="s">
        <v>32</v>
      </c>
      <c r="U127" t="s">
        <v>33</v>
      </c>
      <c r="V127" t="s">
        <v>30</v>
      </c>
      <c r="W127">
        <v>6256</v>
      </c>
      <c r="X127">
        <v>1</v>
      </c>
      <c r="Y127" t="s">
        <v>34</v>
      </c>
    </row>
    <row r="128" spans="1:25" x14ac:dyDescent="0.2">
      <c r="A128">
        <v>2</v>
      </c>
      <c r="B128" s="2">
        <v>42744</v>
      </c>
      <c r="C128" s="1">
        <v>0.65138888888888891</v>
      </c>
      <c r="D128">
        <v>15</v>
      </c>
      <c r="E128" t="s">
        <v>441</v>
      </c>
      <c r="F128" s="3">
        <f t="shared" si="1"/>
        <v>42744</v>
      </c>
      <c r="G128">
        <v>1</v>
      </c>
      <c r="H128">
        <v>2017</v>
      </c>
      <c r="I128" t="s">
        <v>25</v>
      </c>
      <c r="J128" t="s">
        <v>26</v>
      </c>
      <c r="K128">
        <v>1</v>
      </c>
      <c r="L128" t="s">
        <v>503</v>
      </c>
      <c r="M128" t="s">
        <v>27</v>
      </c>
      <c r="N128" t="s">
        <v>28</v>
      </c>
      <c r="O128" t="s">
        <v>28</v>
      </c>
      <c r="P128" t="s">
        <v>29</v>
      </c>
      <c r="Q128" t="s">
        <v>30</v>
      </c>
      <c r="R128" t="s">
        <v>31</v>
      </c>
      <c r="S128">
        <v>38</v>
      </c>
      <c r="T128" t="s">
        <v>32</v>
      </c>
      <c r="U128" t="s">
        <v>33</v>
      </c>
      <c r="V128" t="s">
        <v>30</v>
      </c>
      <c r="W128">
        <v>9355</v>
      </c>
      <c r="X128">
        <v>1</v>
      </c>
      <c r="Y128" t="s">
        <v>34</v>
      </c>
    </row>
    <row r="129" spans="1:25" x14ac:dyDescent="0.2">
      <c r="A129">
        <v>244</v>
      </c>
      <c r="B129" s="2">
        <v>44999</v>
      </c>
      <c r="C129" s="1">
        <v>0.86944444444444446</v>
      </c>
      <c r="D129">
        <v>20</v>
      </c>
      <c r="E129" t="s">
        <v>448</v>
      </c>
      <c r="F129" s="3">
        <f t="shared" si="1"/>
        <v>44999</v>
      </c>
      <c r="G129">
        <v>1</v>
      </c>
      <c r="H129">
        <v>2023</v>
      </c>
      <c r="I129" t="s">
        <v>366</v>
      </c>
      <c r="J129" t="s">
        <v>45</v>
      </c>
      <c r="K129">
        <v>5</v>
      </c>
      <c r="L129" t="s">
        <v>556</v>
      </c>
      <c r="M129" t="s">
        <v>27</v>
      </c>
      <c r="N129" t="s">
        <v>68</v>
      </c>
      <c r="O129" t="s">
        <v>51</v>
      </c>
      <c r="P129" t="s">
        <v>29</v>
      </c>
      <c r="Q129" t="s">
        <v>37</v>
      </c>
      <c r="R129" t="s">
        <v>33</v>
      </c>
      <c r="S129">
        <v>37</v>
      </c>
      <c r="T129" t="s">
        <v>32</v>
      </c>
      <c r="U129" t="s">
        <v>33</v>
      </c>
      <c r="V129" t="s">
        <v>30</v>
      </c>
      <c r="W129">
        <v>10092</v>
      </c>
      <c r="X129">
        <v>1</v>
      </c>
      <c r="Y129" t="s">
        <v>367</v>
      </c>
    </row>
    <row r="130" spans="1:25" x14ac:dyDescent="0.2">
      <c r="A130">
        <v>245</v>
      </c>
      <c r="B130" s="2">
        <v>44999</v>
      </c>
      <c r="C130" s="1">
        <v>0.86944444444444446</v>
      </c>
      <c r="D130">
        <v>20</v>
      </c>
      <c r="E130" t="s">
        <v>448</v>
      </c>
      <c r="F130" s="3">
        <f t="shared" ref="F130:F193" si="2">B130</f>
        <v>44999</v>
      </c>
      <c r="G130">
        <v>1</v>
      </c>
      <c r="H130">
        <v>2023</v>
      </c>
      <c r="I130" t="s">
        <v>366</v>
      </c>
      <c r="J130" t="s">
        <v>45</v>
      </c>
      <c r="K130">
        <v>5</v>
      </c>
      <c r="L130" t="s">
        <v>556</v>
      </c>
      <c r="M130" t="s">
        <v>27</v>
      </c>
      <c r="N130" t="s">
        <v>68</v>
      </c>
      <c r="O130" t="s">
        <v>51</v>
      </c>
      <c r="P130" t="s">
        <v>29</v>
      </c>
      <c r="Q130" t="s">
        <v>37</v>
      </c>
      <c r="R130" t="s">
        <v>33</v>
      </c>
      <c r="S130">
        <v>37</v>
      </c>
      <c r="T130" t="s">
        <v>32</v>
      </c>
      <c r="U130" t="s">
        <v>33</v>
      </c>
      <c r="V130" t="s">
        <v>30</v>
      </c>
      <c r="W130">
        <v>10746</v>
      </c>
      <c r="X130">
        <v>1</v>
      </c>
      <c r="Y130" t="s">
        <v>367</v>
      </c>
    </row>
    <row r="131" spans="1:25" x14ac:dyDescent="0.2">
      <c r="A131">
        <v>198</v>
      </c>
      <c r="B131" s="2">
        <v>44583</v>
      </c>
      <c r="C131" s="1">
        <v>0.19513888888888889</v>
      </c>
      <c r="D131">
        <v>4</v>
      </c>
      <c r="E131" t="s">
        <v>447</v>
      </c>
      <c r="F131" s="3">
        <f t="shared" si="2"/>
        <v>44583</v>
      </c>
      <c r="G131">
        <v>1</v>
      </c>
      <c r="H131">
        <v>2022</v>
      </c>
      <c r="I131" t="s">
        <v>302</v>
      </c>
      <c r="J131" t="s">
        <v>36</v>
      </c>
      <c r="K131">
        <v>4</v>
      </c>
      <c r="L131" t="s">
        <v>487</v>
      </c>
      <c r="M131" t="s">
        <v>27</v>
      </c>
      <c r="N131" t="s">
        <v>28</v>
      </c>
      <c r="O131" t="s">
        <v>28</v>
      </c>
      <c r="P131" t="s">
        <v>29</v>
      </c>
      <c r="Q131" t="s">
        <v>37</v>
      </c>
      <c r="R131" t="s">
        <v>33</v>
      </c>
      <c r="S131">
        <v>37</v>
      </c>
      <c r="T131" t="s">
        <v>32</v>
      </c>
      <c r="U131" t="s">
        <v>33</v>
      </c>
      <c r="V131" t="s">
        <v>37</v>
      </c>
      <c r="W131">
        <v>10288</v>
      </c>
      <c r="X131">
        <v>1</v>
      </c>
      <c r="Y131" t="s">
        <v>303</v>
      </c>
    </row>
    <row r="132" spans="1:25" x14ac:dyDescent="0.2">
      <c r="A132">
        <v>199</v>
      </c>
      <c r="B132" s="2">
        <v>44583</v>
      </c>
      <c r="C132" s="1">
        <v>0.19513888888888889</v>
      </c>
      <c r="D132">
        <v>4</v>
      </c>
      <c r="E132" t="s">
        <v>447</v>
      </c>
      <c r="F132" s="3">
        <f t="shared" si="2"/>
        <v>44583</v>
      </c>
      <c r="G132">
        <v>1</v>
      </c>
      <c r="H132">
        <v>2022</v>
      </c>
      <c r="I132" t="s">
        <v>302</v>
      </c>
      <c r="J132" t="s">
        <v>36</v>
      </c>
      <c r="K132">
        <v>4</v>
      </c>
      <c r="L132" t="s">
        <v>487</v>
      </c>
      <c r="M132" t="s">
        <v>27</v>
      </c>
      <c r="N132" t="s">
        <v>28</v>
      </c>
      <c r="O132" t="s">
        <v>28</v>
      </c>
      <c r="P132" t="s">
        <v>29</v>
      </c>
      <c r="Q132" t="s">
        <v>37</v>
      </c>
      <c r="R132" t="s">
        <v>33</v>
      </c>
      <c r="S132">
        <v>37</v>
      </c>
      <c r="T132" t="s">
        <v>32</v>
      </c>
      <c r="U132" t="s">
        <v>33</v>
      </c>
      <c r="V132" t="s">
        <v>30</v>
      </c>
      <c r="W132">
        <v>10619</v>
      </c>
      <c r="X132">
        <v>1</v>
      </c>
      <c r="Y132" t="s">
        <v>303</v>
      </c>
    </row>
    <row r="133" spans="1:25" x14ac:dyDescent="0.2">
      <c r="A133">
        <v>283</v>
      </c>
      <c r="B133" s="2">
        <v>45341</v>
      </c>
      <c r="C133" s="1">
        <v>0.95833333333333337</v>
      </c>
      <c r="D133">
        <v>23</v>
      </c>
      <c r="E133" t="s">
        <v>441</v>
      </c>
      <c r="F133" s="3">
        <f t="shared" si="2"/>
        <v>45341</v>
      </c>
      <c r="G133">
        <v>1</v>
      </c>
      <c r="H133">
        <v>2024</v>
      </c>
      <c r="I133" t="s">
        <v>412</v>
      </c>
      <c r="J133" t="s">
        <v>92</v>
      </c>
      <c r="K133">
        <v>7</v>
      </c>
      <c r="L133" t="s">
        <v>529</v>
      </c>
      <c r="M133" t="s">
        <v>27</v>
      </c>
      <c r="N133" t="s">
        <v>28</v>
      </c>
      <c r="O133" t="s">
        <v>28</v>
      </c>
      <c r="P133" t="s">
        <v>29</v>
      </c>
      <c r="Q133" t="s">
        <v>37</v>
      </c>
      <c r="R133" t="s">
        <v>33</v>
      </c>
      <c r="S133">
        <v>37</v>
      </c>
      <c r="T133" t="s">
        <v>32</v>
      </c>
      <c r="U133" t="s">
        <v>33</v>
      </c>
      <c r="V133" t="s">
        <v>37</v>
      </c>
      <c r="W133">
        <v>8579</v>
      </c>
      <c r="X133">
        <v>1</v>
      </c>
      <c r="Y133" t="s">
        <v>413</v>
      </c>
    </row>
    <row r="134" spans="1:25" x14ac:dyDescent="0.2">
      <c r="A134">
        <v>233</v>
      </c>
      <c r="B134" s="2">
        <v>44933</v>
      </c>
      <c r="C134" s="1">
        <v>0.71666666666666667</v>
      </c>
      <c r="D134">
        <v>17</v>
      </c>
      <c r="E134" t="s">
        <v>447</v>
      </c>
      <c r="F134" s="3">
        <f t="shared" si="2"/>
        <v>44933</v>
      </c>
      <c r="G134">
        <v>1</v>
      </c>
      <c r="H134">
        <v>2023</v>
      </c>
      <c r="I134" t="s">
        <v>349</v>
      </c>
      <c r="J134" t="s">
        <v>54</v>
      </c>
      <c r="K134">
        <v>0</v>
      </c>
      <c r="L134" t="s">
        <v>519</v>
      </c>
      <c r="M134" t="s">
        <v>27</v>
      </c>
      <c r="N134" t="s">
        <v>28</v>
      </c>
      <c r="O134" t="s">
        <v>28</v>
      </c>
      <c r="P134" t="s">
        <v>29</v>
      </c>
      <c r="Q134" t="s">
        <v>30</v>
      </c>
      <c r="R134" t="s">
        <v>31</v>
      </c>
      <c r="S134">
        <v>37</v>
      </c>
      <c r="T134" t="s">
        <v>32</v>
      </c>
      <c r="U134" t="s">
        <v>33</v>
      </c>
      <c r="V134" t="s">
        <v>30</v>
      </c>
      <c r="W134">
        <v>8562</v>
      </c>
      <c r="X134">
        <v>1</v>
      </c>
      <c r="Y134" t="s">
        <v>350</v>
      </c>
    </row>
    <row r="135" spans="1:25" x14ac:dyDescent="0.2">
      <c r="A135">
        <v>234</v>
      </c>
      <c r="B135" s="2">
        <v>44933</v>
      </c>
      <c r="C135" s="1">
        <v>0.71666666666666667</v>
      </c>
      <c r="D135">
        <v>17</v>
      </c>
      <c r="E135" t="s">
        <v>447</v>
      </c>
      <c r="F135" s="3">
        <f t="shared" si="2"/>
        <v>44933</v>
      </c>
      <c r="G135">
        <v>1</v>
      </c>
      <c r="H135">
        <v>2023</v>
      </c>
      <c r="I135" t="s">
        <v>349</v>
      </c>
      <c r="J135" t="s">
        <v>54</v>
      </c>
      <c r="K135">
        <v>0</v>
      </c>
      <c r="L135" t="s">
        <v>519</v>
      </c>
      <c r="M135" t="s">
        <v>27</v>
      </c>
      <c r="N135" t="s">
        <v>28</v>
      </c>
      <c r="O135" t="s">
        <v>28</v>
      </c>
      <c r="P135" t="s">
        <v>29</v>
      </c>
      <c r="Q135" t="s">
        <v>30</v>
      </c>
      <c r="R135" t="s">
        <v>31</v>
      </c>
      <c r="S135">
        <v>37</v>
      </c>
      <c r="T135" t="s">
        <v>32</v>
      </c>
      <c r="U135" t="s">
        <v>33</v>
      </c>
      <c r="V135" t="s">
        <v>30</v>
      </c>
      <c r="W135">
        <v>8949</v>
      </c>
      <c r="X135">
        <v>1</v>
      </c>
      <c r="Y135" t="s">
        <v>350</v>
      </c>
    </row>
    <row r="136" spans="1:25" x14ac:dyDescent="0.2">
      <c r="A136">
        <v>235</v>
      </c>
      <c r="B136" s="2">
        <v>44933</v>
      </c>
      <c r="C136" s="1">
        <v>0.71666666666666667</v>
      </c>
      <c r="D136">
        <v>17</v>
      </c>
      <c r="E136" t="s">
        <v>447</v>
      </c>
      <c r="F136" s="3">
        <f t="shared" si="2"/>
        <v>44933</v>
      </c>
      <c r="G136">
        <v>1</v>
      </c>
      <c r="H136">
        <v>2023</v>
      </c>
      <c r="I136" t="s">
        <v>349</v>
      </c>
      <c r="J136" t="s">
        <v>54</v>
      </c>
      <c r="K136">
        <v>0</v>
      </c>
      <c r="L136" t="s">
        <v>519</v>
      </c>
      <c r="M136" t="s">
        <v>27</v>
      </c>
      <c r="N136" t="s">
        <v>28</v>
      </c>
      <c r="O136" t="s">
        <v>28</v>
      </c>
      <c r="P136" t="s">
        <v>29</v>
      </c>
      <c r="Q136" t="s">
        <v>30</v>
      </c>
      <c r="R136" t="s">
        <v>31</v>
      </c>
      <c r="S136">
        <v>37</v>
      </c>
      <c r="T136" t="s">
        <v>32</v>
      </c>
      <c r="U136" t="s">
        <v>33</v>
      </c>
      <c r="V136" t="s">
        <v>30</v>
      </c>
      <c r="W136">
        <v>9448</v>
      </c>
      <c r="X136">
        <v>1</v>
      </c>
      <c r="Y136" t="s">
        <v>350</v>
      </c>
    </row>
    <row r="137" spans="1:25" x14ac:dyDescent="0.2">
      <c r="A137">
        <v>177</v>
      </c>
      <c r="B137" s="2">
        <v>44205</v>
      </c>
      <c r="C137" s="1">
        <v>0.63541666666666663</v>
      </c>
      <c r="D137">
        <v>15</v>
      </c>
      <c r="E137" t="s">
        <v>447</v>
      </c>
      <c r="F137" s="3">
        <f t="shared" si="2"/>
        <v>44205</v>
      </c>
      <c r="G137">
        <v>1</v>
      </c>
      <c r="H137">
        <v>2021</v>
      </c>
      <c r="I137" t="s">
        <v>271</v>
      </c>
      <c r="J137" t="s">
        <v>49</v>
      </c>
      <c r="K137">
        <v>8</v>
      </c>
      <c r="L137" t="s">
        <v>522</v>
      </c>
      <c r="M137" t="s">
        <v>27</v>
      </c>
      <c r="N137" t="s">
        <v>28</v>
      </c>
      <c r="O137" t="s">
        <v>28</v>
      </c>
      <c r="P137" t="s">
        <v>29</v>
      </c>
      <c r="Q137" t="s">
        <v>30</v>
      </c>
      <c r="R137" t="s">
        <v>31</v>
      </c>
      <c r="S137">
        <v>37</v>
      </c>
      <c r="T137" t="s">
        <v>32</v>
      </c>
      <c r="U137" t="s">
        <v>33</v>
      </c>
      <c r="V137" t="s">
        <v>30</v>
      </c>
      <c r="W137">
        <v>10179</v>
      </c>
      <c r="X137">
        <v>1</v>
      </c>
      <c r="Y137" t="s">
        <v>272</v>
      </c>
    </row>
    <row r="138" spans="1:25" x14ac:dyDescent="0.2">
      <c r="A138">
        <v>268</v>
      </c>
      <c r="B138" s="2">
        <v>45276</v>
      </c>
      <c r="C138" s="1">
        <v>0.60486111111111107</v>
      </c>
      <c r="D138">
        <v>14</v>
      </c>
      <c r="E138" t="s">
        <v>447</v>
      </c>
      <c r="F138" s="3">
        <f t="shared" si="2"/>
        <v>45276</v>
      </c>
      <c r="G138">
        <v>4</v>
      </c>
      <c r="H138">
        <v>2023</v>
      </c>
      <c r="I138" t="s">
        <v>398</v>
      </c>
      <c r="J138" t="s">
        <v>36</v>
      </c>
      <c r="K138">
        <v>8</v>
      </c>
      <c r="L138" t="s">
        <v>465</v>
      </c>
      <c r="M138" t="s">
        <v>146</v>
      </c>
      <c r="N138" t="s">
        <v>28</v>
      </c>
      <c r="O138" t="s">
        <v>28</v>
      </c>
      <c r="P138" t="s">
        <v>29</v>
      </c>
      <c r="Q138" t="s">
        <v>30</v>
      </c>
      <c r="R138" t="s">
        <v>119</v>
      </c>
      <c r="S138">
        <v>37</v>
      </c>
      <c r="T138" t="s">
        <v>32</v>
      </c>
      <c r="U138" t="s">
        <v>33</v>
      </c>
      <c r="V138" t="s">
        <v>37</v>
      </c>
      <c r="W138">
        <v>10395</v>
      </c>
      <c r="X138">
        <v>1</v>
      </c>
      <c r="Y138" t="s">
        <v>399</v>
      </c>
    </row>
    <row r="139" spans="1:25" x14ac:dyDescent="0.2">
      <c r="A139">
        <v>238</v>
      </c>
      <c r="B139" s="2">
        <v>44982</v>
      </c>
      <c r="C139" s="1">
        <v>0.61458333333333337</v>
      </c>
      <c r="D139">
        <v>14</v>
      </c>
      <c r="E139" t="s">
        <v>447</v>
      </c>
      <c r="F139" s="3">
        <f t="shared" si="2"/>
        <v>44982</v>
      </c>
      <c r="G139">
        <v>1</v>
      </c>
      <c r="H139">
        <v>2023</v>
      </c>
      <c r="I139" t="s">
        <v>355</v>
      </c>
      <c r="J139" t="s">
        <v>41</v>
      </c>
      <c r="K139">
        <v>3</v>
      </c>
      <c r="L139" t="s">
        <v>484</v>
      </c>
      <c r="M139" t="s">
        <v>27</v>
      </c>
      <c r="N139" t="s">
        <v>28</v>
      </c>
      <c r="O139" t="s">
        <v>28</v>
      </c>
      <c r="P139" t="s">
        <v>29</v>
      </c>
      <c r="Q139" t="s">
        <v>30</v>
      </c>
      <c r="R139" t="s">
        <v>33</v>
      </c>
      <c r="S139">
        <v>36</v>
      </c>
      <c r="T139" t="s">
        <v>32</v>
      </c>
      <c r="U139" t="s">
        <v>33</v>
      </c>
      <c r="V139" t="s">
        <v>30</v>
      </c>
      <c r="W139">
        <v>10148</v>
      </c>
      <c r="X139">
        <v>1</v>
      </c>
      <c r="Y139" t="s">
        <v>356</v>
      </c>
    </row>
    <row r="140" spans="1:25" x14ac:dyDescent="0.2">
      <c r="A140">
        <v>202</v>
      </c>
      <c r="B140" s="2">
        <v>44603</v>
      </c>
      <c r="C140" s="1">
        <v>9.0277777777777776E-2</v>
      </c>
      <c r="D140">
        <v>2</v>
      </c>
      <c r="E140" t="s">
        <v>446</v>
      </c>
      <c r="F140" s="3">
        <f t="shared" si="2"/>
        <v>44603</v>
      </c>
      <c r="G140">
        <v>1</v>
      </c>
      <c r="H140">
        <v>2022</v>
      </c>
      <c r="I140" t="s">
        <v>306</v>
      </c>
      <c r="J140" t="s">
        <v>45</v>
      </c>
      <c r="K140">
        <v>7</v>
      </c>
      <c r="L140" t="s">
        <v>543</v>
      </c>
      <c r="M140" t="s">
        <v>27</v>
      </c>
      <c r="N140" t="s">
        <v>102</v>
      </c>
      <c r="O140" t="s">
        <v>51</v>
      </c>
      <c r="P140" t="s">
        <v>29</v>
      </c>
      <c r="Q140" t="s">
        <v>30</v>
      </c>
      <c r="R140" t="s">
        <v>31</v>
      </c>
      <c r="S140">
        <v>36</v>
      </c>
      <c r="T140" t="s">
        <v>32</v>
      </c>
      <c r="U140" t="s">
        <v>33</v>
      </c>
      <c r="V140" t="s">
        <v>30</v>
      </c>
      <c r="W140">
        <v>8672</v>
      </c>
      <c r="X140">
        <v>1</v>
      </c>
      <c r="Y140" t="s">
        <v>307</v>
      </c>
    </row>
    <row r="141" spans="1:25" x14ac:dyDescent="0.2">
      <c r="A141">
        <v>239</v>
      </c>
      <c r="B141" s="2">
        <v>44989</v>
      </c>
      <c r="C141" s="1">
        <v>0.45555555555555555</v>
      </c>
      <c r="D141">
        <v>10</v>
      </c>
      <c r="E141" t="s">
        <v>447</v>
      </c>
      <c r="F141" s="3">
        <f t="shared" si="2"/>
        <v>44989</v>
      </c>
      <c r="G141">
        <v>1</v>
      </c>
      <c r="H141">
        <v>2023</v>
      </c>
      <c r="I141" t="s">
        <v>357</v>
      </c>
      <c r="J141" t="s">
        <v>45</v>
      </c>
      <c r="K141">
        <v>7</v>
      </c>
      <c r="L141" t="s">
        <v>557</v>
      </c>
      <c r="M141" t="s">
        <v>27</v>
      </c>
      <c r="N141" t="s">
        <v>358</v>
      </c>
      <c r="O141" t="s">
        <v>51</v>
      </c>
      <c r="P141" t="s">
        <v>29</v>
      </c>
      <c r="Q141" t="s">
        <v>37</v>
      </c>
      <c r="R141" t="s">
        <v>33</v>
      </c>
      <c r="S141">
        <v>35</v>
      </c>
      <c r="T141" t="s">
        <v>32</v>
      </c>
      <c r="U141" t="s">
        <v>33</v>
      </c>
      <c r="V141" t="s">
        <v>37</v>
      </c>
      <c r="W141">
        <v>10173</v>
      </c>
      <c r="X141">
        <v>1</v>
      </c>
      <c r="Y141" t="s">
        <v>359</v>
      </c>
    </row>
    <row r="142" spans="1:25" x14ac:dyDescent="0.2">
      <c r="A142">
        <v>261</v>
      </c>
      <c r="B142" s="2">
        <v>45124</v>
      </c>
      <c r="C142" s="1">
        <v>0.84444444444444444</v>
      </c>
      <c r="D142">
        <v>20</v>
      </c>
      <c r="E142" t="s">
        <v>441</v>
      </c>
      <c r="F142" s="3">
        <f t="shared" si="2"/>
        <v>45124</v>
      </c>
      <c r="G142">
        <v>3</v>
      </c>
      <c r="H142">
        <v>2023</v>
      </c>
      <c r="I142" t="s">
        <v>388</v>
      </c>
      <c r="J142" t="s">
        <v>49</v>
      </c>
      <c r="K142">
        <v>8</v>
      </c>
      <c r="L142" t="s">
        <v>486</v>
      </c>
      <c r="M142" t="s">
        <v>27</v>
      </c>
      <c r="N142" t="s">
        <v>28</v>
      </c>
      <c r="O142" t="s">
        <v>28</v>
      </c>
      <c r="P142" t="s">
        <v>29</v>
      </c>
      <c r="Q142" t="s">
        <v>37</v>
      </c>
      <c r="R142" t="s">
        <v>33</v>
      </c>
      <c r="S142">
        <v>35</v>
      </c>
      <c r="T142" t="s">
        <v>32</v>
      </c>
      <c r="U142" t="s">
        <v>33</v>
      </c>
      <c r="V142" t="s">
        <v>37</v>
      </c>
      <c r="W142">
        <v>11180</v>
      </c>
      <c r="X142">
        <v>1</v>
      </c>
      <c r="Y142" t="s">
        <v>389</v>
      </c>
    </row>
    <row r="143" spans="1:25" x14ac:dyDescent="0.2">
      <c r="A143">
        <v>260</v>
      </c>
      <c r="B143" s="2">
        <v>45108</v>
      </c>
      <c r="C143" s="1">
        <v>0.65902777777777777</v>
      </c>
      <c r="D143">
        <v>15</v>
      </c>
      <c r="E143" t="s">
        <v>447</v>
      </c>
      <c r="F143" s="3">
        <f t="shared" si="2"/>
        <v>45108</v>
      </c>
      <c r="G143">
        <v>3</v>
      </c>
      <c r="H143">
        <v>2023</v>
      </c>
      <c r="I143" t="s">
        <v>385</v>
      </c>
      <c r="J143" t="s">
        <v>36</v>
      </c>
      <c r="K143">
        <v>8</v>
      </c>
      <c r="L143" t="s">
        <v>568</v>
      </c>
      <c r="M143" t="s">
        <v>386</v>
      </c>
      <c r="N143" t="s">
        <v>28</v>
      </c>
      <c r="O143" t="s">
        <v>28</v>
      </c>
      <c r="P143" t="s">
        <v>29</v>
      </c>
      <c r="Q143" t="s">
        <v>37</v>
      </c>
      <c r="R143" t="s">
        <v>33</v>
      </c>
      <c r="S143">
        <v>35</v>
      </c>
      <c r="T143" t="s">
        <v>32</v>
      </c>
      <c r="U143" t="s">
        <v>33</v>
      </c>
      <c r="V143" t="s">
        <v>30</v>
      </c>
      <c r="W143">
        <v>10801</v>
      </c>
      <c r="X143">
        <v>1</v>
      </c>
      <c r="Y143" t="s">
        <v>387</v>
      </c>
    </row>
    <row r="144" spans="1:25" x14ac:dyDescent="0.2">
      <c r="A144">
        <v>19</v>
      </c>
      <c r="B144" s="2">
        <v>42998</v>
      </c>
      <c r="C144" s="1">
        <v>0.81874999999999998</v>
      </c>
      <c r="D144">
        <v>19</v>
      </c>
      <c r="E144" t="s">
        <v>445</v>
      </c>
      <c r="F144" s="3">
        <f t="shared" si="2"/>
        <v>42998</v>
      </c>
      <c r="G144">
        <v>3</v>
      </c>
      <c r="H144">
        <v>2017</v>
      </c>
      <c r="I144" t="s">
        <v>77</v>
      </c>
      <c r="J144" t="s">
        <v>54</v>
      </c>
      <c r="K144">
        <v>0</v>
      </c>
      <c r="L144" t="s">
        <v>560</v>
      </c>
      <c r="M144" t="s">
        <v>27</v>
      </c>
      <c r="N144" t="s">
        <v>68</v>
      </c>
      <c r="O144" t="s">
        <v>51</v>
      </c>
      <c r="P144" t="s">
        <v>29</v>
      </c>
      <c r="Q144" t="s">
        <v>30</v>
      </c>
      <c r="R144" t="s">
        <v>33</v>
      </c>
      <c r="S144">
        <v>35</v>
      </c>
      <c r="T144" t="s">
        <v>32</v>
      </c>
      <c r="U144" t="s">
        <v>33</v>
      </c>
      <c r="V144" t="s">
        <v>30</v>
      </c>
      <c r="W144">
        <v>7854</v>
      </c>
      <c r="X144">
        <v>1</v>
      </c>
      <c r="Y144" t="s">
        <v>78</v>
      </c>
    </row>
    <row r="145" spans="1:25" x14ac:dyDescent="0.2">
      <c r="A145">
        <v>20</v>
      </c>
      <c r="B145" s="2">
        <v>42998</v>
      </c>
      <c r="C145" s="1">
        <v>0.81874999999999998</v>
      </c>
      <c r="D145">
        <v>19</v>
      </c>
      <c r="E145" t="s">
        <v>445</v>
      </c>
      <c r="F145" s="3">
        <f t="shared" si="2"/>
        <v>42998</v>
      </c>
      <c r="G145">
        <v>3</v>
      </c>
      <c r="H145">
        <v>2017</v>
      </c>
      <c r="I145" t="s">
        <v>77</v>
      </c>
      <c r="J145" t="s">
        <v>54</v>
      </c>
      <c r="K145">
        <v>0</v>
      </c>
      <c r="L145" t="s">
        <v>560</v>
      </c>
      <c r="M145" t="s">
        <v>27</v>
      </c>
      <c r="N145" t="s">
        <v>68</v>
      </c>
      <c r="O145" t="s">
        <v>51</v>
      </c>
      <c r="P145" t="s">
        <v>29</v>
      </c>
      <c r="Q145" t="s">
        <v>30</v>
      </c>
      <c r="R145" t="s">
        <v>33</v>
      </c>
      <c r="S145">
        <v>35</v>
      </c>
      <c r="T145" t="s">
        <v>32</v>
      </c>
      <c r="U145" t="s">
        <v>33</v>
      </c>
      <c r="V145" t="s">
        <v>30</v>
      </c>
      <c r="W145">
        <v>8334</v>
      </c>
      <c r="X145">
        <v>1</v>
      </c>
      <c r="Y145" t="s">
        <v>78</v>
      </c>
    </row>
    <row r="146" spans="1:25" x14ac:dyDescent="0.2">
      <c r="A146">
        <v>21</v>
      </c>
      <c r="B146" s="2">
        <v>42998</v>
      </c>
      <c r="C146" s="1">
        <v>0.81874999999999998</v>
      </c>
      <c r="D146">
        <v>19</v>
      </c>
      <c r="E146" t="s">
        <v>445</v>
      </c>
      <c r="F146" s="3">
        <f t="shared" si="2"/>
        <v>42998</v>
      </c>
      <c r="G146">
        <v>3</v>
      </c>
      <c r="H146">
        <v>2017</v>
      </c>
      <c r="I146" t="s">
        <v>77</v>
      </c>
      <c r="J146" t="s">
        <v>54</v>
      </c>
      <c r="K146">
        <v>0</v>
      </c>
      <c r="L146" t="s">
        <v>560</v>
      </c>
      <c r="M146" t="s">
        <v>27</v>
      </c>
      <c r="N146" t="s">
        <v>68</v>
      </c>
      <c r="O146" t="s">
        <v>51</v>
      </c>
      <c r="P146" t="s">
        <v>29</v>
      </c>
      <c r="Q146" t="s">
        <v>30</v>
      </c>
      <c r="R146" t="s">
        <v>33</v>
      </c>
      <c r="S146">
        <v>35</v>
      </c>
      <c r="T146" t="s">
        <v>32</v>
      </c>
      <c r="U146" t="s">
        <v>33</v>
      </c>
      <c r="V146" t="s">
        <v>30</v>
      </c>
      <c r="W146">
        <v>8620</v>
      </c>
      <c r="X146">
        <v>1</v>
      </c>
      <c r="Y146" t="s">
        <v>78</v>
      </c>
    </row>
    <row r="147" spans="1:25" x14ac:dyDescent="0.2">
      <c r="A147">
        <v>78</v>
      </c>
      <c r="B147" s="2">
        <v>43290</v>
      </c>
      <c r="C147" s="1">
        <v>0.57638888888888884</v>
      </c>
      <c r="D147">
        <v>13</v>
      </c>
      <c r="E147" t="s">
        <v>441</v>
      </c>
      <c r="F147" s="3">
        <f t="shared" si="2"/>
        <v>43290</v>
      </c>
      <c r="G147">
        <v>3</v>
      </c>
      <c r="H147">
        <v>2018</v>
      </c>
      <c r="I147" t="s">
        <v>154</v>
      </c>
      <c r="J147" t="s">
        <v>41</v>
      </c>
      <c r="K147">
        <v>3</v>
      </c>
      <c r="L147" t="s">
        <v>624</v>
      </c>
      <c r="M147" t="s">
        <v>27</v>
      </c>
      <c r="N147" t="s">
        <v>50</v>
      </c>
      <c r="O147" t="s">
        <v>51</v>
      </c>
      <c r="P147" t="s">
        <v>29</v>
      </c>
      <c r="Q147" t="s">
        <v>30</v>
      </c>
      <c r="R147" t="s">
        <v>33</v>
      </c>
      <c r="S147">
        <v>35</v>
      </c>
      <c r="T147" t="s">
        <v>32</v>
      </c>
      <c r="U147" t="s">
        <v>33</v>
      </c>
      <c r="V147" t="s">
        <v>30</v>
      </c>
      <c r="W147">
        <v>9942</v>
      </c>
      <c r="X147">
        <v>1</v>
      </c>
      <c r="Y147" t="s">
        <v>155</v>
      </c>
    </row>
    <row r="148" spans="1:25" x14ac:dyDescent="0.2">
      <c r="A148">
        <v>204</v>
      </c>
      <c r="B148" s="2">
        <v>44665</v>
      </c>
      <c r="C148" s="1">
        <v>0.42916666666666664</v>
      </c>
      <c r="D148">
        <v>10</v>
      </c>
      <c r="E148" t="s">
        <v>442</v>
      </c>
      <c r="F148" s="3">
        <f t="shared" si="2"/>
        <v>44665</v>
      </c>
      <c r="G148">
        <v>2</v>
      </c>
      <c r="H148">
        <v>2022</v>
      </c>
      <c r="I148" t="s">
        <v>310</v>
      </c>
      <c r="J148" t="s">
        <v>41</v>
      </c>
      <c r="K148">
        <v>2</v>
      </c>
      <c r="L148" t="s">
        <v>632</v>
      </c>
      <c r="M148" t="s">
        <v>27</v>
      </c>
      <c r="N148" t="s">
        <v>50</v>
      </c>
      <c r="O148" t="s">
        <v>51</v>
      </c>
      <c r="P148" t="s">
        <v>29</v>
      </c>
      <c r="Q148" t="s">
        <v>30</v>
      </c>
      <c r="R148" t="s">
        <v>33</v>
      </c>
      <c r="S148">
        <v>35</v>
      </c>
      <c r="T148" t="s">
        <v>32</v>
      </c>
      <c r="U148" t="s">
        <v>33</v>
      </c>
      <c r="V148" t="s">
        <v>30</v>
      </c>
      <c r="W148">
        <v>8365</v>
      </c>
      <c r="X148">
        <v>1</v>
      </c>
      <c r="Y148" t="s">
        <v>311</v>
      </c>
    </row>
    <row r="149" spans="1:25" x14ac:dyDescent="0.2">
      <c r="A149">
        <v>23</v>
      </c>
      <c r="B149" s="2">
        <v>42998</v>
      </c>
      <c r="C149" s="1">
        <v>0.81944444444444442</v>
      </c>
      <c r="D149">
        <v>19</v>
      </c>
      <c r="E149" t="s">
        <v>445</v>
      </c>
      <c r="F149" s="3">
        <f t="shared" si="2"/>
        <v>42998</v>
      </c>
      <c r="G149">
        <v>3</v>
      </c>
      <c r="H149">
        <v>2017</v>
      </c>
      <c r="I149" t="s">
        <v>79</v>
      </c>
      <c r="J149" t="s">
        <v>36</v>
      </c>
      <c r="K149">
        <v>6</v>
      </c>
      <c r="L149" t="s">
        <v>618</v>
      </c>
      <c r="M149" t="s">
        <v>27</v>
      </c>
      <c r="N149" t="s">
        <v>50</v>
      </c>
      <c r="O149" t="s">
        <v>51</v>
      </c>
      <c r="P149" t="s">
        <v>29</v>
      </c>
      <c r="Q149" t="s">
        <v>30</v>
      </c>
      <c r="R149" t="s">
        <v>33</v>
      </c>
      <c r="S149">
        <v>35</v>
      </c>
      <c r="T149" t="s">
        <v>32</v>
      </c>
      <c r="U149" t="s">
        <v>33</v>
      </c>
      <c r="V149" t="s">
        <v>30</v>
      </c>
      <c r="W149">
        <v>7013</v>
      </c>
      <c r="X149">
        <v>1</v>
      </c>
      <c r="Y149" t="s">
        <v>80</v>
      </c>
    </row>
    <row r="150" spans="1:25" x14ac:dyDescent="0.2">
      <c r="A150">
        <v>15</v>
      </c>
      <c r="B150" s="2">
        <v>42942</v>
      </c>
      <c r="C150" s="1">
        <v>4.8611111111111112E-2</v>
      </c>
      <c r="D150">
        <v>1</v>
      </c>
      <c r="E150" t="s">
        <v>445</v>
      </c>
      <c r="F150" s="3">
        <f t="shared" si="2"/>
        <v>42942</v>
      </c>
      <c r="G150">
        <v>3</v>
      </c>
      <c r="H150">
        <v>2017</v>
      </c>
      <c r="I150" t="s">
        <v>70</v>
      </c>
      <c r="J150" t="s">
        <v>26</v>
      </c>
      <c r="K150">
        <v>1</v>
      </c>
      <c r="L150" t="s">
        <v>499</v>
      </c>
      <c r="M150" t="s">
        <v>27</v>
      </c>
      <c r="N150" t="s">
        <v>28</v>
      </c>
      <c r="O150" t="s">
        <v>28</v>
      </c>
      <c r="P150" t="s">
        <v>29</v>
      </c>
      <c r="Q150" t="s">
        <v>30</v>
      </c>
      <c r="R150" t="s">
        <v>33</v>
      </c>
      <c r="S150">
        <v>35</v>
      </c>
      <c r="T150" t="s">
        <v>32</v>
      </c>
      <c r="U150" t="s">
        <v>33</v>
      </c>
      <c r="V150" t="s">
        <v>30</v>
      </c>
      <c r="W150">
        <v>7390</v>
      </c>
      <c r="X150">
        <v>1</v>
      </c>
      <c r="Y150" t="s">
        <v>71</v>
      </c>
    </row>
    <row r="151" spans="1:25" x14ac:dyDescent="0.2">
      <c r="A151">
        <v>16</v>
      </c>
      <c r="B151" s="2">
        <v>42942</v>
      </c>
      <c r="C151" s="1">
        <v>4.8611111111111112E-2</v>
      </c>
      <c r="D151">
        <v>1</v>
      </c>
      <c r="E151" t="s">
        <v>445</v>
      </c>
      <c r="F151" s="3">
        <f t="shared" si="2"/>
        <v>42942</v>
      </c>
      <c r="G151">
        <v>3</v>
      </c>
      <c r="H151">
        <v>2017</v>
      </c>
      <c r="I151" t="s">
        <v>70</v>
      </c>
      <c r="J151" t="s">
        <v>26</v>
      </c>
      <c r="K151">
        <v>1</v>
      </c>
      <c r="L151" t="s">
        <v>499</v>
      </c>
      <c r="M151" t="s">
        <v>27</v>
      </c>
      <c r="N151" t="s">
        <v>28</v>
      </c>
      <c r="O151" t="s">
        <v>28</v>
      </c>
      <c r="P151" t="s">
        <v>29</v>
      </c>
      <c r="Q151" t="s">
        <v>30</v>
      </c>
      <c r="R151" t="s">
        <v>33</v>
      </c>
      <c r="S151">
        <v>35</v>
      </c>
      <c r="T151" t="s">
        <v>32</v>
      </c>
      <c r="U151" t="s">
        <v>33</v>
      </c>
      <c r="V151" t="s">
        <v>30</v>
      </c>
      <c r="W151">
        <v>8028</v>
      </c>
      <c r="X151">
        <v>1</v>
      </c>
      <c r="Y151" t="s">
        <v>71</v>
      </c>
    </row>
    <row r="152" spans="1:25" x14ac:dyDescent="0.2">
      <c r="A152">
        <v>104</v>
      </c>
      <c r="B152" s="2">
        <v>43533</v>
      </c>
      <c r="C152" s="1">
        <v>0.8041666666666667</v>
      </c>
      <c r="D152">
        <v>19</v>
      </c>
      <c r="E152" t="s">
        <v>447</v>
      </c>
      <c r="F152" s="3">
        <f t="shared" si="2"/>
        <v>43533</v>
      </c>
      <c r="G152">
        <v>1</v>
      </c>
      <c r="H152">
        <v>2019</v>
      </c>
      <c r="I152" t="s">
        <v>191</v>
      </c>
      <c r="J152" t="s">
        <v>36</v>
      </c>
      <c r="K152">
        <v>8</v>
      </c>
      <c r="L152" t="s">
        <v>514</v>
      </c>
      <c r="M152" t="s">
        <v>27</v>
      </c>
      <c r="N152" t="s">
        <v>28</v>
      </c>
      <c r="O152" t="s">
        <v>28</v>
      </c>
      <c r="P152" t="s">
        <v>29</v>
      </c>
      <c r="Q152" t="s">
        <v>30</v>
      </c>
      <c r="R152" t="s">
        <v>33</v>
      </c>
      <c r="S152">
        <v>35</v>
      </c>
      <c r="T152" t="s">
        <v>32</v>
      </c>
      <c r="U152" t="s">
        <v>33</v>
      </c>
      <c r="V152" t="s">
        <v>30</v>
      </c>
      <c r="W152">
        <v>10278</v>
      </c>
      <c r="X152">
        <v>1</v>
      </c>
      <c r="Y152" t="s">
        <v>192</v>
      </c>
    </row>
    <row r="153" spans="1:25" x14ac:dyDescent="0.2">
      <c r="A153">
        <v>281</v>
      </c>
      <c r="B153" s="2">
        <v>45335</v>
      </c>
      <c r="C153" s="1">
        <v>0.27152777777777776</v>
      </c>
      <c r="D153">
        <v>6</v>
      </c>
      <c r="E153" t="s">
        <v>448</v>
      </c>
      <c r="F153" s="3">
        <f t="shared" si="2"/>
        <v>45335</v>
      </c>
      <c r="G153">
        <v>1</v>
      </c>
      <c r="H153">
        <v>2024</v>
      </c>
      <c r="I153" t="s">
        <v>410</v>
      </c>
      <c r="J153" t="s">
        <v>143</v>
      </c>
      <c r="K153">
        <v>5</v>
      </c>
      <c r="L153" t="s">
        <v>633</v>
      </c>
      <c r="M153" t="s">
        <v>27</v>
      </c>
      <c r="N153" t="s">
        <v>50</v>
      </c>
      <c r="O153" t="s">
        <v>51</v>
      </c>
      <c r="P153" t="s">
        <v>29</v>
      </c>
      <c r="Q153" t="s">
        <v>30</v>
      </c>
      <c r="R153" t="s">
        <v>31</v>
      </c>
      <c r="S153">
        <v>35</v>
      </c>
      <c r="T153" t="s">
        <v>32</v>
      </c>
      <c r="U153" t="s">
        <v>33</v>
      </c>
      <c r="V153" t="s">
        <v>30</v>
      </c>
      <c r="W153">
        <v>7133</v>
      </c>
      <c r="X153">
        <v>1</v>
      </c>
      <c r="Y153" t="s">
        <v>411</v>
      </c>
    </row>
    <row r="154" spans="1:25" x14ac:dyDescent="0.2">
      <c r="A154">
        <v>282</v>
      </c>
      <c r="B154" s="2">
        <v>45335</v>
      </c>
      <c r="C154" s="1">
        <v>0.27152777777777776</v>
      </c>
      <c r="D154">
        <v>6</v>
      </c>
      <c r="E154" t="s">
        <v>448</v>
      </c>
      <c r="F154" s="3">
        <f t="shared" si="2"/>
        <v>45335</v>
      </c>
      <c r="G154">
        <v>1</v>
      </c>
      <c r="H154">
        <v>2024</v>
      </c>
      <c r="I154" t="s">
        <v>410</v>
      </c>
      <c r="J154" t="s">
        <v>143</v>
      </c>
      <c r="K154">
        <v>5</v>
      </c>
      <c r="L154" t="s">
        <v>633</v>
      </c>
      <c r="M154" t="s">
        <v>27</v>
      </c>
      <c r="N154" t="s">
        <v>50</v>
      </c>
      <c r="O154" t="s">
        <v>51</v>
      </c>
      <c r="P154" t="s">
        <v>29</v>
      </c>
      <c r="Q154" t="s">
        <v>30</v>
      </c>
      <c r="R154" t="s">
        <v>31</v>
      </c>
      <c r="S154">
        <v>35</v>
      </c>
      <c r="T154" t="s">
        <v>32</v>
      </c>
      <c r="U154" t="s">
        <v>33</v>
      </c>
      <c r="V154" t="s">
        <v>30</v>
      </c>
      <c r="W154">
        <v>8637</v>
      </c>
      <c r="X154">
        <v>1</v>
      </c>
      <c r="Y154" t="s">
        <v>411</v>
      </c>
    </row>
    <row r="155" spans="1:25" x14ac:dyDescent="0.2">
      <c r="A155">
        <v>158</v>
      </c>
      <c r="B155" s="2">
        <v>44148</v>
      </c>
      <c r="C155" s="1">
        <v>0.23958333333333334</v>
      </c>
      <c r="D155">
        <v>5</v>
      </c>
      <c r="E155" t="s">
        <v>446</v>
      </c>
      <c r="F155" s="3">
        <f t="shared" si="2"/>
        <v>44148</v>
      </c>
      <c r="G155">
        <v>4</v>
      </c>
      <c r="H155">
        <v>2020</v>
      </c>
      <c r="I155" t="s">
        <v>259</v>
      </c>
      <c r="J155" t="s">
        <v>36</v>
      </c>
      <c r="K155">
        <v>4</v>
      </c>
      <c r="L155" t="s">
        <v>482</v>
      </c>
      <c r="M155" t="s">
        <v>27</v>
      </c>
      <c r="N155" t="s">
        <v>50</v>
      </c>
      <c r="O155" t="s">
        <v>51</v>
      </c>
      <c r="P155" t="s">
        <v>29</v>
      </c>
      <c r="Q155" t="s">
        <v>30</v>
      </c>
      <c r="R155" t="s">
        <v>31</v>
      </c>
      <c r="S155">
        <v>35</v>
      </c>
      <c r="T155" t="s">
        <v>32</v>
      </c>
      <c r="U155" t="s">
        <v>33</v>
      </c>
      <c r="V155" t="s">
        <v>30</v>
      </c>
      <c r="W155">
        <v>10647</v>
      </c>
      <c r="X155">
        <v>1</v>
      </c>
      <c r="Y155" t="s">
        <v>260</v>
      </c>
    </row>
    <row r="156" spans="1:25" x14ac:dyDescent="0.2">
      <c r="A156">
        <v>159</v>
      </c>
      <c r="B156" s="2">
        <v>44148</v>
      </c>
      <c r="C156" s="1">
        <v>0.23958333333333334</v>
      </c>
      <c r="D156">
        <v>5</v>
      </c>
      <c r="E156" t="s">
        <v>446</v>
      </c>
      <c r="F156" s="3">
        <f t="shared" si="2"/>
        <v>44148</v>
      </c>
      <c r="G156">
        <v>4</v>
      </c>
      <c r="H156">
        <v>2020</v>
      </c>
      <c r="I156" t="s">
        <v>259</v>
      </c>
      <c r="J156" t="s">
        <v>36</v>
      </c>
      <c r="K156">
        <v>4</v>
      </c>
      <c r="L156" t="s">
        <v>482</v>
      </c>
      <c r="M156" t="s">
        <v>27</v>
      </c>
      <c r="N156" t="s">
        <v>50</v>
      </c>
      <c r="O156" t="s">
        <v>51</v>
      </c>
      <c r="P156" t="s">
        <v>29</v>
      </c>
      <c r="Q156" t="s">
        <v>30</v>
      </c>
      <c r="R156" t="s">
        <v>31</v>
      </c>
      <c r="S156">
        <v>35</v>
      </c>
      <c r="T156" t="s">
        <v>32</v>
      </c>
      <c r="U156" t="s">
        <v>33</v>
      </c>
      <c r="V156" t="s">
        <v>30</v>
      </c>
      <c r="W156">
        <v>10675</v>
      </c>
      <c r="X156">
        <v>1</v>
      </c>
      <c r="Y156" t="s">
        <v>260</v>
      </c>
    </row>
    <row r="157" spans="1:25" x14ac:dyDescent="0.2">
      <c r="A157">
        <v>82</v>
      </c>
      <c r="B157" s="2">
        <v>43317</v>
      </c>
      <c r="C157" s="1">
        <v>0.66805555555555551</v>
      </c>
      <c r="D157">
        <v>16</v>
      </c>
      <c r="E157" t="s">
        <v>444</v>
      </c>
      <c r="F157" s="3">
        <f t="shared" si="2"/>
        <v>43317</v>
      </c>
      <c r="G157">
        <v>3</v>
      </c>
      <c r="H157">
        <v>2018</v>
      </c>
      <c r="I157" t="s">
        <v>161</v>
      </c>
      <c r="J157" t="s">
        <v>36</v>
      </c>
      <c r="K157">
        <v>4</v>
      </c>
      <c r="L157" t="s">
        <v>623</v>
      </c>
      <c r="M157" t="s">
        <v>27</v>
      </c>
      <c r="N157" t="s">
        <v>50</v>
      </c>
      <c r="O157" t="s">
        <v>51</v>
      </c>
      <c r="P157" t="s">
        <v>29</v>
      </c>
      <c r="Q157" t="s">
        <v>30</v>
      </c>
      <c r="R157" t="s">
        <v>31</v>
      </c>
      <c r="S157">
        <v>35</v>
      </c>
      <c r="T157" t="s">
        <v>32</v>
      </c>
      <c r="U157" t="s">
        <v>33</v>
      </c>
      <c r="V157" t="s">
        <v>30</v>
      </c>
      <c r="W157">
        <v>9862</v>
      </c>
      <c r="X157">
        <v>1</v>
      </c>
      <c r="Y157" t="s">
        <v>162</v>
      </c>
    </row>
    <row r="158" spans="1:25" x14ac:dyDescent="0.2">
      <c r="A158">
        <v>65</v>
      </c>
      <c r="B158" s="2">
        <v>43241</v>
      </c>
      <c r="C158" s="1">
        <v>0.72222222222222221</v>
      </c>
      <c r="D158">
        <v>17</v>
      </c>
      <c r="E158" t="s">
        <v>441</v>
      </c>
      <c r="F158" s="3">
        <f t="shared" si="2"/>
        <v>43241</v>
      </c>
      <c r="G158">
        <v>2</v>
      </c>
      <c r="H158">
        <v>2018</v>
      </c>
      <c r="I158" t="s">
        <v>136</v>
      </c>
      <c r="J158" t="s">
        <v>36</v>
      </c>
      <c r="K158">
        <v>7</v>
      </c>
      <c r="L158" t="s">
        <v>594</v>
      </c>
      <c r="M158" t="s">
        <v>27</v>
      </c>
      <c r="N158" t="s">
        <v>50</v>
      </c>
      <c r="O158" t="s">
        <v>51</v>
      </c>
      <c r="P158" t="s">
        <v>29</v>
      </c>
      <c r="Q158" t="s">
        <v>30</v>
      </c>
      <c r="R158" t="s">
        <v>119</v>
      </c>
      <c r="S158">
        <v>35</v>
      </c>
      <c r="T158" t="s">
        <v>32</v>
      </c>
      <c r="U158" t="s">
        <v>33</v>
      </c>
      <c r="V158" t="s">
        <v>37</v>
      </c>
      <c r="W158">
        <v>8659</v>
      </c>
      <c r="X158">
        <v>1</v>
      </c>
      <c r="Y158" t="s">
        <v>137</v>
      </c>
    </row>
    <row r="159" spans="1:25" x14ac:dyDescent="0.2">
      <c r="A159">
        <v>252</v>
      </c>
      <c r="B159" s="2">
        <v>45057</v>
      </c>
      <c r="C159" s="1">
        <v>0.1423611111111111</v>
      </c>
      <c r="D159">
        <v>3</v>
      </c>
      <c r="E159" t="s">
        <v>442</v>
      </c>
      <c r="F159" s="3">
        <f t="shared" si="2"/>
        <v>45057</v>
      </c>
      <c r="G159">
        <v>2</v>
      </c>
      <c r="H159">
        <v>2023</v>
      </c>
      <c r="I159" t="s">
        <v>374</v>
      </c>
      <c r="J159" t="s">
        <v>45</v>
      </c>
      <c r="K159">
        <v>7</v>
      </c>
      <c r="L159" t="s">
        <v>554</v>
      </c>
      <c r="M159" t="s">
        <v>27</v>
      </c>
      <c r="N159" t="s">
        <v>68</v>
      </c>
      <c r="O159" t="s">
        <v>51</v>
      </c>
      <c r="P159" t="s">
        <v>29</v>
      </c>
      <c r="Q159" t="s">
        <v>37</v>
      </c>
      <c r="R159" t="s">
        <v>33</v>
      </c>
      <c r="S159">
        <v>34</v>
      </c>
      <c r="T159" t="s">
        <v>32</v>
      </c>
      <c r="U159" t="s">
        <v>33</v>
      </c>
      <c r="V159" t="s">
        <v>30</v>
      </c>
      <c r="W159">
        <v>11059</v>
      </c>
      <c r="X159">
        <v>1</v>
      </c>
      <c r="Y159" t="s">
        <v>375</v>
      </c>
    </row>
    <row r="160" spans="1:25" x14ac:dyDescent="0.2">
      <c r="A160">
        <v>228</v>
      </c>
      <c r="B160" s="2">
        <v>44894</v>
      </c>
      <c r="C160" s="1">
        <v>0.95347222222222228</v>
      </c>
      <c r="D160">
        <v>22</v>
      </c>
      <c r="E160" t="s">
        <v>448</v>
      </c>
      <c r="F160" s="3">
        <f t="shared" si="2"/>
        <v>44894</v>
      </c>
      <c r="G160">
        <v>4</v>
      </c>
      <c r="H160">
        <v>2022</v>
      </c>
      <c r="I160" t="s">
        <v>341</v>
      </c>
      <c r="J160" t="s">
        <v>92</v>
      </c>
      <c r="K160">
        <v>8</v>
      </c>
      <c r="L160" t="s">
        <v>485</v>
      </c>
      <c r="M160" t="s">
        <v>27</v>
      </c>
      <c r="N160" t="s">
        <v>28</v>
      </c>
      <c r="O160" t="s">
        <v>28</v>
      </c>
      <c r="P160" t="s">
        <v>29</v>
      </c>
      <c r="Q160" t="s">
        <v>37</v>
      </c>
      <c r="R160" t="s">
        <v>33</v>
      </c>
      <c r="S160">
        <v>34</v>
      </c>
      <c r="T160" t="s">
        <v>32</v>
      </c>
      <c r="U160" t="s">
        <v>33</v>
      </c>
      <c r="V160" t="s">
        <v>37</v>
      </c>
      <c r="W160">
        <v>10119</v>
      </c>
      <c r="X160">
        <v>1</v>
      </c>
      <c r="Y160" t="s">
        <v>342</v>
      </c>
    </row>
    <row r="161" spans="1:25" x14ac:dyDescent="0.2">
      <c r="A161">
        <v>96</v>
      </c>
      <c r="B161" s="2">
        <v>43451</v>
      </c>
      <c r="C161" s="1">
        <v>0.89930555555555558</v>
      </c>
      <c r="D161">
        <v>21</v>
      </c>
      <c r="E161" t="s">
        <v>441</v>
      </c>
      <c r="F161" s="3">
        <f t="shared" si="2"/>
        <v>43451</v>
      </c>
      <c r="G161">
        <v>4</v>
      </c>
      <c r="H161">
        <v>2018</v>
      </c>
      <c r="I161" t="s">
        <v>181</v>
      </c>
      <c r="J161" t="s">
        <v>26</v>
      </c>
      <c r="K161">
        <v>4</v>
      </c>
      <c r="L161" t="s">
        <v>506</v>
      </c>
      <c r="M161" t="s">
        <v>27</v>
      </c>
      <c r="N161" t="s">
        <v>28</v>
      </c>
      <c r="O161" t="s">
        <v>28</v>
      </c>
      <c r="P161" t="s">
        <v>29</v>
      </c>
      <c r="Q161" t="s">
        <v>37</v>
      </c>
      <c r="R161" t="s">
        <v>33</v>
      </c>
      <c r="S161">
        <v>34</v>
      </c>
      <c r="T161" t="s">
        <v>32</v>
      </c>
      <c r="U161" t="s">
        <v>33</v>
      </c>
      <c r="V161" t="s">
        <v>30</v>
      </c>
      <c r="W161">
        <v>7273</v>
      </c>
      <c r="X161">
        <v>1</v>
      </c>
      <c r="Y161" t="s">
        <v>182</v>
      </c>
    </row>
    <row r="162" spans="1:25" x14ac:dyDescent="0.2">
      <c r="A162">
        <v>12</v>
      </c>
      <c r="B162" s="2">
        <v>42909</v>
      </c>
      <c r="C162" s="1">
        <v>0.91249999999999998</v>
      </c>
      <c r="D162">
        <v>21</v>
      </c>
      <c r="E162" t="s">
        <v>446</v>
      </c>
      <c r="F162" s="3">
        <f t="shared" si="2"/>
        <v>42909</v>
      </c>
      <c r="G162">
        <v>2</v>
      </c>
      <c r="H162">
        <v>2017</v>
      </c>
      <c r="I162" t="s">
        <v>62</v>
      </c>
      <c r="J162" t="s">
        <v>36</v>
      </c>
      <c r="K162">
        <v>8</v>
      </c>
      <c r="L162" t="s">
        <v>574</v>
      </c>
      <c r="M162" t="s">
        <v>55</v>
      </c>
      <c r="N162" t="s">
        <v>28</v>
      </c>
      <c r="O162" t="s">
        <v>28</v>
      </c>
      <c r="P162" t="s">
        <v>29</v>
      </c>
      <c r="Q162" t="s">
        <v>37</v>
      </c>
      <c r="R162" t="s">
        <v>33</v>
      </c>
      <c r="S162">
        <v>34</v>
      </c>
      <c r="T162" t="s">
        <v>32</v>
      </c>
      <c r="U162" t="s">
        <v>33</v>
      </c>
      <c r="V162" t="s">
        <v>30</v>
      </c>
      <c r="W162">
        <v>8304</v>
      </c>
      <c r="X162">
        <v>1</v>
      </c>
      <c r="Y162" t="s">
        <v>63</v>
      </c>
    </row>
    <row r="163" spans="1:25" x14ac:dyDescent="0.2">
      <c r="A163">
        <v>184</v>
      </c>
      <c r="B163" s="2">
        <v>44323</v>
      </c>
      <c r="C163" s="1">
        <v>0.99513888888888891</v>
      </c>
      <c r="D163">
        <v>23</v>
      </c>
      <c r="E163" t="s">
        <v>446</v>
      </c>
      <c r="F163" s="3">
        <f t="shared" si="2"/>
        <v>44323</v>
      </c>
      <c r="G163">
        <v>2</v>
      </c>
      <c r="H163">
        <v>2021</v>
      </c>
      <c r="I163" t="s">
        <v>283</v>
      </c>
      <c r="J163" t="s">
        <v>26</v>
      </c>
      <c r="K163">
        <v>1</v>
      </c>
      <c r="L163" t="s">
        <v>610</v>
      </c>
      <c r="M163" t="s">
        <v>27</v>
      </c>
      <c r="N163" t="s">
        <v>50</v>
      </c>
      <c r="O163" t="s">
        <v>51</v>
      </c>
      <c r="P163" t="s">
        <v>29</v>
      </c>
      <c r="Q163" t="s">
        <v>30</v>
      </c>
      <c r="R163" t="s">
        <v>33</v>
      </c>
      <c r="S163">
        <v>34</v>
      </c>
      <c r="T163" t="s">
        <v>32</v>
      </c>
      <c r="U163" t="s">
        <v>33</v>
      </c>
      <c r="V163" t="s">
        <v>30</v>
      </c>
      <c r="W163">
        <v>9019</v>
      </c>
      <c r="X163">
        <v>1</v>
      </c>
      <c r="Y163" t="s">
        <v>284</v>
      </c>
    </row>
    <row r="164" spans="1:25" x14ac:dyDescent="0.2">
      <c r="A164">
        <v>72</v>
      </c>
      <c r="B164" s="2">
        <v>43263</v>
      </c>
      <c r="C164" s="1">
        <v>0.30208333333333331</v>
      </c>
      <c r="D164">
        <v>7</v>
      </c>
      <c r="E164" t="s">
        <v>448</v>
      </c>
      <c r="F164" s="3">
        <f t="shared" si="2"/>
        <v>43263</v>
      </c>
      <c r="G164">
        <v>2</v>
      </c>
      <c r="H164">
        <v>2018</v>
      </c>
      <c r="I164" t="s">
        <v>145</v>
      </c>
      <c r="J164" t="s">
        <v>36</v>
      </c>
      <c r="K164">
        <v>4</v>
      </c>
      <c r="L164" t="s">
        <v>463</v>
      </c>
      <c r="M164" t="s">
        <v>146</v>
      </c>
      <c r="N164" t="s">
        <v>28</v>
      </c>
      <c r="O164" t="s">
        <v>28</v>
      </c>
      <c r="P164" t="s">
        <v>29</v>
      </c>
      <c r="Q164" t="s">
        <v>30</v>
      </c>
      <c r="R164" t="s">
        <v>33</v>
      </c>
      <c r="S164">
        <v>34</v>
      </c>
      <c r="T164" t="s">
        <v>32</v>
      </c>
      <c r="U164" t="s">
        <v>33</v>
      </c>
      <c r="V164" t="s">
        <v>30</v>
      </c>
      <c r="W164">
        <v>6864</v>
      </c>
      <c r="X164">
        <v>1</v>
      </c>
      <c r="Y164" t="s">
        <v>147</v>
      </c>
    </row>
    <row r="165" spans="1:25" x14ac:dyDescent="0.2">
      <c r="A165">
        <v>222</v>
      </c>
      <c r="B165" s="2">
        <v>44828</v>
      </c>
      <c r="C165" s="1">
        <v>0.78263888888888888</v>
      </c>
      <c r="D165">
        <v>18</v>
      </c>
      <c r="E165" t="s">
        <v>447</v>
      </c>
      <c r="F165" s="3">
        <f t="shared" si="2"/>
        <v>44828</v>
      </c>
      <c r="G165">
        <v>3</v>
      </c>
      <c r="H165">
        <v>2022</v>
      </c>
      <c r="I165" t="s">
        <v>335</v>
      </c>
      <c r="J165" t="s">
        <v>143</v>
      </c>
      <c r="K165">
        <v>5</v>
      </c>
      <c r="L165" t="s">
        <v>466</v>
      </c>
      <c r="M165" t="s">
        <v>146</v>
      </c>
      <c r="N165" t="s">
        <v>28</v>
      </c>
      <c r="O165" t="s">
        <v>28</v>
      </c>
      <c r="P165" t="s">
        <v>29</v>
      </c>
      <c r="Q165" t="s">
        <v>30</v>
      </c>
      <c r="R165" t="s">
        <v>31</v>
      </c>
      <c r="S165">
        <v>34</v>
      </c>
      <c r="T165" t="s">
        <v>32</v>
      </c>
      <c r="U165" t="s">
        <v>33</v>
      </c>
      <c r="V165" t="s">
        <v>30</v>
      </c>
      <c r="W165">
        <v>11028</v>
      </c>
      <c r="X165">
        <v>1</v>
      </c>
      <c r="Y165" t="s">
        <v>336</v>
      </c>
    </row>
    <row r="166" spans="1:25" x14ac:dyDescent="0.2">
      <c r="A166">
        <v>223</v>
      </c>
      <c r="B166" s="2">
        <v>44828</v>
      </c>
      <c r="C166" s="1">
        <v>0.78263888888888888</v>
      </c>
      <c r="D166">
        <v>18</v>
      </c>
      <c r="E166" t="s">
        <v>447</v>
      </c>
      <c r="F166" s="3">
        <f t="shared" si="2"/>
        <v>44828</v>
      </c>
      <c r="G166">
        <v>3</v>
      </c>
      <c r="H166">
        <v>2022</v>
      </c>
      <c r="I166" t="s">
        <v>335</v>
      </c>
      <c r="J166" t="s">
        <v>143</v>
      </c>
      <c r="K166">
        <v>5</v>
      </c>
      <c r="L166" t="s">
        <v>466</v>
      </c>
      <c r="M166" t="s">
        <v>146</v>
      </c>
      <c r="N166" t="s">
        <v>28</v>
      </c>
      <c r="O166" t="s">
        <v>28</v>
      </c>
      <c r="P166" t="s">
        <v>29</v>
      </c>
      <c r="Q166" t="s">
        <v>30</v>
      </c>
      <c r="R166" t="s">
        <v>31</v>
      </c>
      <c r="S166">
        <v>34</v>
      </c>
      <c r="T166" t="s">
        <v>32</v>
      </c>
      <c r="U166" t="s">
        <v>33</v>
      </c>
      <c r="V166" t="s">
        <v>30</v>
      </c>
      <c r="W166">
        <v>11070</v>
      </c>
      <c r="X166">
        <v>1</v>
      </c>
      <c r="Y166" t="s">
        <v>336</v>
      </c>
    </row>
    <row r="167" spans="1:25" x14ac:dyDescent="0.2">
      <c r="A167">
        <v>67</v>
      </c>
      <c r="B167" s="2">
        <v>43249</v>
      </c>
      <c r="C167" s="1">
        <v>0.60416666666666663</v>
      </c>
      <c r="D167">
        <v>14</v>
      </c>
      <c r="E167" t="s">
        <v>448</v>
      </c>
      <c r="F167" s="3">
        <f t="shared" si="2"/>
        <v>43249</v>
      </c>
      <c r="G167">
        <v>2</v>
      </c>
      <c r="H167">
        <v>2018</v>
      </c>
      <c r="I167" t="s">
        <v>140</v>
      </c>
      <c r="J167" t="s">
        <v>26</v>
      </c>
      <c r="K167">
        <v>1</v>
      </c>
      <c r="L167" t="s">
        <v>566</v>
      </c>
      <c r="M167" t="s">
        <v>27</v>
      </c>
      <c r="N167" t="s">
        <v>28</v>
      </c>
      <c r="O167" t="s">
        <v>28</v>
      </c>
      <c r="P167" t="s">
        <v>29</v>
      </c>
      <c r="Q167" t="s">
        <v>30</v>
      </c>
      <c r="R167" t="s">
        <v>119</v>
      </c>
      <c r="S167">
        <v>34</v>
      </c>
      <c r="T167" t="s">
        <v>32</v>
      </c>
      <c r="U167" t="s">
        <v>33</v>
      </c>
      <c r="V167" t="s">
        <v>30</v>
      </c>
      <c r="W167">
        <v>6015</v>
      </c>
      <c r="X167">
        <v>1</v>
      </c>
      <c r="Y167" t="s">
        <v>141</v>
      </c>
    </row>
    <row r="168" spans="1:25" x14ac:dyDescent="0.2">
      <c r="A168">
        <v>68</v>
      </c>
      <c r="B168" s="2">
        <v>43249</v>
      </c>
      <c r="C168" s="1">
        <v>0.60416666666666663</v>
      </c>
      <c r="D168">
        <v>14</v>
      </c>
      <c r="E168" t="s">
        <v>448</v>
      </c>
      <c r="F168" s="3">
        <f t="shared" si="2"/>
        <v>43249</v>
      </c>
      <c r="G168">
        <v>2</v>
      </c>
      <c r="H168">
        <v>2018</v>
      </c>
      <c r="I168" t="s">
        <v>140</v>
      </c>
      <c r="J168" t="s">
        <v>26</v>
      </c>
      <c r="K168">
        <v>1</v>
      </c>
      <c r="L168" t="s">
        <v>566</v>
      </c>
      <c r="M168" t="s">
        <v>27</v>
      </c>
      <c r="N168" t="s">
        <v>28</v>
      </c>
      <c r="O168" t="s">
        <v>28</v>
      </c>
      <c r="P168" t="s">
        <v>29</v>
      </c>
      <c r="Q168" t="s">
        <v>30</v>
      </c>
      <c r="R168" t="s">
        <v>119</v>
      </c>
      <c r="S168">
        <v>34</v>
      </c>
      <c r="T168" t="s">
        <v>32</v>
      </c>
      <c r="U168" t="s">
        <v>33</v>
      </c>
      <c r="V168" t="s">
        <v>30</v>
      </c>
      <c r="W168">
        <v>9594</v>
      </c>
      <c r="X168">
        <v>1</v>
      </c>
      <c r="Y168" t="s">
        <v>141</v>
      </c>
    </row>
    <row r="169" spans="1:25" x14ac:dyDescent="0.2">
      <c r="A169">
        <v>263</v>
      </c>
      <c r="B169" s="2">
        <v>45148</v>
      </c>
      <c r="C169" s="1">
        <v>0.73124999999999996</v>
      </c>
      <c r="D169">
        <v>17</v>
      </c>
      <c r="E169" t="s">
        <v>442</v>
      </c>
      <c r="F169" s="3">
        <f t="shared" si="2"/>
        <v>45148</v>
      </c>
      <c r="G169">
        <v>3</v>
      </c>
      <c r="H169">
        <v>2023</v>
      </c>
      <c r="I169" t="s">
        <v>392</v>
      </c>
      <c r="J169" t="s">
        <v>36</v>
      </c>
      <c r="K169">
        <v>4</v>
      </c>
      <c r="L169" t="s">
        <v>564</v>
      </c>
      <c r="M169" t="s">
        <v>27</v>
      </c>
      <c r="N169" t="s">
        <v>68</v>
      </c>
      <c r="O169" t="s">
        <v>51</v>
      </c>
      <c r="P169" t="s">
        <v>29</v>
      </c>
      <c r="Q169" t="s">
        <v>37</v>
      </c>
      <c r="R169" t="s">
        <v>33</v>
      </c>
      <c r="S169">
        <v>33</v>
      </c>
      <c r="T169" t="s">
        <v>32</v>
      </c>
      <c r="U169" t="s">
        <v>33</v>
      </c>
      <c r="V169" t="s">
        <v>30</v>
      </c>
      <c r="W169">
        <v>8305</v>
      </c>
      <c r="X169">
        <v>1</v>
      </c>
      <c r="Y169" t="s">
        <v>393</v>
      </c>
    </row>
    <row r="170" spans="1:25" x14ac:dyDescent="0.2">
      <c r="A170">
        <v>160</v>
      </c>
      <c r="B170" s="2">
        <v>44165</v>
      </c>
      <c r="C170" s="1">
        <v>8.7499999999999994E-2</v>
      </c>
      <c r="D170">
        <v>2</v>
      </c>
      <c r="E170" t="s">
        <v>441</v>
      </c>
      <c r="F170" s="3">
        <f t="shared" si="2"/>
        <v>44165</v>
      </c>
      <c r="G170">
        <v>4</v>
      </c>
      <c r="H170">
        <v>2020</v>
      </c>
      <c r="I170" t="s">
        <v>261</v>
      </c>
      <c r="J170" t="s">
        <v>36</v>
      </c>
      <c r="K170">
        <v>4</v>
      </c>
      <c r="L170" t="s">
        <v>498</v>
      </c>
      <c r="M170" t="s">
        <v>27</v>
      </c>
      <c r="N170" t="s">
        <v>28</v>
      </c>
      <c r="O170" t="s">
        <v>28</v>
      </c>
      <c r="P170" t="s">
        <v>29</v>
      </c>
      <c r="Q170" t="s">
        <v>30</v>
      </c>
      <c r="R170" t="s">
        <v>31</v>
      </c>
      <c r="S170">
        <v>33</v>
      </c>
      <c r="T170" t="s">
        <v>32</v>
      </c>
      <c r="U170" t="s">
        <v>33</v>
      </c>
      <c r="V170" t="s">
        <v>30</v>
      </c>
      <c r="W170">
        <v>7163</v>
      </c>
      <c r="X170">
        <v>1</v>
      </c>
      <c r="Y170" t="s">
        <v>262</v>
      </c>
    </row>
    <row r="171" spans="1:25" x14ac:dyDescent="0.2">
      <c r="A171">
        <v>161</v>
      </c>
      <c r="B171" s="2">
        <v>44165</v>
      </c>
      <c r="C171" s="1">
        <v>8.7499999999999994E-2</v>
      </c>
      <c r="D171">
        <v>2</v>
      </c>
      <c r="E171" t="s">
        <v>441</v>
      </c>
      <c r="F171" s="3">
        <f t="shared" si="2"/>
        <v>44165</v>
      </c>
      <c r="G171">
        <v>4</v>
      </c>
      <c r="H171">
        <v>2020</v>
      </c>
      <c r="I171" t="s">
        <v>261</v>
      </c>
      <c r="J171" t="s">
        <v>36</v>
      </c>
      <c r="K171">
        <v>4</v>
      </c>
      <c r="L171" t="s">
        <v>498</v>
      </c>
      <c r="M171" t="s">
        <v>27</v>
      </c>
      <c r="N171" t="s">
        <v>28</v>
      </c>
      <c r="O171" t="s">
        <v>28</v>
      </c>
      <c r="P171" t="s">
        <v>29</v>
      </c>
      <c r="Q171" t="s">
        <v>30</v>
      </c>
      <c r="R171" t="s">
        <v>31</v>
      </c>
      <c r="S171">
        <v>33</v>
      </c>
      <c r="T171" t="s">
        <v>32</v>
      </c>
      <c r="U171" t="s">
        <v>33</v>
      </c>
      <c r="V171" t="s">
        <v>30</v>
      </c>
      <c r="W171">
        <v>9060</v>
      </c>
      <c r="X171">
        <v>1</v>
      </c>
      <c r="Y171" t="s">
        <v>262</v>
      </c>
    </row>
    <row r="172" spans="1:25" x14ac:dyDescent="0.2">
      <c r="A172">
        <v>162</v>
      </c>
      <c r="B172" s="2">
        <v>44165</v>
      </c>
      <c r="C172" s="1">
        <v>8.7499999999999994E-2</v>
      </c>
      <c r="D172">
        <v>2</v>
      </c>
      <c r="E172" t="s">
        <v>441</v>
      </c>
      <c r="F172" s="3">
        <f t="shared" si="2"/>
        <v>44165</v>
      </c>
      <c r="G172">
        <v>4</v>
      </c>
      <c r="H172">
        <v>2020</v>
      </c>
      <c r="I172" t="s">
        <v>261</v>
      </c>
      <c r="J172" t="s">
        <v>36</v>
      </c>
      <c r="K172">
        <v>4</v>
      </c>
      <c r="L172" t="s">
        <v>498</v>
      </c>
      <c r="M172" t="s">
        <v>27</v>
      </c>
      <c r="N172" t="s">
        <v>28</v>
      </c>
      <c r="O172" t="s">
        <v>28</v>
      </c>
      <c r="P172" t="s">
        <v>29</v>
      </c>
      <c r="Q172" t="s">
        <v>30</v>
      </c>
      <c r="R172" t="s">
        <v>31</v>
      </c>
      <c r="S172">
        <v>33</v>
      </c>
      <c r="T172" t="s">
        <v>32</v>
      </c>
      <c r="U172" t="s">
        <v>33</v>
      </c>
      <c r="V172" t="s">
        <v>30</v>
      </c>
      <c r="W172">
        <v>9873</v>
      </c>
      <c r="X172">
        <v>1</v>
      </c>
      <c r="Y172" t="s">
        <v>262</v>
      </c>
    </row>
    <row r="173" spans="1:25" x14ac:dyDescent="0.2">
      <c r="A173">
        <v>163</v>
      </c>
      <c r="B173" s="2">
        <v>44165</v>
      </c>
      <c r="C173" s="1">
        <v>8.7499999999999994E-2</v>
      </c>
      <c r="D173">
        <v>2</v>
      </c>
      <c r="E173" t="s">
        <v>441</v>
      </c>
      <c r="F173" s="3">
        <f t="shared" si="2"/>
        <v>44165</v>
      </c>
      <c r="G173">
        <v>4</v>
      </c>
      <c r="H173">
        <v>2020</v>
      </c>
      <c r="I173" t="s">
        <v>261</v>
      </c>
      <c r="J173" t="s">
        <v>36</v>
      </c>
      <c r="K173">
        <v>4</v>
      </c>
      <c r="L173" t="s">
        <v>498</v>
      </c>
      <c r="M173" t="s">
        <v>27</v>
      </c>
      <c r="N173" t="s">
        <v>28</v>
      </c>
      <c r="O173" t="s">
        <v>28</v>
      </c>
      <c r="P173" t="s">
        <v>29</v>
      </c>
      <c r="Q173" t="s">
        <v>30</v>
      </c>
      <c r="R173" t="s">
        <v>31</v>
      </c>
      <c r="S173">
        <v>33</v>
      </c>
      <c r="T173" t="s">
        <v>32</v>
      </c>
      <c r="U173" t="s">
        <v>33</v>
      </c>
      <c r="V173" t="s">
        <v>30</v>
      </c>
      <c r="W173">
        <v>10531</v>
      </c>
      <c r="X173">
        <v>1</v>
      </c>
      <c r="Y173" t="s">
        <v>262</v>
      </c>
    </row>
    <row r="174" spans="1:25" x14ac:dyDescent="0.2">
      <c r="A174">
        <v>188</v>
      </c>
      <c r="B174" s="2">
        <v>44367</v>
      </c>
      <c r="C174" s="1">
        <v>2.7777777777777776E-2</v>
      </c>
      <c r="D174">
        <v>0</v>
      </c>
      <c r="E174" t="s">
        <v>444</v>
      </c>
      <c r="F174" s="3">
        <f t="shared" si="2"/>
        <v>44367</v>
      </c>
      <c r="G174">
        <v>2</v>
      </c>
      <c r="H174">
        <v>2021</v>
      </c>
      <c r="I174" t="s">
        <v>289</v>
      </c>
      <c r="J174" t="s">
        <v>45</v>
      </c>
      <c r="K174">
        <v>5</v>
      </c>
      <c r="L174" t="s">
        <v>553</v>
      </c>
      <c r="M174" t="s">
        <v>27</v>
      </c>
      <c r="N174" t="s">
        <v>68</v>
      </c>
      <c r="O174" t="s">
        <v>51</v>
      </c>
      <c r="P174" t="s">
        <v>29</v>
      </c>
      <c r="Q174" t="s">
        <v>37</v>
      </c>
      <c r="R174" t="s">
        <v>33</v>
      </c>
      <c r="S174">
        <v>32</v>
      </c>
      <c r="T174" t="s">
        <v>32</v>
      </c>
      <c r="U174" t="s">
        <v>33</v>
      </c>
      <c r="V174" t="s">
        <v>37</v>
      </c>
      <c r="W174">
        <v>7076</v>
      </c>
      <c r="X174">
        <v>1</v>
      </c>
      <c r="Y174" t="s">
        <v>290</v>
      </c>
    </row>
    <row r="175" spans="1:25" x14ac:dyDescent="0.2">
      <c r="A175">
        <v>91</v>
      </c>
      <c r="B175" s="2">
        <v>43381</v>
      </c>
      <c r="C175" s="1">
        <v>0.34166666666666667</v>
      </c>
      <c r="D175">
        <v>8</v>
      </c>
      <c r="E175" t="s">
        <v>441</v>
      </c>
      <c r="F175" s="3">
        <f t="shared" si="2"/>
        <v>43381</v>
      </c>
      <c r="G175">
        <v>4</v>
      </c>
      <c r="H175">
        <v>2018</v>
      </c>
      <c r="I175" t="s">
        <v>175</v>
      </c>
      <c r="J175" t="s">
        <v>45</v>
      </c>
      <c r="K175">
        <v>4</v>
      </c>
      <c r="L175" t="s">
        <v>550</v>
      </c>
      <c r="M175" t="s">
        <v>55</v>
      </c>
      <c r="N175" t="s">
        <v>68</v>
      </c>
      <c r="O175" t="s">
        <v>51</v>
      </c>
      <c r="P175" t="s">
        <v>29</v>
      </c>
      <c r="Q175" t="s">
        <v>37</v>
      </c>
      <c r="R175" t="s">
        <v>33</v>
      </c>
      <c r="S175">
        <v>32</v>
      </c>
      <c r="T175" t="s">
        <v>32</v>
      </c>
      <c r="U175" t="s">
        <v>33</v>
      </c>
      <c r="V175" t="s">
        <v>37</v>
      </c>
      <c r="W175">
        <v>6745</v>
      </c>
      <c r="X175">
        <v>1</v>
      </c>
      <c r="Y175" t="s">
        <v>176</v>
      </c>
    </row>
    <row r="176" spans="1:25" x14ac:dyDescent="0.2">
      <c r="A176">
        <v>114</v>
      </c>
      <c r="B176" s="2">
        <v>43704</v>
      </c>
      <c r="C176" s="1">
        <v>0.77083333333333337</v>
      </c>
      <c r="D176">
        <v>18</v>
      </c>
      <c r="E176" t="s">
        <v>448</v>
      </c>
      <c r="F176" s="3">
        <f t="shared" si="2"/>
        <v>43704</v>
      </c>
      <c r="G176">
        <v>3</v>
      </c>
      <c r="H176">
        <v>2019</v>
      </c>
      <c r="I176" t="s">
        <v>206</v>
      </c>
      <c r="J176" t="s">
        <v>36</v>
      </c>
      <c r="K176">
        <v>8</v>
      </c>
      <c r="L176" t="s">
        <v>613</v>
      </c>
      <c r="M176" t="s">
        <v>27</v>
      </c>
      <c r="N176" t="s">
        <v>50</v>
      </c>
      <c r="O176" t="s">
        <v>51</v>
      </c>
      <c r="P176" t="s">
        <v>29</v>
      </c>
      <c r="Q176" t="s">
        <v>37</v>
      </c>
      <c r="R176" t="s">
        <v>33</v>
      </c>
      <c r="S176">
        <v>32</v>
      </c>
      <c r="T176" t="s">
        <v>32</v>
      </c>
      <c r="U176" t="s">
        <v>33</v>
      </c>
      <c r="V176" t="s">
        <v>30</v>
      </c>
      <c r="W176">
        <v>9507</v>
      </c>
      <c r="X176">
        <v>1</v>
      </c>
      <c r="Y176" t="s">
        <v>207</v>
      </c>
    </row>
    <row r="177" spans="1:25" x14ac:dyDescent="0.2">
      <c r="A177">
        <v>131</v>
      </c>
      <c r="B177" s="2">
        <v>43949</v>
      </c>
      <c r="C177" s="1">
        <v>0.45555555555555555</v>
      </c>
      <c r="D177">
        <v>10</v>
      </c>
      <c r="E177" t="s">
        <v>448</v>
      </c>
      <c r="F177" s="3">
        <f t="shared" si="2"/>
        <v>43949</v>
      </c>
      <c r="G177">
        <v>2</v>
      </c>
      <c r="H177">
        <v>2020</v>
      </c>
      <c r="I177" t="s">
        <v>224</v>
      </c>
      <c r="J177" t="s">
        <v>54</v>
      </c>
      <c r="K177">
        <v>0</v>
      </c>
      <c r="L177" t="s">
        <v>544</v>
      </c>
      <c r="M177" t="s">
        <v>27</v>
      </c>
      <c r="N177" t="s">
        <v>102</v>
      </c>
      <c r="O177" t="s">
        <v>51</v>
      </c>
      <c r="P177" t="s">
        <v>29</v>
      </c>
      <c r="Q177" t="s">
        <v>30</v>
      </c>
      <c r="R177" t="s">
        <v>33</v>
      </c>
      <c r="S177">
        <v>32</v>
      </c>
      <c r="T177" t="s">
        <v>32</v>
      </c>
      <c r="U177" t="s">
        <v>33</v>
      </c>
      <c r="V177" t="s">
        <v>30</v>
      </c>
      <c r="W177">
        <v>5572</v>
      </c>
      <c r="X177">
        <v>1</v>
      </c>
      <c r="Y177" t="s">
        <v>225</v>
      </c>
    </row>
    <row r="178" spans="1:25" x14ac:dyDescent="0.2">
      <c r="A178">
        <v>132</v>
      </c>
      <c r="B178" s="2">
        <v>43949</v>
      </c>
      <c r="C178" s="1">
        <v>0.45555555555555555</v>
      </c>
      <c r="D178">
        <v>10</v>
      </c>
      <c r="E178" t="s">
        <v>448</v>
      </c>
      <c r="F178" s="3">
        <f t="shared" si="2"/>
        <v>43949</v>
      </c>
      <c r="G178">
        <v>2</v>
      </c>
      <c r="H178">
        <v>2020</v>
      </c>
      <c r="I178" t="s">
        <v>224</v>
      </c>
      <c r="J178" t="s">
        <v>54</v>
      </c>
      <c r="K178">
        <v>0</v>
      </c>
      <c r="L178" t="s">
        <v>544</v>
      </c>
      <c r="M178" t="s">
        <v>27</v>
      </c>
      <c r="N178" t="s">
        <v>102</v>
      </c>
      <c r="O178" t="s">
        <v>51</v>
      </c>
      <c r="P178" t="s">
        <v>29</v>
      </c>
      <c r="Q178" t="s">
        <v>30</v>
      </c>
      <c r="R178" t="s">
        <v>33</v>
      </c>
      <c r="S178">
        <v>32</v>
      </c>
      <c r="T178" t="s">
        <v>32</v>
      </c>
      <c r="U178" t="s">
        <v>33</v>
      </c>
      <c r="V178" t="s">
        <v>30</v>
      </c>
      <c r="W178">
        <v>6082</v>
      </c>
      <c r="X178">
        <v>1</v>
      </c>
      <c r="Y178" t="s">
        <v>225</v>
      </c>
    </row>
    <row r="179" spans="1:25" x14ac:dyDescent="0.2">
      <c r="A179">
        <v>296</v>
      </c>
      <c r="B179" s="2">
        <v>45605</v>
      </c>
      <c r="C179" s="1">
        <v>0.63888888888888884</v>
      </c>
      <c r="D179">
        <v>15</v>
      </c>
      <c r="E179" t="s">
        <v>447</v>
      </c>
      <c r="F179" s="3">
        <f t="shared" si="2"/>
        <v>45605</v>
      </c>
      <c r="G179">
        <v>4</v>
      </c>
      <c r="H179">
        <v>2024</v>
      </c>
      <c r="I179" t="s">
        <v>433</v>
      </c>
      <c r="J179" t="s">
        <v>36</v>
      </c>
      <c r="K179">
        <v>4</v>
      </c>
      <c r="L179" t="s">
        <v>580</v>
      </c>
      <c r="M179" t="s">
        <v>46</v>
      </c>
      <c r="N179" t="s">
        <v>50</v>
      </c>
      <c r="O179" t="s">
        <v>51</v>
      </c>
      <c r="P179" t="s">
        <v>60</v>
      </c>
      <c r="Q179" t="s">
        <v>30</v>
      </c>
      <c r="R179" t="s">
        <v>33</v>
      </c>
      <c r="S179">
        <v>32</v>
      </c>
      <c r="T179" t="s">
        <v>32</v>
      </c>
      <c r="U179" t="s">
        <v>33</v>
      </c>
      <c r="V179" t="s">
        <v>30</v>
      </c>
      <c r="W179">
        <v>11809</v>
      </c>
      <c r="X179">
        <v>1</v>
      </c>
      <c r="Y179" t="s">
        <v>434</v>
      </c>
    </row>
    <row r="180" spans="1:25" x14ac:dyDescent="0.2">
      <c r="A180">
        <v>196</v>
      </c>
      <c r="B180" s="2">
        <v>44567</v>
      </c>
      <c r="C180" s="1">
        <v>0.97777777777777775</v>
      </c>
      <c r="D180">
        <v>23</v>
      </c>
      <c r="E180" t="s">
        <v>442</v>
      </c>
      <c r="F180" s="3">
        <f t="shared" si="2"/>
        <v>44567</v>
      </c>
      <c r="G180">
        <v>1</v>
      </c>
      <c r="H180">
        <v>2022</v>
      </c>
      <c r="I180" t="s">
        <v>298</v>
      </c>
      <c r="J180" t="s">
        <v>49</v>
      </c>
      <c r="K180">
        <v>7</v>
      </c>
      <c r="L180" t="s">
        <v>629</v>
      </c>
      <c r="M180" t="s">
        <v>27</v>
      </c>
      <c r="N180" t="s">
        <v>50</v>
      </c>
      <c r="O180" t="s">
        <v>51</v>
      </c>
      <c r="P180" t="s">
        <v>29</v>
      </c>
      <c r="Q180" t="s">
        <v>30</v>
      </c>
      <c r="R180" t="s">
        <v>31</v>
      </c>
      <c r="S180">
        <v>32</v>
      </c>
      <c r="T180" t="s">
        <v>32</v>
      </c>
      <c r="U180" t="s">
        <v>33</v>
      </c>
      <c r="V180" t="s">
        <v>30</v>
      </c>
      <c r="W180">
        <v>10459</v>
      </c>
      <c r="X180">
        <v>1</v>
      </c>
      <c r="Y180" t="s">
        <v>299</v>
      </c>
    </row>
    <row r="181" spans="1:25" x14ac:dyDescent="0.2">
      <c r="A181">
        <v>118</v>
      </c>
      <c r="B181" s="2">
        <v>43772</v>
      </c>
      <c r="C181" s="1">
        <v>0.2048611111111111</v>
      </c>
      <c r="D181">
        <v>4</v>
      </c>
      <c r="E181" t="s">
        <v>444</v>
      </c>
      <c r="F181" s="3">
        <f t="shared" si="2"/>
        <v>43772</v>
      </c>
      <c r="G181">
        <v>4</v>
      </c>
      <c r="H181">
        <v>2019</v>
      </c>
      <c r="I181" t="s">
        <v>212</v>
      </c>
      <c r="J181" t="s">
        <v>92</v>
      </c>
      <c r="K181">
        <v>8</v>
      </c>
      <c r="L181" t="s">
        <v>494</v>
      </c>
      <c r="M181" t="s">
        <v>27</v>
      </c>
      <c r="N181" t="s">
        <v>28</v>
      </c>
      <c r="O181" t="s">
        <v>28</v>
      </c>
      <c r="P181" t="s">
        <v>29</v>
      </c>
      <c r="Q181" t="s">
        <v>30</v>
      </c>
      <c r="R181" t="s">
        <v>31</v>
      </c>
      <c r="S181">
        <v>32</v>
      </c>
      <c r="T181" t="s">
        <v>32</v>
      </c>
      <c r="U181" t="s">
        <v>33</v>
      </c>
      <c r="V181" t="s">
        <v>30</v>
      </c>
      <c r="W181">
        <v>5062</v>
      </c>
      <c r="X181">
        <v>1</v>
      </c>
      <c r="Y181" t="s">
        <v>213</v>
      </c>
    </row>
    <row r="182" spans="1:25" x14ac:dyDescent="0.2">
      <c r="A182">
        <v>119</v>
      </c>
      <c r="B182" s="2">
        <v>43772</v>
      </c>
      <c r="C182" s="1">
        <v>0.2048611111111111</v>
      </c>
      <c r="D182">
        <v>4</v>
      </c>
      <c r="E182" t="s">
        <v>444</v>
      </c>
      <c r="F182" s="3">
        <f t="shared" si="2"/>
        <v>43772</v>
      </c>
      <c r="G182">
        <v>4</v>
      </c>
      <c r="H182">
        <v>2019</v>
      </c>
      <c r="I182" t="s">
        <v>212</v>
      </c>
      <c r="J182" t="s">
        <v>92</v>
      </c>
      <c r="K182">
        <v>8</v>
      </c>
      <c r="L182" t="s">
        <v>494</v>
      </c>
      <c r="M182" t="s">
        <v>27</v>
      </c>
      <c r="N182" t="s">
        <v>28</v>
      </c>
      <c r="O182" t="s">
        <v>28</v>
      </c>
      <c r="P182" t="s">
        <v>29</v>
      </c>
      <c r="Q182" t="s">
        <v>30</v>
      </c>
      <c r="R182" t="s">
        <v>31</v>
      </c>
      <c r="S182">
        <v>32</v>
      </c>
      <c r="T182" t="s">
        <v>32</v>
      </c>
      <c r="U182" t="s">
        <v>33</v>
      </c>
      <c r="V182" t="s">
        <v>30</v>
      </c>
      <c r="W182">
        <v>8778</v>
      </c>
      <c r="X182">
        <v>1</v>
      </c>
      <c r="Y182" t="s">
        <v>213</v>
      </c>
    </row>
    <row r="183" spans="1:25" x14ac:dyDescent="0.2">
      <c r="A183">
        <v>120</v>
      </c>
      <c r="B183" s="2">
        <v>43772</v>
      </c>
      <c r="C183" s="1">
        <v>0.2048611111111111</v>
      </c>
      <c r="D183">
        <v>4</v>
      </c>
      <c r="E183" t="s">
        <v>444</v>
      </c>
      <c r="F183" s="3">
        <f t="shared" si="2"/>
        <v>43772</v>
      </c>
      <c r="G183">
        <v>4</v>
      </c>
      <c r="H183">
        <v>2019</v>
      </c>
      <c r="I183" t="s">
        <v>212</v>
      </c>
      <c r="J183" t="s">
        <v>92</v>
      </c>
      <c r="K183">
        <v>8</v>
      </c>
      <c r="L183" t="s">
        <v>494</v>
      </c>
      <c r="M183" t="s">
        <v>27</v>
      </c>
      <c r="N183" t="s">
        <v>28</v>
      </c>
      <c r="O183" t="s">
        <v>28</v>
      </c>
      <c r="P183" t="s">
        <v>29</v>
      </c>
      <c r="Q183" t="s">
        <v>30</v>
      </c>
      <c r="R183" t="s">
        <v>31</v>
      </c>
      <c r="S183">
        <v>32</v>
      </c>
      <c r="T183" t="s">
        <v>32</v>
      </c>
      <c r="U183" t="s">
        <v>33</v>
      </c>
      <c r="V183" t="s">
        <v>30</v>
      </c>
      <c r="W183">
        <v>9287</v>
      </c>
      <c r="X183">
        <v>1</v>
      </c>
      <c r="Y183" t="s">
        <v>213</v>
      </c>
    </row>
    <row r="184" spans="1:25" x14ac:dyDescent="0.2">
      <c r="A184">
        <v>121</v>
      </c>
      <c r="B184" s="2">
        <v>43772</v>
      </c>
      <c r="C184" s="1">
        <v>0.2048611111111111</v>
      </c>
      <c r="D184">
        <v>4</v>
      </c>
      <c r="E184" t="s">
        <v>444</v>
      </c>
      <c r="F184" s="3">
        <f t="shared" si="2"/>
        <v>43772</v>
      </c>
      <c r="G184">
        <v>4</v>
      </c>
      <c r="H184">
        <v>2019</v>
      </c>
      <c r="I184" t="s">
        <v>212</v>
      </c>
      <c r="J184" t="s">
        <v>92</v>
      </c>
      <c r="K184">
        <v>8</v>
      </c>
      <c r="L184" t="s">
        <v>494</v>
      </c>
      <c r="M184" t="s">
        <v>27</v>
      </c>
      <c r="N184" t="s">
        <v>28</v>
      </c>
      <c r="O184" t="s">
        <v>28</v>
      </c>
      <c r="P184" t="s">
        <v>29</v>
      </c>
      <c r="Q184" t="s">
        <v>30</v>
      </c>
      <c r="R184" t="s">
        <v>31</v>
      </c>
      <c r="S184">
        <v>32</v>
      </c>
      <c r="T184" t="s">
        <v>32</v>
      </c>
      <c r="U184" t="s">
        <v>33</v>
      </c>
      <c r="V184" t="s">
        <v>30</v>
      </c>
      <c r="W184">
        <v>9899</v>
      </c>
      <c r="X184">
        <v>1</v>
      </c>
      <c r="Y184" t="s">
        <v>213</v>
      </c>
    </row>
    <row r="185" spans="1:25" x14ac:dyDescent="0.2">
      <c r="A185">
        <v>269</v>
      </c>
      <c r="B185" s="2">
        <v>45296</v>
      </c>
      <c r="C185" s="1">
        <v>0.41944444444444445</v>
      </c>
      <c r="D185">
        <v>10</v>
      </c>
      <c r="E185" t="s">
        <v>446</v>
      </c>
      <c r="F185" s="3">
        <f t="shared" si="2"/>
        <v>45296</v>
      </c>
      <c r="G185">
        <v>1</v>
      </c>
      <c r="H185">
        <v>2024</v>
      </c>
      <c r="I185" t="s">
        <v>400</v>
      </c>
      <c r="J185" t="s">
        <v>54</v>
      </c>
      <c r="K185">
        <v>0</v>
      </c>
      <c r="L185" t="s">
        <v>533</v>
      </c>
      <c r="M185" t="s">
        <v>27</v>
      </c>
      <c r="N185" t="s">
        <v>28</v>
      </c>
      <c r="O185" t="s">
        <v>28</v>
      </c>
      <c r="P185" t="s">
        <v>29</v>
      </c>
      <c r="Q185" t="s">
        <v>37</v>
      </c>
      <c r="R185" t="s">
        <v>33</v>
      </c>
      <c r="S185">
        <v>31</v>
      </c>
      <c r="T185" t="s">
        <v>32</v>
      </c>
      <c r="U185" t="s">
        <v>33</v>
      </c>
      <c r="V185" t="s">
        <v>30</v>
      </c>
      <c r="W185">
        <v>9107</v>
      </c>
      <c r="X185">
        <v>1</v>
      </c>
      <c r="Y185" t="s">
        <v>401</v>
      </c>
    </row>
    <row r="186" spans="1:25" x14ac:dyDescent="0.2">
      <c r="A186">
        <v>270</v>
      </c>
      <c r="B186" s="2">
        <v>45296</v>
      </c>
      <c r="C186" s="1">
        <v>0.41944444444444445</v>
      </c>
      <c r="D186">
        <v>10</v>
      </c>
      <c r="E186" t="s">
        <v>446</v>
      </c>
      <c r="F186" s="3">
        <f t="shared" si="2"/>
        <v>45296</v>
      </c>
      <c r="G186">
        <v>1</v>
      </c>
      <c r="H186">
        <v>2024</v>
      </c>
      <c r="I186" t="s">
        <v>400</v>
      </c>
      <c r="J186" t="s">
        <v>54</v>
      </c>
      <c r="K186">
        <v>0</v>
      </c>
      <c r="L186" t="s">
        <v>533</v>
      </c>
      <c r="M186" t="s">
        <v>27</v>
      </c>
      <c r="N186" t="s">
        <v>28</v>
      </c>
      <c r="O186" t="s">
        <v>28</v>
      </c>
      <c r="P186" t="s">
        <v>29</v>
      </c>
      <c r="Q186" t="s">
        <v>37</v>
      </c>
      <c r="R186" t="s">
        <v>33</v>
      </c>
      <c r="S186">
        <v>31</v>
      </c>
      <c r="T186" t="s">
        <v>32</v>
      </c>
      <c r="U186" t="s">
        <v>33</v>
      </c>
      <c r="V186" t="s">
        <v>30</v>
      </c>
      <c r="W186">
        <v>9553</v>
      </c>
      <c r="X186">
        <v>1</v>
      </c>
      <c r="Y186" t="s">
        <v>401</v>
      </c>
    </row>
    <row r="187" spans="1:25" x14ac:dyDescent="0.2">
      <c r="A187">
        <v>271</v>
      </c>
      <c r="B187" s="2">
        <v>45296</v>
      </c>
      <c r="C187" s="1">
        <v>0.41944444444444445</v>
      </c>
      <c r="D187">
        <v>10</v>
      </c>
      <c r="E187" t="s">
        <v>446</v>
      </c>
      <c r="F187" s="3">
        <f t="shared" si="2"/>
        <v>45296</v>
      </c>
      <c r="G187">
        <v>1</v>
      </c>
      <c r="H187">
        <v>2024</v>
      </c>
      <c r="I187" t="s">
        <v>400</v>
      </c>
      <c r="J187" t="s">
        <v>54</v>
      </c>
      <c r="K187">
        <v>0</v>
      </c>
      <c r="L187" t="s">
        <v>533</v>
      </c>
      <c r="M187" t="s">
        <v>27</v>
      </c>
      <c r="N187" t="s">
        <v>28</v>
      </c>
      <c r="O187" t="s">
        <v>28</v>
      </c>
      <c r="P187" t="s">
        <v>29</v>
      </c>
      <c r="Q187" t="s">
        <v>37</v>
      </c>
      <c r="R187" t="s">
        <v>33</v>
      </c>
      <c r="S187">
        <v>31</v>
      </c>
      <c r="T187" t="s">
        <v>32</v>
      </c>
      <c r="U187" t="s">
        <v>33</v>
      </c>
      <c r="V187" t="s">
        <v>30</v>
      </c>
      <c r="W187">
        <v>10069</v>
      </c>
      <c r="X187">
        <v>1</v>
      </c>
      <c r="Y187" t="s">
        <v>401</v>
      </c>
    </row>
    <row r="188" spans="1:25" x14ac:dyDescent="0.2">
      <c r="A188">
        <v>30</v>
      </c>
      <c r="B188" s="2">
        <v>43110</v>
      </c>
      <c r="C188" s="1">
        <v>0.48819444444444443</v>
      </c>
      <c r="D188">
        <v>11</v>
      </c>
      <c r="E188" t="s">
        <v>445</v>
      </c>
      <c r="F188" s="3">
        <f t="shared" si="2"/>
        <v>43110</v>
      </c>
      <c r="G188">
        <v>1</v>
      </c>
      <c r="H188">
        <v>2018</v>
      </c>
      <c r="I188" t="s">
        <v>91</v>
      </c>
      <c r="J188" t="s">
        <v>92</v>
      </c>
      <c r="K188">
        <v>8</v>
      </c>
      <c r="L188" t="s">
        <v>616</v>
      </c>
      <c r="M188" t="s">
        <v>27</v>
      </c>
      <c r="N188" t="s">
        <v>50</v>
      </c>
      <c r="O188" t="s">
        <v>51</v>
      </c>
      <c r="P188" t="s">
        <v>29</v>
      </c>
      <c r="Q188" t="s">
        <v>30</v>
      </c>
      <c r="R188" t="s">
        <v>31</v>
      </c>
      <c r="S188">
        <v>31</v>
      </c>
      <c r="T188" t="s">
        <v>32</v>
      </c>
      <c r="U188" t="s">
        <v>33</v>
      </c>
      <c r="V188" t="s">
        <v>30</v>
      </c>
      <c r="W188">
        <v>5729</v>
      </c>
      <c r="X188">
        <v>1</v>
      </c>
      <c r="Y188" t="s">
        <v>93</v>
      </c>
    </row>
    <row r="189" spans="1:25" x14ac:dyDescent="0.2">
      <c r="A189">
        <v>291</v>
      </c>
      <c r="B189" s="2">
        <v>45585</v>
      </c>
      <c r="C189" s="1">
        <v>0.83680555555555558</v>
      </c>
      <c r="D189">
        <v>20</v>
      </c>
      <c r="E189" t="s">
        <v>444</v>
      </c>
      <c r="F189" s="3">
        <f t="shared" si="2"/>
        <v>45585</v>
      </c>
      <c r="G189">
        <v>4</v>
      </c>
      <c r="H189">
        <v>2024</v>
      </c>
      <c r="I189" t="s">
        <v>426</v>
      </c>
      <c r="J189" t="s">
        <v>26</v>
      </c>
      <c r="K189">
        <v>5</v>
      </c>
      <c r="L189" t="s">
        <v>571</v>
      </c>
      <c r="M189" t="s">
        <v>427</v>
      </c>
      <c r="N189" t="s">
        <v>28</v>
      </c>
      <c r="O189" t="s">
        <v>28</v>
      </c>
      <c r="P189" t="s">
        <v>29</v>
      </c>
      <c r="Q189" t="s">
        <v>30</v>
      </c>
      <c r="R189" t="s">
        <v>31</v>
      </c>
      <c r="S189">
        <v>31</v>
      </c>
      <c r="T189" t="s">
        <v>32</v>
      </c>
      <c r="U189" t="s">
        <v>33</v>
      </c>
      <c r="V189" t="s">
        <v>30</v>
      </c>
      <c r="W189">
        <v>10272</v>
      </c>
      <c r="X189">
        <v>1</v>
      </c>
      <c r="Y189" t="s">
        <v>428</v>
      </c>
    </row>
    <row r="190" spans="1:25" x14ac:dyDescent="0.2">
      <c r="A190">
        <v>200</v>
      </c>
      <c r="B190" s="2">
        <v>44599</v>
      </c>
      <c r="C190" s="1">
        <v>0.53611111111111109</v>
      </c>
      <c r="D190">
        <v>12</v>
      </c>
      <c r="E190" t="s">
        <v>441</v>
      </c>
      <c r="F190" s="3">
        <f t="shared" si="2"/>
        <v>44599</v>
      </c>
      <c r="G190">
        <v>1</v>
      </c>
      <c r="H190">
        <v>2022</v>
      </c>
      <c r="I190" t="s">
        <v>304</v>
      </c>
      <c r="J190" t="s">
        <v>45</v>
      </c>
      <c r="K190">
        <v>4</v>
      </c>
      <c r="L190" t="s">
        <v>453</v>
      </c>
      <c r="M190" t="s">
        <v>46</v>
      </c>
      <c r="N190" t="s">
        <v>28</v>
      </c>
      <c r="O190" t="s">
        <v>28</v>
      </c>
      <c r="P190" t="s">
        <v>29</v>
      </c>
      <c r="Q190" t="s">
        <v>37</v>
      </c>
      <c r="R190" t="s">
        <v>33</v>
      </c>
      <c r="S190">
        <v>30</v>
      </c>
      <c r="T190" t="s">
        <v>32</v>
      </c>
      <c r="U190" t="s">
        <v>33</v>
      </c>
      <c r="V190" t="s">
        <v>30</v>
      </c>
      <c r="W190">
        <v>9670</v>
      </c>
      <c r="X190">
        <v>1</v>
      </c>
      <c r="Y190" t="s">
        <v>305</v>
      </c>
    </row>
    <row r="191" spans="1:25" x14ac:dyDescent="0.2">
      <c r="A191">
        <v>195</v>
      </c>
      <c r="B191" s="2">
        <v>44397</v>
      </c>
      <c r="C191" s="1">
        <v>0.8</v>
      </c>
      <c r="D191">
        <v>19</v>
      </c>
      <c r="E191" t="s">
        <v>448</v>
      </c>
      <c r="F191" s="3">
        <f t="shared" si="2"/>
        <v>44397</v>
      </c>
      <c r="G191">
        <v>3</v>
      </c>
      <c r="H191">
        <v>2021</v>
      </c>
      <c r="I191" t="s">
        <v>296</v>
      </c>
      <c r="J191" t="s">
        <v>36</v>
      </c>
      <c r="K191">
        <v>8</v>
      </c>
      <c r="L191" t="s">
        <v>462</v>
      </c>
      <c r="M191" t="s">
        <v>46</v>
      </c>
      <c r="N191" t="s">
        <v>28</v>
      </c>
      <c r="O191" t="s">
        <v>28</v>
      </c>
      <c r="P191" t="s">
        <v>29</v>
      </c>
      <c r="Q191" t="s">
        <v>37</v>
      </c>
      <c r="R191" t="s">
        <v>33</v>
      </c>
      <c r="S191">
        <v>30</v>
      </c>
      <c r="T191" t="s">
        <v>32</v>
      </c>
      <c r="U191" t="s">
        <v>33</v>
      </c>
      <c r="V191" t="s">
        <v>37</v>
      </c>
      <c r="W191">
        <v>10388</v>
      </c>
      <c r="X191">
        <v>1</v>
      </c>
      <c r="Y191" t="s">
        <v>297</v>
      </c>
    </row>
    <row r="192" spans="1:25" x14ac:dyDescent="0.2">
      <c r="A192">
        <v>294</v>
      </c>
      <c r="B192" s="2">
        <v>45601</v>
      </c>
      <c r="C192" s="1">
        <v>0.47638888888888886</v>
      </c>
      <c r="D192">
        <v>11</v>
      </c>
      <c r="E192" t="s">
        <v>448</v>
      </c>
      <c r="F192" s="3">
        <f t="shared" si="2"/>
        <v>45601</v>
      </c>
      <c r="G192">
        <v>4</v>
      </c>
      <c r="H192">
        <v>2024</v>
      </c>
      <c r="I192" t="s">
        <v>431</v>
      </c>
      <c r="J192" t="s">
        <v>36</v>
      </c>
      <c r="K192">
        <v>4</v>
      </c>
      <c r="L192" t="s">
        <v>510</v>
      </c>
      <c r="M192" t="s">
        <v>27</v>
      </c>
      <c r="N192" t="s">
        <v>28</v>
      </c>
      <c r="O192" t="s">
        <v>28</v>
      </c>
      <c r="P192" t="s">
        <v>29</v>
      </c>
      <c r="Q192" t="s">
        <v>37</v>
      </c>
      <c r="R192" t="s">
        <v>33</v>
      </c>
      <c r="S192">
        <v>30</v>
      </c>
      <c r="T192" t="s">
        <v>32</v>
      </c>
      <c r="U192" t="s">
        <v>33</v>
      </c>
      <c r="V192" t="s">
        <v>30</v>
      </c>
      <c r="W192">
        <v>9809</v>
      </c>
      <c r="X192">
        <v>1</v>
      </c>
      <c r="Y192" t="s">
        <v>432</v>
      </c>
    </row>
    <row r="193" spans="1:25" x14ac:dyDescent="0.2">
      <c r="A193">
        <v>295</v>
      </c>
      <c r="B193" s="2">
        <v>45601</v>
      </c>
      <c r="C193" s="1">
        <v>0.47638888888888886</v>
      </c>
      <c r="D193">
        <v>11</v>
      </c>
      <c r="E193" t="s">
        <v>448</v>
      </c>
      <c r="F193" s="3">
        <f t="shared" si="2"/>
        <v>45601</v>
      </c>
      <c r="G193">
        <v>4</v>
      </c>
      <c r="H193">
        <v>2024</v>
      </c>
      <c r="I193" t="s">
        <v>431</v>
      </c>
      <c r="J193" t="s">
        <v>36</v>
      </c>
      <c r="K193">
        <v>4</v>
      </c>
      <c r="L193" t="s">
        <v>510</v>
      </c>
      <c r="M193" t="s">
        <v>27</v>
      </c>
      <c r="N193" t="s">
        <v>28</v>
      </c>
      <c r="O193" t="s">
        <v>28</v>
      </c>
      <c r="P193" t="s">
        <v>29</v>
      </c>
      <c r="Q193" t="s">
        <v>37</v>
      </c>
      <c r="R193" t="s">
        <v>33</v>
      </c>
      <c r="S193">
        <v>30</v>
      </c>
      <c r="T193" t="s">
        <v>32</v>
      </c>
      <c r="U193" t="s">
        <v>33</v>
      </c>
      <c r="V193" t="s">
        <v>30</v>
      </c>
      <c r="W193">
        <v>10619</v>
      </c>
      <c r="X193">
        <v>1</v>
      </c>
      <c r="Y193" t="s">
        <v>432</v>
      </c>
    </row>
    <row r="194" spans="1:25" x14ac:dyDescent="0.2">
      <c r="A194">
        <v>105</v>
      </c>
      <c r="B194" s="2">
        <v>43537</v>
      </c>
      <c r="C194" s="1">
        <v>0.41319444444444442</v>
      </c>
      <c r="D194">
        <v>9</v>
      </c>
      <c r="E194" t="s">
        <v>445</v>
      </c>
      <c r="F194" s="3">
        <f t="shared" ref="F194:F257" si="3">B194</f>
        <v>43537</v>
      </c>
      <c r="G194">
        <v>1</v>
      </c>
      <c r="H194">
        <v>2019</v>
      </c>
      <c r="I194" t="s">
        <v>193</v>
      </c>
      <c r="J194" t="s">
        <v>49</v>
      </c>
      <c r="K194">
        <v>7</v>
      </c>
      <c r="L194" t="s">
        <v>567</v>
      </c>
      <c r="M194" t="s">
        <v>194</v>
      </c>
      <c r="N194" t="s">
        <v>28</v>
      </c>
      <c r="O194" t="s">
        <v>28</v>
      </c>
      <c r="P194" t="s">
        <v>29</v>
      </c>
      <c r="Q194" t="s">
        <v>37</v>
      </c>
      <c r="R194" t="s">
        <v>33</v>
      </c>
      <c r="S194">
        <v>30</v>
      </c>
      <c r="T194" t="s">
        <v>32</v>
      </c>
      <c r="U194" t="s">
        <v>33</v>
      </c>
      <c r="V194" t="s">
        <v>30</v>
      </c>
      <c r="W194">
        <v>6195</v>
      </c>
      <c r="X194">
        <v>1</v>
      </c>
      <c r="Y194" t="s">
        <v>195</v>
      </c>
    </row>
    <row r="195" spans="1:25" x14ac:dyDescent="0.2">
      <c r="A195">
        <v>106</v>
      </c>
      <c r="B195" s="2">
        <v>43537</v>
      </c>
      <c r="C195" s="1">
        <v>0.41319444444444442</v>
      </c>
      <c r="D195">
        <v>9</v>
      </c>
      <c r="E195" t="s">
        <v>445</v>
      </c>
      <c r="F195" s="3">
        <f t="shared" si="3"/>
        <v>43537</v>
      </c>
      <c r="G195">
        <v>1</v>
      </c>
      <c r="H195">
        <v>2019</v>
      </c>
      <c r="I195" t="s">
        <v>193</v>
      </c>
      <c r="J195" t="s">
        <v>49</v>
      </c>
      <c r="K195">
        <v>7</v>
      </c>
      <c r="L195" t="s">
        <v>567</v>
      </c>
      <c r="M195" t="s">
        <v>194</v>
      </c>
      <c r="N195" t="s">
        <v>28</v>
      </c>
      <c r="O195" t="s">
        <v>28</v>
      </c>
      <c r="P195" t="s">
        <v>29</v>
      </c>
      <c r="Q195" t="s">
        <v>37</v>
      </c>
      <c r="R195" t="s">
        <v>33</v>
      </c>
      <c r="S195">
        <v>30</v>
      </c>
      <c r="T195" t="s">
        <v>32</v>
      </c>
      <c r="U195" t="s">
        <v>33</v>
      </c>
      <c r="V195" t="s">
        <v>30</v>
      </c>
      <c r="W195">
        <v>7937</v>
      </c>
      <c r="X195">
        <v>1</v>
      </c>
      <c r="Y195" t="s">
        <v>195</v>
      </c>
    </row>
    <row r="196" spans="1:25" x14ac:dyDescent="0.2">
      <c r="A196">
        <v>172</v>
      </c>
      <c r="B196" s="2">
        <v>44193</v>
      </c>
      <c r="C196" s="1">
        <v>0.86458333333333337</v>
      </c>
      <c r="D196">
        <v>20</v>
      </c>
      <c r="E196" t="s">
        <v>441</v>
      </c>
      <c r="F196" s="3">
        <f t="shared" si="3"/>
        <v>44193</v>
      </c>
      <c r="G196">
        <v>4</v>
      </c>
      <c r="H196">
        <v>2020</v>
      </c>
      <c r="I196" t="s">
        <v>269</v>
      </c>
      <c r="J196" t="s">
        <v>26</v>
      </c>
      <c r="K196">
        <v>8</v>
      </c>
      <c r="L196" t="s">
        <v>570</v>
      </c>
      <c r="M196" t="s">
        <v>257</v>
      </c>
      <c r="N196" t="s">
        <v>28</v>
      </c>
      <c r="O196" t="s">
        <v>28</v>
      </c>
      <c r="P196" t="s">
        <v>29</v>
      </c>
      <c r="Q196" t="s">
        <v>30</v>
      </c>
      <c r="R196" t="s">
        <v>33</v>
      </c>
      <c r="S196">
        <v>30</v>
      </c>
      <c r="T196" t="s">
        <v>32</v>
      </c>
      <c r="U196" t="s">
        <v>33</v>
      </c>
      <c r="V196" t="s">
        <v>37</v>
      </c>
      <c r="W196">
        <v>11096</v>
      </c>
      <c r="X196">
        <v>1</v>
      </c>
      <c r="Y196" t="s">
        <v>270</v>
      </c>
    </row>
    <row r="197" spans="1:25" x14ac:dyDescent="0.2">
      <c r="A197">
        <v>173</v>
      </c>
      <c r="B197" s="2">
        <v>44193</v>
      </c>
      <c r="C197" s="1">
        <v>0.86458333333333337</v>
      </c>
      <c r="D197">
        <v>20</v>
      </c>
      <c r="E197" t="s">
        <v>441</v>
      </c>
      <c r="F197" s="3">
        <f t="shared" si="3"/>
        <v>44193</v>
      </c>
      <c r="G197">
        <v>4</v>
      </c>
      <c r="H197">
        <v>2020</v>
      </c>
      <c r="I197" t="s">
        <v>269</v>
      </c>
      <c r="J197" t="s">
        <v>26</v>
      </c>
      <c r="K197">
        <v>8</v>
      </c>
      <c r="L197" t="s">
        <v>570</v>
      </c>
      <c r="M197" t="s">
        <v>257</v>
      </c>
      <c r="N197" t="s">
        <v>28</v>
      </c>
      <c r="O197" t="s">
        <v>28</v>
      </c>
      <c r="P197" t="s">
        <v>29</v>
      </c>
      <c r="Q197" t="s">
        <v>30</v>
      </c>
      <c r="R197" t="s">
        <v>33</v>
      </c>
      <c r="S197">
        <v>30</v>
      </c>
      <c r="T197" t="s">
        <v>32</v>
      </c>
      <c r="U197" t="s">
        <v>33</v>
      </c>
      <c r="V197" t="s">
        <v>30</v>
      </c>
      <c r="W197">
        <v>9880</v>
      </c>
      <c r="X197">
        <v>1</v>
      </c>
      <c r="Y197" t="s">
        <v>270</v>
      </c>
    </row>
    <row r="198" spans="1:25" x14ac:dyDescent="0.2">
      <c r="A198">
        <v>174</v>
      </c>
      <c r="B198" s="2">
        <v>44193</v>
      </c>
      <c r="C198" s="1">
        <v>0.86458333333333337</v>
      </c>
      <c r="D198">
        <v>20</v>
      </c>
      <c r="E198" t="s">
        <v>441</v>
      </c>
      <c r="F198" s="3">
        <f t="shared" si="3"/>
        <v>44193</v>
      </c>
      <c r="G198">
        <v>4</v>
      </c>
      <c r="H198">
        <v>2020</v>
      </c>
      <c r="I198" t="s">
        <v>269</v>
      </c>
      <c r="J198" t="s">
        <v>26</v>
      </c>
      <c r="K198">
        <v>8</v>
      </c>
      <c r="L198" t="s">
        <v>570</v>
      </c>
      <c r="M198" t="s">
        <v>257</v>
      </c>
      <c r="N198" t="s">
        <v>28</v>
      </c>
      <c r="O198" t="s">
        <v>28</v>
      </c>
      <c r="P198" t="s">
        <v>29</v>
      </c>
      <c r="Q198" t="s">
        <v>30</v>
      </c>
      <c r="R198" t="s">
        <v>33</v>
      </c>
      <c r="S198">
        <v>30</v>
      </c>
      <c r="T198" t="s">
        <v>32</v>
      </c>
      <c r="U198" t="s">
        <v>33</v>
      </c>
      <c r="V198" t="s">
        <v>30</v>
      </c>
      <c r="W198">
        <v>9922</v>
      </c>
      <c r="X198">
        <v>1</v>
      </c>
      <c r="Y198" t="s">
        <v>270</v>
      </c>
    </row>
    <row r="199" spans="1:25" x14ac:dyDescent="0.2">
      <c r="A199">
        <v>175</v>
      </c>
      <c r="B199" s="2">
        <v>44193</v>
      </c>
      <c r="C199" s="1">
        <v>0.86458333333333337</v>
      </c>
      <c r="D199">
        <v>20</v>
      </c>
      <c r="E199" t="s">
        <v>441</v>
      </c>
      <c r="F199" s="3">
        <f t="shared" si="3"/>
        <v>44193</v>
      </c>
      <c r="G199">
        <v>4</v>
      </c>
      <c r="H199">
        <v>2020</v>
      </c>
      <c r="I199" t="s">
        <v>269</v>
      </c>
      <c r="J199" t="s">
        <v>26</v>
      </c>
      <c r="K199">
        <v>8</v>
      </c>
      <c r="L199" t="s">
        <v>570</v>
      </c>
      <c r="M199" t="s">
        <v>257</v>
      </c>
      <c r="N199" t="s">
        <v>28</v>
      </c>
      <c r="O199" t="s">
        <v>28</v>
      </c>
      <c r="P199" t="s">
        <v>29</v>
      </c>
      <c r="Q199" t="s">
        <v>30</v>
      </c>
      <c r="R199" t="s">
        <v>33</v>
      </c>
      <c r="S199">
        <v>30</v>
      </c>
      <c r="T199" t="s">
        <v>32</v>
      </c>
      <c r="U199" t="s">
        <v>33</v>
      </c>
      <c r="V199" t="s">
        <v>30</v>
      </c>
      <c r="W199">
        <v>10607</v>
      </c>
      <c r="X199">
        <v>1</v>
      </c>
      <c r="Y199" t="s">
        <v>270</v>
      </c>
    </row>
    <row r="200" spans="1:25" x14ac:dyDescent="0.2">
      <c r="A200">
        <v>176</v>
      </c>
      <c r="B200" s="2">
        <v>44193</v>
      </c>
      <c r="C200" s="1">
        <v>0.86458333333333337</v>
      </c>
      <c r="D200">
        <v>20</v>
      </c>
      <c r="E200" t="s">
        <v>441</v>
      </c>
      <c r="F200" s="3">
        <f t="shared" si="3"/>
        <v>44193</v>
      </c>
      <c r="G200">
        <v>4</v>
      </c>
      <c r="H200">
        <v>2020</v>
      </c>
      <c r="I200" t="s">
        <v>269</v>
      </c>
      <c r="J200" t="s">
        <v>26</v>
      </c>
      <c r="K200">
        <v>8</v>
      </c>
      <c r="L200" t="s">
        <v>570</v>
      </c>
      <c r="M200" t="s">
        <v>257</v>
      </c>
      <c r="N200" t="s">
        <v>28</v>
      </c>
      <c r="O200" t="s">
        <v>28</v>
      </c>
      <c r="P200" t="s">
        <v>29</v>
      </c>
      <c r="Q200" t="s">
        <v>30</v>
      </c>
      <c r="R200" t="s">
        <v>33</v>
      </c>
      <c r="S200">
        <v>30</v>
      </c>
      <c r="T200" t="s">
        <v>32</v>
      </c>
      <c r="U200" t="s">
        <v>33</v>
      </c>
      <c r="V200" t="s">
        <v>30</v>
      </c>
      <c r="W200">
        <v>10841</v>
      </c>
      <c r="X200">
        <v>1</v>
      </c>
      <c r="Y200" t="s">
        <v>270</v>
      </c>
    </row>
    <row r="201" spans="1:25" x14ac:dyDescent="0.2">
      <c r="A201">
        <v>73</v>
      </c>
      <c r="B201" s="2">
        <v>43265</v>
      </c>
      <c r="C201" s="1">
        <v>0.19444444444444445</v>
      </c>
      <c r="D201">
        <v>4</v>
      </c>
      <c r="E201" t="s">
        <v>442</v>
      </c>
      <c r="F201" s="3">
        <f t="shared" si="3"/>
        <v>43265</v>
      </c>
      <c r="G201">
        <v>2</v>
      </c>
      <c r="H201">
        <v>2018</v>
      </c>
      <c r="I201" t="s">
        <v>148</v>
      </c>
      <c r="J201" t="s">
        <v>92</v>
      </c>
      <c r="K201">
        <v>8</v>
      </c>
      <c r="L201" t="s">
        <v>598</v>
      </c>
      <c r="M201" t="s">
        <v>27</v>
      </c>
      <c r="N201" t="s">
        <v>68</v>
      </c>
      <c r="O201" t="s">
        <v>51</v>
      </c>
      <c r="P201" t="s">
        <v>29</v>
      </c>
      <c r="Q201" t="s">
        <v>30</v>
      </c>
      <c r="R201" t="s">
        <v>31</v>
      </c>
      <c r="S201">
        <v>30</v>
      </c>
      <c r="T201" t="s">
        <v>32</v>
      </c>
      <c r="U201" t="s">
        <v>33</v>
      </c>
      <c r="V201" t="s">
        <v>30</v>
      </c>
      <c r="W201">
        <v>6696</v>
      </c>
      <c r="X201">
        <v>1</v>
      </c>
      <c r="Y201" t="s">
        <v>149</v>
      </c>
    </row>
    <row r="202" spans="1:25" x14ac:dyDescent="0.2">
      <c r="A202">
        <v>211</v>
      </c>
      <c r="B202" s="2">
        <v>44739</v>
      </c>
      <c r="C202" s="1">
        <v>0.72499999999999998</v>
      </c>
      <c r="D202">
        <v>17</v>
      </c>
      <c r="E202" t="s">
        <v>441</v>
      </c>
      <c r="F202" s="3">
        <f t="shared" si="3"/>
        <v>44739</v>
      </c>
      <c r="G202">
        <v>2</v>
      </c>
      <c r="H202">
        <v>2022</v>
      </c>
      <c r="I202" t="s">
        <v>320</v>
      </c>
      <c r="J202" t="s">
        <v>36</v>
      </c>
      <c r="K202">
        <v>6</v>
      </c>
      <c r="L202" t="s">
        <v>526</v>
      </c>
      <c r="M202" t="s">
        <v>27</v>
      </c>
      <c r="N202" t="s">
        <v>28</v>
      </c>
      <c r="O202" t="s">
        <v>28</v>
      </c>
      <c r="P202" t="s">
        <v>29</v>
      </c>
      <c r="Q202" t="s">
        <v>30</v>
      </c>
      <c r="R202" t="s">
        <v>31</v>
      </c>
      <c r="S202">
        <v>30</v>
      </c>
      <c r="T202" t="s">
        <v>32</v>
      </c>
      <c r="U202" t="s">
        <v>33</v>
      </c>
      <c r="V202" t="s">
        <v>30</v>
      </c>
      <c r="W202">
        <v>8723</v>
      </c>
      <c r="X202">
        <v>1</v>
      </c>
      <c r="Y202" t="s">
        <v>321</v>
      </c>
    </row>
    <row r="203" spans="1:25" x14ac:dyDescent="0.2">
      <c r="A203">
        <v>212</v>
      </c>
      <c r="B203" s="2">
        <v>44739</v>
      </c>
      <c r="C203" s="1">
        <v>0.72499999999999998</v>
      </c>
      <c r="D203">
        <v>17</v>
      </c>
      <c r="E203" t="s">
        <v>441</v>
      </c>
      <c r="F203" s="3">
        <f t="shared" si="3"/>
        <v>44739</v>
      </c>
      <c r="G203">
        <v>2</v>
      </c>
      <c r="H203">
        <v>2022</v>
      </c>
      <c r="I203" t="s">
        <v>320</v>
      </c>
      <c r="J203" t="s">
        <v>36</v>
      </c>
      <c r="K203">
        <v>6</v>
      </c>
      <c r="L203" t="s">
        <v>526</v>
      </c>
      <c r="M203" t="s">
        <v>27</v>
      </c>
      <c r="N203" t="s">
        <v>28</v>
      </c>
      <c r="O203" t="s">
        <v>28</v>
      </c>
      <c r="P203" t="s">
        <v>29</v>
      </c>
      <c r="Q203" t="s">
        <v>30</v>
      </c>
      <c r="R203" t="s">
        <v>31</v>
      </c>
      <c r="S203">
        <v>30</v>
      </c>
      <c r="T203" t="s">
        <v>32</v>
      </c>
      <c r="U203" t="s">
        <v>33</v>
      </c>
      <c r="V203" t="s">
        <v>30</v>
      </c>
      <c r="W203">
        <v>10661</v>
      </c>
      <c r="X203">
        <v>1</v>
      </c>
      <c r="Y203" t="s">
        <v>321</v>
      </c>
    </row>
    <row r="204" spans="1:25" x14ac:dyDescent="0.2">
      <c r="A204">
        <v>4</v>
      </c>
      <c r="B204" s="2">
        <v>42809</v>
      </c>
      <c r="C204" s="1">
        <v>0.57430555555555551</v>
      </c>
      <c r="D204">
        <v>13</v>
      </c>
      <c r="E204" t="s">
        <v>445</v>
      </c>
      <c r="F204" s="3">
        <f t="shared" si="3"/>
        <v>42809</v>
      </c>
      <c r="G204">
        <v>1</v>
      </c>
      <c r="H204">
        <v>2017</v>
      </c>
      <c r="I204" t="s">
        <v>40</v>
      </c>
      <c r="J204" t="s">
        <v>41</v>
      </c>
      <c r="K204">
        <v>2</v>
      </c>
      <c r="L204" t="s">
        <v>491</v>
      </c>
      <c r="M204" t="s">
        <v>27</v>
      </c>
      <c r="N204" t="s">
        <v>28</v>
      </c>
      <c r="O204" t="s">
        <v>28</v>
      </c>
      <c r="P204" t="s">
        <v>29</v>
      </c>
      <c r="Q204" t="s">
        <v>30</v>
      </c>
      <c r="R204" t="s">
        <v>33</v>
      </c>
      <c r="S204">
        <v>25</v>
      </c>
      <c r="T204" t="s">
        <v>38</v>
      </c>
      <c r="U204" t="s">
        <v>42</v>
      </c>
      <c r="V204" t="s">
        <v>30</v>
      </c>
      <c r="W204">
        <v>9422</v>
      </c>
      <c r="X204">
        <v>1</v>
      </c>
      <c r="Y204" t="s">
        <v>43</v>
      </c>
    </row>
    <row r="205" spans="1:25" x14ac:dyDescent="0.2">
      <c r="A205">
        <v>31</v>
      </c>
      <c r="B205" s="2">
        <v>43117</v>
      </c>
      <c r="C205" s="1">
        <v>0.78680555555555554</v>
      </c>
      <c r="D205">
        <v>18</v>
      </c>
      <c r="E205" t="s">
        <v>445</v>
      </c>
      <c r="F205" s="3">
        <f t="shared" si="3"/>
        <v>43117</v>
      </c>
      <c r="G205">
        <v>1</v>
      </c>
      <c r="H205">
        <v>2018</v>
      </c>
      <c r="I205" t="s">
        <v>94</v>
      </c>
      <c r="J205" t="s">
        <v>36</v>
      </c>
      <c r="K205">
        <v>8</v>
      </c>
      <c r="L205" t="s">
        <v>455</v>
      </c>
      <c r="M205" t="s">
        <v>46</v>
      </c>
      <c r="N205" t="s">
        <v>28</v>
      </c>
      <c r="O205" t="s">
        <v>28</v>
      </c>
      <c r="P205" t="s">
        <v>29</v>
      </c>
      <c r="Q205" t="s">
        <v>30</v>
      </c>
      <c r="R205" t="s">
        <v>33</v>
      </c>
      <c r="S205">
        <v>22</v>
      </c>
      <c r="T205" t="s">
        <v>38</v>
      </c>
      <c r="U205" t="s">
        <v>95</v>
      </c>
      <c r="V205" t="s">
        <v>30</v>
      </c>
      <c r="W205">
        <v>8215</v>
      </c>
      <c r="X205">
        <v>1</v>
      </c>
      <c r="Y205" t="s">
        <v>96</v>
      </c>
    </row>
    <row r="206" spans="1:25" x14ac:dyDescent="0.2">
      <c r="A206">
        <v>181</v>
      </c>
      <c r="B206" s="2">
        <v>44233</v>
      </c>
      <c r="C206" s="1">
        <v>0.47499999999999998</v>
      </c>
      <c r="D206">
        <v>11</v>
      </c>
      <c r="E206" t="s">
        <v>447</v>
      </c>
      <c r="F206" s="3">
        <f t="shared" si="3"/>
        <v>44233</v>
      </c>
      <c r="G206">
        <v>1</v>
      </c>
      <c r="H206">
        <v>2021</v>
      </c>
      <c r="I206" t="s">
        <v>277</v>
      </c>
      <c r="J206" t="s">
        <v>26</v>
      </c>
      <c r="K206">
        <v>1</v>
      </c>
      <c r="L206" t="s">
        <v>475</v>
      </c>
      <c r="M206" t="s">
        <v>27</v>
      </c>
      <c r="N206" t="s">
        <v>28</v>
      </c>
      <c r="O206" t="s">
        <v>28</v>
      </c>
      <c r="P206" t="s">
        <v>29</v>
      </c>
      <c r="Q206" t="s">
        <v>30</v>
      </c>
      <c r="R206" t="s">
        <v>33</v>
      </c>
      <c r="S206">
        <v>29</v>
      </c>
      <c r="T206" t="s">
        <v>38</v>
      </c>
      <c r="U206" t="s">
        <v>31</v>
      </c>
      <c r="V206" t="s">
        <v>30</v>
      </c>
      <c r="W206">
        <v>10421</v>
      </c>
      <c r="X206">
        <v>1</v>
      </c>
      <c r="Y206" t="s">
        <v>278</v>
      </c>
    </row>
    <row r="207" spans="1:25" x14ac:dyDescent="0.2">
      <c r="A207">
        <v>58</v>
      </c>
      <c r="B207" s="2">
        <v>43207</v>
      </c>
      <c r="C207" s="1">
        <v>0.50902777777777775</v>
      </c>
      <c r="D207">
        <v>12</v>
      </c>
      <c r="E207" t="s">
        <v>448</v>
      </c>
      <c r="F207" s="3">
        <f t="shared" si="3"/>
        <v>43207</v>
      </c>
      <c r="G207">
        <v>2</v>
      </c>
      <c r="H207">
        <v>2018</v>
      </c>
      <c r="I207" t="s">
        <v>128</v>
      </c>
      <c r="J207" t="s">
        <v>36</v>
      </c>
      <c r="K207">
        <v>6</v>
      </c>
      <c r="L207" t="s">
        <v>596</v>
      </c>
      <c r="M207" t="s">
        <v>27</v>
      </c>
      <c r="N207" t="s">
        <v>68</v>
      </c>
      <c r="O207" t="s">
        <v>51</v>
      </c>
      <c r="P207" t="s">
        <v>29</v>
      </c>
      <c r="Q207" t="s">
        <v>37</v>
      </c>
      <c r="R207" t="s">
        <v>33</v>
      </c>
      <c r="S207">
        <v>26</v>
      </c>
      <c r="T207" t="s">
        <v>38</v>
      </c>
      <c r="U207" t="s">
        <v>31</v>
      </c>
      <c r="V207" t="s">
        <v>30</v>
      </c>
      <c r="W207">
        <v>8661</v>
      </c>
      <c r="X207">
        <v>1</v>
      </c>
      <c r="Y207" t="s">
        <v>129</v>
      </c>
    </row>
    <row r="208" spans="1:25" x14ac:dyDescent="0.2">
      <c r="A208">
        <v>183</v>
      </c>
      <c r="B208" s="2">
        <v>44289</v>
      </c>
      <c r="C208" s="1">
        <v>0.84513888888888888</v>
      </c>
      <c r="D208">
        <v>20</v>
      </c>
      <c r="E208" t="s">
        <v>447</v>
      </c>
      <c r="F208" s="3">
        <f t="shared" si="3"/>
        <v>44289</v>
      </c>
      <c r="G208">
        <v>2</v>
      </c>
      <c r="H208">
        <v>2021</v>
      </c>
      <c r="I208" t="s">
        <v>281</v>
      </c>
      <c r="J208" t="s">
        <v>45</v>
      </c>
      <c r="K208">
        <v>5</v>
      </c>
      <c r="L208" t="s">
        <v>535</v>
      </c>
      <c r="M208" t="s">
        <v>27</v>
      </c>
      <c r="N208" t="s">
        <v>28</v>
      </c>
      <c r="O208" t="s">
        <v>28</v>
      </c>
      <c r="P208" t="s">
        <v>29</v>
      </c>
      <c r="Q208" t="s">
        <v>37</v>
      </c>
      <c r="R208" t="s">
        <v>33</v>
      </c>
      <c r="S208">
        <v>26</v>
      </c>
      <c r="T208" t="s">
        <v>38</v>
      </c>
      <c r="U208" t="s">
        <v>31</v>
      </c>
      <c r="V208" t="s">
        <v>30</v>
      </c>
      <c r="W208">
        <v>10540</v>
      </c>
      <c r="X208">
        <v>1</v>
      </c>
      <c r="Y208" t="s">
        <v>282</v>
      </c>
    </row>
    <row r="209" spans="1:25" x14ac:dyDescent="0.2">
      <c r="A209">
        <v>3</v>
      </c>
      <c r="B209" s="2">
        <v>42796</v>
      </c>
      <c r="C209" s="1">
        <v>0.69791666666666663</v>
      </c>
      <c r="D209">
        <v>16</v>
      </c>
      <c r="E209" t="s">
        <v>442</v>
      </c>
      <c r="F209" s="3">
        <f t="shared" si="3"/>
        <v>42796</v>
      </c>
      <c r="G209">
        <v>1</v>
      </c>
      <c r="H209">
        <v>2017</v>
      </c>
      <c r="I209" t="s">
        <v>35</v>
      </c>
      <c r="J209" t="s">
        <v>36</v>
      </c>
      <c r="K209">
        <v>8</v>
      </c>
      <c r="L209" t="s">
        <v>492</v>
      </c>
      <c r="M209" t="s">
        <v>27</v>
      </c>
      <c r="N209" t="s">
        <v>28</v>
      </c>
      <c r="O209" t="s">
        <v>28</v>
      </c>
      <c r="P209" t="s">
        <v>29</v>
      </c>
      <c r="Q209" t="s">
        <v>37</v>
      </c>
      <c r="R209" t="s">
        <v>33</v>
      </c>
      <c r="S209">
        <v>27</v>
      </c>
      <c r="T209" t="s">
        <v>38</v>
      </c>
      <c r="U209" t="s">
        <v>37</v>
      </c>
      <c r="V209" t="s">
        <v>37</v>
      </c>
      <c r="W209">
        <v>8920</v>
      </c>
      <c r="X209">
        <v>1</v>
      </c>
      <c r="Y209" t="s">
        <v>39</v>
      </c>
    </row>
    <row r="210" spans="1:25" x14ac:dyDescent="0.2">
      <c r="A210">
        <v>257</v>
      </c>
      <c r="B210" s="2">
        <v>45096</v>
      </c>
      <c r="C210" s="1">
        <v>0.49930555555555556</v>
      </c>
      <c r="D210">
        <v>11</v>
      </c>
      <c r="E210" t="s">
        <v>441</v>
      </c>
      <c r="F210" s="3">
        <f t="shared" si="3"/>
        <v>45096</v>
      </c>
      <c r="G210">
        <v>2</v>
      </c>
      <c r="H210">
        <v>2023</v>
      </c>
      <c r="I210" t="s">
        <v>381</v>
      </c>
      <c r="J210" t="s">
        <v>45</v>
      </c>
      <c r="K210">
        <v>4</v>
      </c>
      <c r="L210" t="s">
        <v>551</v>
      </c>
      <c r="M210" t="s">
        <v>27</v>
      </c>
      <c r="N210" t="s">
        <v>102</v>
      </c>
      <c r="O210" t="s">
        <v>51</v>
      </c>
      <c r="P210" t="s">
        <v>29</v>
      </c>
      <c r="Q210" t="s">
        <v>37</v>
      </c>
      <c r="R210" t="s">
        <v>33</v>
      </c>
      <c r="S210">
        <v>29</v>
      </c>
      <c r="T210" t="s">
        <v>38</v>
      </c>
      <c r="U210" t="s">
        <v>33</v>
      </c>
      <c r="V210" t="s">
        <v>30</v>
      </c>
      <c r="W210">
        <v>11138</v>
      </c>
      <c r="X210">
        <v>1</v>
      </c>
      <c r="Y210" t="s">
        <v>382</v>
      </c>
    </row>
    <row r="211" spans="1:25" x14ac:dyDescent="0.2">
      <c r="A211">
        <v>205</v>
      </c>
      <c r="B211" s="2">
        <v>44682</v>
      </c>
      <c r="C211" s="1">
        <v>0.50555555555555554</v>
      </c>
      <c r="D211">
        <v>12</v>
      </c>
      <c r="E211" t="s">
        <v>444</v>
      </c>
      <c r="F211" s="3">
        <f t="shared" si="3"/>
        <v>44682</v>
      </c>
      <c r="G211">
        <v>2</v>
      </c>
      <c r="H211">
        <v>2022</v>
      </c>
      <c r="I211" t="s">
        <v>312</v>
      </c>
      <c r="J211" t="s">
        <v>92</v>
      </c>
      <c r="K211">
        <v>8</v>
      </c>
      <c r="L211" t="s">
        <v>585</v>
      </c>
      <c r="M211" t="s">
        <v>46</v>
      </c>
      <c r="N211" t="s">
        <v>50</v>
      </c>
      <c r="O211" t="s">
        <v>51</v>
      </c>
      <c r="P211" t="s">
        <v>29</v>
      </c>
      <c r="Q211" t="s">
        <v>37</v>
      </c>
      <c r="R211" t="s">
        <v>33</v>
      </c>
      <c r="S211">
        <v>29</v>
      </c>
      <c r="T211" t="s">
        <v>38</v>
      </c>
      <c r="U211" t="s">
        <v>33</v>
      </c>
      <c r="V211" t="s">
        <v>30</v>
      </c>
      <c r="W211">
        <v>10963</v>
      </c>
      <c r="X211">
        <v>1</v>
      </c>
      <c r="Y211" t="s">
        <v>313</v>
      </c>
    </row>
    <row r="212" spans="1:25" x14ac:dyDescent="0.2">
      <c r="A212">
        <v>150</v>
      </c>
      <c r="B212" s="2">
        <v>44105</v>
      </c>
      <c r="C212" s="1">
        <v>0.89236111111111116</v>
      </c>
      <c r="D212">
        <v>21</v>
      </c>
      <c r="E212" t="s">
        <v>442</v>
      </c>
      <c r="F212" s="3">
        <f t="shared" si="3"/>
        <v>44105</v>
      </c>
      <c r="G212">
        <v>4</v>
      </c>
      <c r="H212">
        <v>2020</v>
      </c>
      <c r="I212" t="s">
        <v>248</v>
      </c>
      <c r="J212" t="s">
        <v>92</v>
      </c>
      <c r="K212">
        <v>8</v>
      </c>
      <c r="L212" t="s">
        <v>608</v>
      </c>
      <c r="M212" t="s">
        <v>27</v>
      </c>
      <c r="N212" t="s">
        <v>50</v>
      </c>
      <c r="O212" t="s">
        <v>51</v>
      </c>
      <c r="P212" t="s">
        <v>29</v>
      </c>
      <c r="Q212" t="s">
        <v>37</v>
      </c>
      <c r="R212" t="s">
        <v>33</v>
      </c>
      <c r="S212">
        <v>29</v>
      </c>
      <c r="T212" t="s">
        <v>38</v>
      </c>
      <c r="U212" t="s">
        <v>33</v>
      </c>
      <c r="V212" t="s">
        <v>37</v>
      </c>
      <c r="W212">
        <v>10522</v>
      </c>
      <c r="X212">
        <v>1</v>
      </c>
      <c r="Y212" t="s">
        <v>249</v>
      </c>
    </row>
    <row r="213" spans="1:25" x14ac:dyDescent="0.2">
      <c r="A213">
        <v>151</v>
      </c>
      <c r="B213" s="2">
        <v>44105</v>
      </c>
      <c r="C213" s="1">
        <v>0.89236111111111116</v>
      </c>
      <c r="D213">
        <v>21</v>
      </c>
      <c r="E213" t="s">
        <v>442</v>
      </c>
      <c r="F213" s="3">
        <f t="shared" si="3"/>
        <v>44105</v>
      </c>
      <c r="G213">
        <v>4</v>
      </c>
      <c r="H213">
        <v>2020</v>
      </c>
      <c r="I213" t="s">
        <v>248</v>
      </c>
      <c r="J213" t="s">
        <v>92</v>
      </c>
      <c r="K213">
        <v>8</v>
      </c>
      <c r="L213" t="s">
        <v>608</v>
      </c>
      <c r="M213" t="s">
        <v>27</v>
      </c>
      <c r="N213" t="s">
        <v>50</v>
      </c>
      <c r="O213" t="s">
        <v>51</v>
      </c>
      <c r="P213" t="s">
        <v>29</v>
      </c>
      <c r="Q213" t="s">
        <v>37</v>
      </c>
      <c r="R213" t="s">
        <v>33</v>
      </c>
      <c r="S213">
        <v>29</v>
      </c>
      <c r="T213" t="s">
        <v>38</v>
      </c>
      <c r="U213" t="s">
        <v>33</v>
      </c>
      <c r="V213" t="s">
        <v>30</v>
      </c>
      <c r="W213">
        <v>10659</v>
      </c>
      <c r="X213">
        <v>1</v>
      </c>
      <c r="Y213" t="s">
        <v>249</v>
      </c>
    </row>
    <row r="214" spans="1:25" x14ac:dyDescent="0.2">
      <c r="A214">
        <v>109</v>
      </c>
      <c r="B214" s="2">
        <v>43594</v>
      </c>
      <c r="C214" s="1">
        <v>0.15972222222222221</v>
      </c>
      <c r="D214">
        <v>3</v>
      </c>
      <c r="E214" t="s">
        <v>442</v>
      </c>
      <c r="F214" s="3">
        <f t="shared" si="3"/>
        <v>43594</v>
      </c>
      <c r="G214">
        <v>2</v>
      </c>
      <c r="H214">
        <v>2019</v>
      </c>
      <c r="I214" t="s">
        <v>200</v>
      </c>
      <c r="J214" t="s">
        <v>49</v>
      </c>
      <c r="K214">
        <v>8</v>
      </c>
      <c r="L214" t="s">
        <v>539</v>
      </c>
      <c r="M214" t="s">
        <v>27</v>
      </c>
      <c r="N214" t="s">
        <v>28</v>
      </c>
      <c r="O214" t="s">
        <v>28</v>
      </c>
      <c r="P214" t="s">
        <v>29</v>
      </c>
      <c r="Q214" t="s">
        <v>37</v>
      </c>
      <c r="R214" t="s">
        <v>33</v>
      </c>
      <c r="S214">
        <v>29</v>
      </c>
      <c r="T214" t="s">
        <v>38</v>
      </c>
      <c r="U214" t="s">
        <v>33</v>
      </c>
      <c r="V214" t="s">
        <v>30</v>
      </c>
      <c r="W214">
        <v>9753</v>
      </c>
      <c r="X214">
        <v>1</v>
      </c>
      <c r="Y214" t="s">
        <v>201</v>
      </c>
    </row>
    <row r="215" spans="1:25" x14ac:dyDescent="0.2">
      <c r="A215">
        <v>110</v>
      </c>
      <c r="B215" s="2">
        <v>43594</v>
      </c>
      <c r="C215" s="1">
        <v>0.15972222222222221</v>
      </c>
      <c r="D215">
        <v>3</v>
      </c>
      <c r="E215" t="s">
        <v>442</v>
      </c>
      <c r="F215" s="3">
        <f t="shared" si="3"/>
        <v>43594</v>
      </c>
      <c r="G215">
        <v>2</v>
      </c>
      <c r="H215">
        <v>2019</v>
      </c>
      <c r="I215" t="s">
        <v>200</v>
      </c>
      <c r="J215" t="s">
        <v>49</v>
      </c>
      <c r="K215">
        <v>8</v>
      </c>
      <c r="L215" t="s">
        <v>539</v>
      </c>
      <c r="M215" t="s">
        <v>27</v>
      </c>
      <c r="N215" t="s">
        <v>28</v>
      </c>
      <c r="O215" t="s">
        <v>28</v>
      </c>
      <c r="P215" t="s">
        <v>29</v>
      </c>
      <c r="Q215" t="s">
        <v>37</v>
      </c>
      <c r="R215" t="s">
        <v>33</v>
      </c>
      <c r="S215">
        <v>29</v>
      </c>
      <c r="T215" t="s">
        <v>38</v>
      </c>
      <c r="U215" t="s">
        <v>33</v>
      </c>
      <c r="V215" t="s">
        <v>30</v>
      </c>
      <c r="W215">
        <v>10190</v>
      </c>
      <c r="X215">
        <v>1</v>
      </c>
      <c r="Y215" t="s">
        <v>201</v>
      </c>
    </row>
    <row r="216" spans="1:25" x14ac:dyDescent="0.2">
      <c r="A216">
        <v>224</v>
      </c>
      <c r="B216" s="2">
        <v>44867</v>
      </c>
      <c r="C216" s="1">
        <v>0.6875</v>
      </c>
      <c r="D216">
        <v>16</v>
      </c>
      <c r="E216" t="s">
        <v>445</v>
      </c>
      <c r="F216" s="3">
        <f t="shared" si="3"/>
        <v>44867</v>
      </c>
      <c r="G216">
        <v>4</v>
      </c>
      <c r="H216">
        <v>2022</v>
      </c>
      <c r="I216" t="s">
        <v>337</v>
      </c>
      <c r="J216" t="s">
        <v>45</v>
      </c>
      <c r="K216">
        <v>4</v>
      </c>
      <c r="L216" t="s">
        <v>507</v>
      </c>
      <c r="M216" t="s">
        <v>27</v>
      </c>
      <c r="N216" t="s">
        <v>28</v>
      </c>
      <c r="O216" t="s">
        <v>28</v>
      </c>
      <c r="P216" t="s">
        <v>29</v>
      </c>
      <c r="Q216" t="s">
        <v>30</v>
      </c>
      <c r="R216" t="s">
        <v>31</v>
      </c>
      <c r="S216">
        <v>29</v>
      </c>
      <c r="T216" t="s">
        <v>38</v>
      </c>
      <c r="U216" t="s">
        <v>33</v>
      </c>
      <c r="V216" t="s">
        <v>37</v>
      </c>
      <c r="W216">
        <v>10608</v>
      </c>
      <c r="X216">
        <v>1</v>
      </c>
      <c r="Y216" t="s">
        <v>338</v>
      </c>
    </row>
    <row r="217" spans="1:25" x14ac:dyDescent="0.2">
      <c r="A217">
        <v>225</v>
      </c>
      <c r="B217" s="2">
        <v>44867</v>
      </c>
      <c r="C217" s="1">
        <v>0.6875</v>
      </c>
      <c r="D217">
        <v>16</v>
      </c>
      <c r="E217" t="s">
        <v>445</v>
      </c>
      <c r="F217" s="3">
        <f t="shared" si="3"/>
        <v>44867</v>
      </c>
      <c r="G217">
        <v>4</v>
      </c>
      <c r="H217">
        <v>2022</v>
      </c>
      <c r="I217" t="s">
        <v>337</v>
      </c>
      <c r="J217" t="s">
        <v>45</v>
      </c>
      <c r="K217">
        <v>4</v>
      </c>
      <c r="L217" t="s">
        <v>507</v>
      </c>
      <c r="M217" t="s">
        <v>27</v>
      </c>
      <c r="N217" t="s">
        <v>28</v>
      </c>
      <c r="O217" t="s">
        <v>28</v>
      </c>
      <c r="P217" t="s">
        <v>29</v>
      </c>
      <c r="Q217" t="s">
        <v>30</v>
      </c>
      <c r="R217" t="s">
        <v>31</v>
      </c>
      <c r="S217">
        <v>29</v>
      </c>
      <c r="T217" t="s">
        <v>38</v>
      </c>
      <c r="U217" t="s">
        <v>33</v>
      </c>
      <c r="V217" t="s">
        <v>30</v>
      </c>
      <c r="W217">
        <v>9240</v>
      </c>
      <c r="X217">
        <v>1</v>
      </c>
      <c r="Y217" t="s">
        <v>338</v>
      </c>
    </row>
    <row r="218" spans="1:25" x14ac:dyDescent="0.2">
      <c r="A218">
        <v>226</v>
      </c>
      <c r="B218" s="2">
        <v>44867</v>
      </c>
      <c r="C218" s="1">
        <v>0.6875</v>
      </c>
      <c r="D218">
        <v>16</v>
      </c>
      <c r="E218" t="s">
        <v>445</v>
      </c>
      <c r="F218" s="3">
        <f t="shared" si="3"/>
        <v>44867</v>
      </c>
      <c r="G218">
        <v>4</v>
      </c>
      <c r="H218">
        <v>2022</v>
      </c>
      <c r="I218" t="s">
        <v>337</v>
      </c>
      <c r="J218" t="s">
        <v>45</v>
      </c>
      <c r="K218">
        <v>4</v>
      </c>
      <c r="L218" t="s">
        <v>507</v>
      </c>
      <c r="M218" t="s">
        <v>27</v>
      </c>
      <c r="N218" t="s">
        <v>28</v>
      </c>
      <c r="O218" t="s">
        <v>28</v>
      </c>
      <c r="P218" t="s">
        <v>29</v>
      </c>
      <c r="Q218" t="s">
        <v>30</v>
      </c>
      <c r="R218" t="s">
        <v>31</v>
      </c>
      <c r="S218">
        <v>29</v>
      </c>
      <c r="T218" t="s">
        <v>38</v>
      </c>
      <c r="U218" t="s">
        <v>33</v>
      </c>
      <c r="V218" t="s">
        <v>30</v>
      </c>
      <c r="W218">
        <v>10262</v>
      </c>
      <c r="X218">
        <v>1</v>
      </c>
      <c r="Y218" t="s">
        <v>338</v>
      </c>
    </row>
    <row r="219" spans="1:25" x14ac:dyDescent="0.2">
      <c r="A219">
        <v>290</v>
      </c>
      <c r="B219" s="2">
        <v>45578</v>
      </c>
      <c r="C219" s="1">
        <v>0.34375</v>
      </c>
      <c r="D219">
        <v>8</v>
      </c>
      <c r="E219" t="s">
        <v>444</v>
      </c>
      <c r="F219" s="3">
        <f t="shared" si="3"/>
        <v>45578</v>
      </c>
      <c r="G219">
        <v>4</v>
      </c>
      <c r="H219">
        <v>2024</v>
      </c>
      <c r="I219" t="s">
        <v>424</v>
      </c>
      <c r="J219" t="s">
        <v>54</v>
      </c>
      <c r="K219">
        <v>0</v>
      </c>
      <c r="L219" t="s">
        <v>541</v>
      </c>
      <c r="M219" t="s">
        <v>27</v>
      </c>
      <c r="N219" t="s">
        <v>102</v>
      </c>
      <c r="O219" t="s">
        <v>51</v>
      </c>
      <c r="P219" t="s">
        <v>29</v>
      </c>
      <c r="Q219" t="s">
        <v>37</v>
      </c>
      <c r="R219" t="s">
        <v>33</v>
      </c>
      <c r="S219">
        <v>28</v>
      </c>
      <c r="T219" t="s">
        <v>38</v>
      </c>
      <c r="U219" t="s">
        <v>33</v>
      </c>
      <c r="V219" t="s">
        <v>30</v>
      </c>
      <c r="W219">
        <v>10157</v>
      </c>
      <c r="X219">
        <v>1</v>
      </c>
      <c r="Y219" t="s">
        <v>425</v>
      </c>
    </row>
    <row r="220" spans="1:25" x14ac:dyDescent="0.2">
      <c r="A220">
        <v>128</v>
      </c>
      <c r="B220" s="2">
        <v>43903</v>
      </c>
      <c r="C220" s="1">
        <v>0.74305555555555558</v>
      </c>
      <c r="D220">
        <v>17</v>
      </c>
      <c r="E220" t="s">
        <v>446</v>
      </c>
      <c r="F220" s="3">
        <f t="shared" si="3"/>
        <v>43903</v>
      </c>
      <c r="G220">
        <v>1</v>
      </c>
      <c r="H220">
        <v>2020</v>
      </c>
      <c r="I220" t="s">
        <v>220</v>
      </c>
      <c r="J220" t="s">
        <v>36</v>
      </c>
      <c r="K220">
        <v>8</v>
      </c>
      <c r="L220" t="s">
        <v>575</v>
      </c>
      <c r="M220" t="s">
        <v>46</v>
      </c>
      <c r="N220" t="s">
        <v>50</v>
      </c>
      <c r="O220" t="s">
        <v>51</v>
      </c>
      <c r="P220" t="s">
        <v>29</v>
      </c>
      <c r="Q220" t="s">
        <v>37</v>
      </c>
      <c r="R220" t="s">
        <v>33</v>
      </c>
      <c r="S220">
        <v>28</v>
      </c>
      <c r="T220" t="s">
        <v>38</v>
      </c>
      <c r="U220" t="s">
        <v>33</v>
      </c>
      <c r="V220" t="s">
        <v>30</v>
      </c>
      <c r="W220">
        <v>7451</v>
      </c>
      <c r="X220">
        <v>1</v>
      </c>
      <c r="Y220" t="s">
        <v>221</v>
      </c>
    </row>
    <row r="221" spans="1:25" x14ac:dyDescent="0.2">
      <c r="A221">
        <v>17</v>
      </c>
      <c r="B221" s="2">
        <v>42964</v>
      </c>
      <c r="C221" s="1">
        <v>0.21458333333333332</v>
      </c>
      <c r="D221">
        <v>5</v>
      </c>
      <c r="E221" t="s">
        <v>442</v>
      </c>
      <c r="F221" s="3">
        <f t="shared" si="3"/>
        <v>42964</v>
      </c>
      <c r="G221">
        <v>3</v>
      </c>
      <c r="H221">
        <v>2017</v>
      </c>
      <c r="I221" t="s">
        <v>72</v>
      </c>
      <c r="J221" t="s">
        <v>36</v>
      </c>
      <c r="K221">
        <v>8</v>
      </c>
      <c r="L221" t="s">
        <v>449</v>
      </c>
      <c r="M221" t="s">
        <v>46</v>
      </c>
      <c r="N221" t="s">
        <v>28</v>
      </c>
      <c r="O221" t="s">
        <v>28</v>
      </c>
      <c r="P221" t="s">
        <v>29</v>
      </c>
      <c r="Q221" t="s">
        <v>37</v>
      </c>
      <c r="R221" t="s">
        <v>33</v>
      </c>
      <c r="S221">
        <v>28</v>
      </c>
      <c r="T221" t="s">
        <v>38</v>
      </c>
      <c r="U221" t="s">
        <v>33</v>
      </c>
      <c r="V221" t="s">
        <v>30</v>
      </c>
      <c r="W221">
        <v>9814</v>
      </c>
      <c r="X221">
        <v>1</v>
      </c>
      <c r="Y221" t="s">
        <v>73</v>
      </c>
    </row>
    <row r="222" spans="1:25" x14ac:dyDescent="0.2">
      <c r="A222">
        <v>139</v>
      </c>
      <c r="B222" s="2">
        <v>44016</v>
      </c>
      <c r="C222" s="1">
        <v>0.53611111111111109</v>
      </c>
      <c r="D222">
        <v>12</v>
      </c>
      <c r="E222" t="s">
        <v>447</v>
      </c>
      <c r="F222" s="3">
        <f t="shared" si="3"/>
        <v>44016</v>
      </c>
      <c r="G222">
        <v>3</v>
      </c>
      <c r="H222">
        <v>2020</v>
      </c>
      <c r="I222" t="s">
        <v>234</v>
      </c>
      <c r="J222" t="s">
        <v>45</v>
      </c>
      <c r="K222">
        <v>5</v>
      </c>
      <c r="L222" t="s">
        <v>528</v>
      </c>
      <c r="M222" t="s">
        <v>27</v>
      </c>
      <c r="N222" t="s">
        <v>28</v>
      </c>
      <c r="O222" t="s">
        <v>28</v>
      </c>
      <c r="P222" t="s">
        <v>29</v>
      </c>
      <c r="Q222" t="s">
        <v>37</v>
      </c>
      <c r="R222" t="s">
        <v>33</v>
      </c>
      <c r="S222">
        <v>28</v>
      </c>
      <c r="T222" t="s">
        <v>38</v>
      </c>
      <c r="U222" t="s">
        <v>33</v>
      </c>
      <c r="V222" t="s">
        <v>37</v>
      </c>
      <c r="W222">
        <v>10250</v>
      </c>
      <c r="X222">
        <v>1</v>
      </c>
      <c r="Y222" t="s">
        <v>235</v>
      </c>
    </row>
    <row r="223" spans="1:25" x14ac:dyDescent="0.2">
      <c r="A223">
        <v>140</v>
      </c>
      <c r="B223" s="2">
        <v>44016</v>
      </c>
      <c r="C223" s="1">
        <v>0.53611111111111109</v>
      </c>
      <c r="D223">
        <v>12</v>
      </c>
      <c r="E223" t="s">
        <v>447</v>
      </c>
      <c r="F223" s="3">
        <f t="shared" si="3"/>
        <v>44016</v>
      </c>
      <c r="G223">
        <v>3</v>
      </c>
      <c r="H223">
        <v>2020</v>
      </c>
      <c r="I223" t="s">
        <v>234</v>
      </c>
      <c r="J223" t="s">
        <v>45</v>
      </c>
      <c r="K223">
        <v>5</v>
      </c>
      <c r="L223" t="s">
        <v>528</v>
      </c>
      <c r="M223" t="s">
        <v>27</v>
      </c>
      <c r="N223" t="s">
        <v>28</v>
      </c>
      <c r="O223" t="s">
        <v>28</v>
      </c>
      <c r="P223" t="s">
        <v>29</v>
      </c>
      <c r="Q223" t="s">
        <v>37</v>
      </c>
      <c r="R223" t="s">
        <v>33</v>
      </c>
      <c r="S223">
        <v>28</v>
      </c>
      <c r="T223" t="s">
        <v>38</v>
      </c>
      <c r="U223" t="s">
        <v>33</v>
      </c>
      <c r="V223" t="s">
        <v>30</v>
      </c>
      <c r="W223">
        <v>10351</v>
      </c>
      <c r="X223">
        <v>1</v>
      </c>
      <c r="Y223" t="s">
        <v>235</v>
      </c>
    </row>
    <row r="224" spans="1:25" x14ac:dyDescent="0.2">
      <c r="A224">
        <v>79</v>
      </c>
      <c r="B224" s="2">
        <v>43296</v>
      </c>
      <c r="C224" s="1">
        <v>0.7680555555555556</v>
      </c>
      <c r="D224">
        <v>18</v>
      </c>
      <c r="E224" t="s">
        <v>444</v>
      </c>
      <c r="F224" s="3">
        <f t="shared" si="3"/>
        <v>43296</v>
      </c>
      <c r="G224">
        <v>3</v>
      </c>
      <c r="H224">
        <v>2018</v>
      </c>
      <c r="I224" t="s">
        <v>156</v>
      </c>
      <c r="J224" t="s">
        <v>45</v>
      </c>
      <c r="K224">
        <v>4</v>
      </c>
      <c r="L224" t="s">
        <v>595</v>
      </c>
      <c r="M224" t="s">
        <v>27</v>
      </c>
      <c r="N224" t="s">
        <v>68</v>
      </c>
      <c r="O224" t="s">
        <v>51</v>
      </c>
      <c r="P224" t="s">
        <v>29</v>
      </c>
      <c r="Q224" t="s">
        <v>30</v>
      </c>
      <c r="R224" t="s">
        <v>33</v>
      </c>
      <c r="S224">
        <v>28</v>
      </c>
      <c r="T224" t="s">
        <v>38</v>
      </c>
      <c r="U224" t="s">
        <v>33</v>
      </c>
      <c r="V224" t="s">
        <v>30</v>
      </c>
      <c r="W224">
        <v>9656</v>
      </c>
      <c r="X224">
        <v>1</v>
      </c>
      <c r="Y224" t="s">
        <v>157</v>
      </c>
    </row>
    <row r="225" spans="1:25" x14ac:dyDescent="0.2">
      <c r="A225">
        <v>125</v>
      </c>
      <c r="B225" s="2">
        <v>43836</v>
      </c>
      <c r="C225" s="1">
        <v>0.87013888888888891</v>
      </c>
      <c r="D225">
        <v>20</v>
      </c>
      <c r="E225" t="s">
        <v>441</v>
      </c>
      <c r="F225" s="3">
        <f t="shared" si="3"/>
        <v>43836</v>
      </c>
      <c r="G225">
        <v>1</v>
      </c>
      <c r="H225">
        <v>2020</v>
      </c>
      <c r="I225" t="s">
        <v>218</v>
      </c>
      <c r="J225" t="s">
        <v>49</v>
      </c>
      <c r="K225">
        <v>7</v>
      </c>
      <c r="L225" t="s">
        <v>511</v>
      </c>
      <c r="M225" t="s">
        <v>27</v>
      </c>
      <c r="N225" t="s">
        <v>28</v>
      </c>
      <c r="O225" t="s">
        <v>28</v>
      </c>
      <c r="P225" t="s">
        <v>29</v>
      </c>
      <c r="Q225" t="s">
        <v>30</v>
      </c>
      <c r="R225" t="s">
        <v>119</v>
      </c>
      <c r="S225">
        <v>28</v>
      </c>
      <c r="T225" t="s">
        <v>38</v>
      </c>
      <c r="U225" t="s">
        <v>33</v>
      </c>
      <c r="V225" t="s">
        <v>37</v>
      </c>
      <c r="W225">
        <v>9952</v>
      </c>
      <c r="X225">
        <v>1</v>
      </c>
      <c r="Y225" t="s">
        <v>219</v>
      </c>
    </row>
    <row r="226" spans="1:25" x14ac:dyDescent="0.2">
      <c r="A226">
        <v>126</v>
      </c>
      <c r="B226" s="2">
        <v>43836</v>
      </c>
      <c r="C226" s="1">
        <v>0.87013888888888891</v>
      </c>
      <c r="D226">
        <v>20</v>
      </c>
      <c r="E226" t="s">
        <v>441</v>
      </c>
      <c r="F226" s="3">
        <f t="shared" si="3"/>
        <v>43836</v>
      </c>
      <c r="G226">
        <v>1</v>
      </c>
      <c r="H226">
        <v>2020</v>
      </c>
      <c r="I226" t="s">
        <v>218</v>
      </c>
      <c r="J226" t="s">
        <v>49</v>
      </c>
      <c r="K226">
        <v>7</v>
      </c>
      <c r="L226" t="s">
        <v>511</v>
      </c>
      <c r="M226" t="s">
        <v>27</v>
      </c>
      <c r="N226" t="s">
        <v>28</v>
      </c>
      <c r="O226" t="s">
        <v>28</v>
      </c>
      <c r="P226" t="s">
        <v>29</v>
      </c>
      <c r="Q226" t="s">
        <v>30</v>
      </c>
      <c r="R226" t="s">
        <v>119</v>
      </c>
      <c r="S226">
        <v>28</v>
      </c>
      <c r="T226" t="s">
        <v>38</v>
      </c>
      <c r="U226" t="s">
        <v>33</v>
      </c>
      <c r="V226" t="s">
        <v>30</v>
      </c>
      <c r="W226">
        <v>9838</v>
      </c>
      <c r="X226">
        <v>1</v>
      </c>
      <c r="Y226" t="s">
        <v>219</v>
      </c>
    </row>
    <row r="227" spans="1:25" x14ac:dyDescent="0.2">
      <c r="A227">
        <v>284</v>
      </c>
      <c r="B227" s="2">
        <v>45419</v>
      </c>
      <c r="C227" s="1">
        <v>0.99027777777777781</v>
      </c>
      <c r="D227">
        <v>23</v>
      </c>
      <c r="E227" t="s">
        <v>448</v>
      </c>
      <c r="F227" s="3">
        <f t="shared" si="3"/>
        <v>45419</v>
      </c>
      <c r="G227">
        <v>2</v>
      </c>
      <c r="H227">
        <v>2024</v>
      </c>
      <c r="I227" t="s">
        <v>414</v>
      </c>
      <c r="J227" t="s">
        <v>92</v>
      </c>
      <c r="K227">
        <v>4</v>
      </c>
      <c r="L227" t="s">
        <v>504</v>
      </c>
      <c r="M227" t="s">
        <v>27</v>
      </c>
      <c r="N227" t="s">
        <v>28</v>
      </c>
      <c r="O227" t="s">
        <v>28</v>
      </c>
      <c r="P227" t="s">
        <v>29</v>
      </c>
      <c r="Q227" t="s">
        <v>37</v>
      </c>
      <c r="R227" t="s">
        <v>33</v>
      </c>
      <c r="S227">
        <v>27</v>
      </c>
      <c r="T227" t="s">
        <v>38</v>
      </c>
      <c r="U227" t="s">
        <v>33</v>
      </c>
      <c r="V227" t="s">
        <v>37</v>
      </c>
      <c r="W227">
        <v>10443</v>
      </c>
      <c r="X227">
        <v>1</v>
      </c>
      <c r="Y227" t="s">
        <v>415</v>
      </c>
    </row>
    <row r="228" spans="1:25" x14ac:dyDescent="0.2">
      <c r="A228">
        <v>85</v>
      </c>
      <c r="B228" s="2">
        <v>43330</v>
      </c>
      <c r="C228" s="1">
        <v>0.69722222222222219</v>
      </c>
      <c r="D228">
        <v>16</v>
      </c>
      <c r="E228" t="s">
        <v>447</v>
      </c>
      <c r="F228" s="3">
        <f t="shared" si="3"/>
        <v>43330</v>
      </c>
      <c r="G228">
        <v>3</v>
      </c>
      <c r="H228">
        <v>2018</v>
      </c>
      <c r="I228" t="s">
        <v>167</v>
      </c>
      <c r="J228" t="s">
        <v>92</v>
      </c>
      <c r="K228">
        <v>7</v>
      </c>
      <c r="L228" t="s">
        <v>527</v>
      </c>
      <c r="M228" t="s">
        <v>27</v>
      </c>
      <c r="N228" t="s">
        <v>28</v>
      </c>
      <c r="O228" t="s">
        <v>28</v>
      </c>
      <c r="P228" t="s">
        <v>29</v>
      </c>
      <c r="Q228" t="s">
        <v>37</v>
      </c>
      <c r="R228" t="s">
        <v>33</v>
      </c>
      <c r="S228">
        <v>27</v>
      </c>
      <c r="T228" t="s">
        <v>38</v>
      </c>
      <c r="U228" t="s">
        <v>33</v>
      </c>
      <c r="V228" t="s">
        <v>30</v>
      </c>
      <c r="W228">
        <v>9240</v>
      </c>
      <c r="X228">
        <v>1</v>
      </c>
      <c r="Y228" t="s">
        <v>168</v>
      </c>
    </row>
    <row r="229" spans="1:25" x14ac:dyDescent="0.2">
      <c r="A229">
        <v>250</v>
      </c>
      <c r="B229" s="2">
        <v>45040</v>
      </c>
      <c r="C229" s="1">
        <v>0.47916666666666669</v>
      </c>
      <c r="D229">
        <v>11</v>
      </c>
      <c r="E229" t="s">
        <v>441</v>
      </c>
      <c r="F229" s="3">
        <f t="shared" si="3"/>
        <v>45040</v>
      </c>
      <c r="G229">
        <v>2</v>
      </c>
      <c r="H229">
        <v>2023</v>
      </c>
      <c r="I229" t="s">
        <v>372</v>
      </c>
      <c r="J229" t="s">
        <v>26</v>
      </c>
      <c r="K229">
        <v>1</v>
      </c>
      <c r="L229" t="s">
        <v>579</v>
      </c>
      <c r="M229" t="s">
        <v>46</v>
      </c>
      <c r="N229" t="s">
        <v>50</v>
      </c>
      <c r="O229" t="s">
        <v>51</v>
      </c>
      <c r="P229" t="s">
        <v>29</v>
      </c>
      <c r="Q229" t="s">
        <v>30</v>
      </c>
      <c r="R229" t="s">
        <v>33</v>
      </c>
      <c r="S229">
        <v>27</v>
      </c>
      <c r="T229" t="s">
        <v>38</v>
      </c>
      <c r="U229" t="s">
        <v>33</v>
      </c>
      <c r="V229" t="s">
        <v>30</v>
      </c>
      <c r="W229">
        <v>6999</v>
      </c>
      <c r="X229">
        <v>1</v>
      </c>
      <c r="Y229" t="s">
        <v>373</v>
      </c>
    </row>
    <row r="230" spans="1:25" x14ac:dyDescent="0.2">
      <c r="A230">
        <v>243</v>
      </c>
      <c r="B230" s="2">
        <v>44993</v>
      </c>
      <c r="C230" s="1">
        <v>0.19722222222222222</v>
      </c>
      <c r="D230">
        <v>4</v>
      </c>
      <c r="E230" t="s">
        <v>445</v>
      </c>
      <c r="F230" s="3">
        <f t="shared" si="3"/>
        <v>44993</v>
      </c>
      <c r="G230">
        <v>1</v>
      </c>
      <c r="H230">
        <v>2023</v>
      </c>
      <c r="I230" t="s">
        <v>364</v>
      </c>
      <c r="J230" t="s">
        <v>45</v>
      </c>
      <c r="K230">
        <v>4</v>
      </c>
      <c r="L230" t="s">
        <v>605</v>
      </c>
      <c r="M230" t="s">
        <v>194</v>
      </c>
      <c r="N230" t="s">
        <v>50</v>
      </c>
      <c r="O230" t="s">
        <v>51</v>
      </c>
      <c r="P230" t="s">
        <v>29</v>
      </c>
      <c r="Q230" t="s">
        <v>30</v>
      </c>
      <c r="R230" t="s">
        <v>33</v>
      </c>
      <c r="S230">
        <v>27</v>
      </c>
      <c r="T230" t="s">
        <v>38</v>
      </c>
      <c r="U230" t="s">
        <v>33</v>
      </c>
      <c r="V230" t="s">
        <v>30</v>
      </c>
      <c r="W230">
        <v>10223</v>
      </c>
      <c r="X230">
        <v>1</v>
      </c>
      <c r="Y230" t="s">
        <v>365</v>
      </c>
    </row>
    <row r="231" spans="1:25" x14ac:dyDescent="0.2">
      <c r="A231">
        <v>24</v>
      </c>
      <c r="B231" s="2">
        <v>43043</v>
      </c>
      <c r="C231" s="1">
        <v>0.69305555555555554</v>
      </c>
      <c r="D231">
        <v>16</v>
      </c>
      <c r="E231" t="s">
        <v>447</v>
      </c>
      <c r="F231" s="3">
        <f t="shared" si="3"/>
        <v>43043</v>
      </c>
      <c r="G231">
        <v>4</v>
      </c>
      <c r="H231">
        <v>2017</v>
      </c>
      <c r="I231" t="s">
        <v>81</v>
      </c>
      <c r="J231" t="s">
        <v>26</v>
      </c>
      <c r="K231">
        <v>1</v>
      </c>
      <c r="L231" t="s">
        <v>454</v>
      </c>
      <c r="M231" t="s">
        <v>46</v>
      </c>
      <c r="N231" t="s">
        <v>28</v>
      </c>
      <c r="O231" t="s">
        <v>28</v>
      </c>
      <c r="P231" t="s">
        <v>29</v>
      </c>
      <c r="Q231" t="s">
        <v>30</v>
      </c>
      <c r="R231" t="s">
        <v>33</v>
      </c>
      <c r="S231">
        <v>27</v>
      </c>
      <c r="T231" t="s">
        <v>38</v>
      </c>
      <c r="U231" t="s">
        <v>33</v>
      </c>
      <c r="V231" t="s">
        <v>30</v>
      </c>
      <c r="W231">
        <v>8787</v>
      </c>
      <c r="X231">
        <v>1</v>
      </c>
      <c r="Y231" t="s">
        <v>82</v>
      </c>
    </row>
    <row r="232" spans="1:25" x14ac:dyDescent="0.2">
      <c r="A232">
        <v>279</v>
      </c>
      <c r="B232" s="2">
        <v>45324</v>
      </c>
      <c r="C232" s="1">
        <v>0.57986111111111116</v>
      </c>
      <c r="D232">
        <v>13</v>
      </c>
      <c r="E232" t="s">
        <v>446</v>
      </c>
      <c r="F232" s="3">
        <f t="shared" si="3"/>
        <v>45324</v>
      </c>
      <c r="G232">
        <v>1</v>
      </c>
      <c r="H232">
        <v>2024</v>
      </c>
      <c r="I232" t="s">
        <v>408</v>
      </c>
      <c r="J232" t="s">
        <v>36</v>
      </c>
      <c r="K232">
        <v>4</v>
      </c>
      <c r="L232" t="s">
        <v>473</v>
      </c>
      <c r="M232" t="s">
        <v>27</v>
      </c>
      <c r="N232" t="s">
        <v>28</v>
      </c>
      <c r="O232" t="s">
        <v>28</v>
      </c>
      <c r="P232" t="s">
        <v>29</v>
      </c>
      <c r="Q232" t="s">
        <v>30</v>
      </c>
      <c r="R232" t="s">
        <v>33</v>
      </c>
      <c r="S232">
        <v>27</v>
      </c>
      <c r="T232" t="s">
        <v>38</v>
      </c>
      <c r="U232" t="s">
        <v>33</v>
      </c>
      <c r="V232" t="s">
        <v>37</v>
      </c>
      <c r="W232">
        <v>10647</v>
      </c>
      <c r="X232">
        <v>1</v>
      </c>
      <c r="Y232" t="s">
        <v>409</v>
      </c>
    </row>
    <row r="233" spans="1:25" x14ac:dyDescent="0.2">
      <c r="A233">
        <v>280</v>
      </c>
      <c r="B233" s="2">
        <v>45324</v>
      </c>
      <c r="C233" s="1">
        <v>0.57986111111111116</v>
      </c>
      <c r="D233">
        <v>13</v>
      </c>
      <c r="E233" t="s">
        <v>446</v>
      </c>
      <c r="F233" s="3">
        <f t="shared" si="3"/>
        <v>45324</v>
      </c>
      <c r="G233">
        <v>1</v>
      </c>
      <c r="H233">
        <v>2024</v>
      </c>
      <c r="I233" t="s">
        <v>408</v>
      </c>
      <c r="J233" t="s">
        <v>36</v>
      </c>
      <c r="K233">
        <v>4</v>
      </c>
      <c r="L233" t="s">
        <v>473</v>
      </c>
      <c r="M233" t="s">
        <v>27</v>
      </c>
      <c r="N233" t="s">
        <v>28</v>
      </c>
      <c r="O233" t="s">
        <v>28</v>
      </c>
      <c r="P233" t="s">
        <v>29</v>
      </c>
      <c r="Q233" t="s">
        <v>30</v>
      </c>
      <c r="R233" t="s">
        <v>33</v>
      </c>
      <c r="S233">
        <v>27</v>
      </c>
      <c r="T233" t="s">
        <v>38</v>
      </c>
      <c r="U233" t="s">
        <v>33</v>
      </c>
      <c r="V233" t="s">
        <v>30</v>
      </c>
      <c r="W233">
        <v>10954</v>
      </c>
      <c r="X233">
        <v>1</v>
      </c>
      <c r="Y233" t="s">
        <v>409</v>
      </c>
    </row>
    <row r="234" spans="1:25" x14ac:dyDescent="0.2">
      <c r="A234">
        <v>36</v>
      </c>
      <c r="B234" s="2">
        <v>43153</v>
      </c>
      <c r="C234" s="1">
        <v>0.68888888888888888</v>
      </c>
      <c r="D234">
        <v>16</v>
      </c>
      <c r="E234" t="s">
        <v>442</v>
      </c>
      <c r="F234" s="3">
        <f t="shared" si="3"/>
        <v>43153</v>
      </c>
      <c r="G234">
        <v>1</v>
      </c>
      <c r="H234">
        <v>2018</v>
      </c>
      <c r="I234" t="s">
        <v>104</v>
      </c>
      <c r="J234" t="s">
        <v>45</v>
      </c>
      <c r="K234">
        <v>7</v>
      </c>
      <c r="L234" t="s">
        <v>518</v>
      </c>
      <c r="M234" t="s">
        <v>27</v>
      </c>
      <c r="N234" t="s">
        <v>28</v>
      </c>
      <c r="O234" t="s">
        <v>28</v>
      </c>
      <c r="P234" t="s">
        <v>29</v>
      </c>
      <c r="Q234" t="s">
        <v>30</v>
      </c>
      <c r="R234" t="s">
        <v>33</v>
      </c>
      <c r="S234">
        <v>27</v>
      </c>
      <c r="T234" t="s">
        <v>38</v>
      </c>
      <c r="U234" t="s">
        <v>33</v>
      </c>
      <c r="V234" t="s">
        <v>37</v>
      </c>
      <c r="W234">
        <v>9592</v>
      </c>
      <c r="X234">
        <v>1</v>
      </c>
      <c r="Y234" t="s">
        <v>105</v>
      </c>
    </row>
    <row r="235" spans="1:25" x14ac:dyDescent="0.2">
      <c r="A235">
        <v>136</v>
      </c>
      <c r="B235" s="2">
        <v>43998</v>
      </c>
      <c r="C235" s="1">
        <v>0.85416666666666663</v>
      </c>
      <c r="D235">
        <v>20</v>
      </c>
      <c r="E235" t="s">
        <v>448</v>
      </c>
      <c r="F235" s="3">
        <f t="shared" si="3"/>
        <v>43998</v>
      </c>
      <c r="G235">
        <v>2</v>
      </c>
      <c r="H235">
        <v>2020</v>
      </c>
      <c r="I235" t="s">
        <v>232</v>
      </c>
      <c r="J235" t="s">
        <v>36</v>
      </c>
      <c r="K235">
        <v>4</v>
      </c>
      <c r="L235" t="s">
        <v>489</v>
      </c>
      <c r="M235" t="s">
        <v>27</v>
      </c>
      <c r="N235" t="s">
        <v>28</v>
      </c>
      <c r="O235" t="s">
        <v>28</v>
      </c>
      <c r="P235" t="s">
        <v>29</v>
      </c>
      <c r="Q235" t="s">
        <v>30</v>
      </c>
      <c r="R235" t="s">
        <v>31</v>
      </c>
      <c r="S235">
        <v>27</v>
      </c>
      <c r="T235" t="s">
        <v>38</v>
      </c>
      <c r="U235" t="s">
        <v>33</v>
      </c>
      <c r="V235" t="s">
        <v>30</v>
      </c>
      <c r="W235">
        <v>7273</v>
      </c>
      <c r="X235">
        <v>1</v>
      </c>
      <c r="Y235" t="s">
        <v>233</v>
      </c>
    </row>
    <row r="236" spans="1:25" x14ac:dyDescent="0.2">
      <c r="A236">
        <v>137</v>
      </c>
      <c r="B236" s="2">
        <v>43998</v>
      </c>
      <c r="C236" s="1">
        <v>0.85416666666666663</v>
      </c>
      <c r="D236">
        <v>20</v>
      </c>
      <c r="E236" t="s">
        <v>448</v>
      </c>
      <c r="F236" s="3">
        <f t="shared" si="3"/>
        <v>43998</v>
      </c>
      <c r="G236">
        <v>2</v>
      </c>
      <c r="H236">
        <v>2020</v>
      </c>
      <c r="I236" t="s">
        <v>232</v>
      </c>
      <c r="J236" t="s">
        <v>36</v>
      </c>
      <c r="K236">
        <v>4</v>
      </c>
      <c r="L236" t="s">
        <v>489</v>
      </c>
      <c r="M236" t="s">
        <v>27</v>
      </c>
      <c r="N236" t="s">
        <v>28</v>
      </c>
      <c r="O236" t="s">
        <v>28</v>
      </c>
      <c r="P236" t="s">
        <v>29</v>
      </c>
      <c r="Q236" t="s">
        <v>30</v>
      </c>
      <c r="R236" t="s">
        <v>31</v>
      </c>
      <c r="S236">
        <v>27</v>
      </c>
      <c r="T236" t="s">
        <v>38</v>
      </c>
      <c r="U236" t="s">
        <v>33</v>
      </c>
      <c r="V236" t="s">
        <v>30</v>
      </c>
      <c r="W236">
        <v>9856</v>
      </c>
      <c r="X236">
        <v>1</v>
      </c>
      <c r="Y236" t="s">
        <v>233</v>
      </c>
    </row>
    <row r="237" spans="1:25" x14ac:dyDescent="0.2">
      <c r="A237">
        <v>138</v>
      </c>
      <c r="B237" s="2">
        <v>43998</v>
      </c>
      <c r="C237" s="1">
        <v>0.85416666666666663</v>
      </c>
      <c r="D237">
        <v>20</v>
      </c>
      <c r="E237" t="s">
        <v>448</v>
      </c>
      <c r="F237" s="3">
        <f t="shared" si="3"/>
        <v>43998</v>
      </c>
      <c r="G237">
        <v>2</v>
      </c>
      <c r="H237">
        <v>2020</v>
      </c>
      <c r="I237" t="s">
        <v>232</v>
      </c>
      <c r="J237" t="s">
        <v>36</v>
      </c>
      <c r="K237">
        <v>4</v>
      </c>
      <c r="L237" t="s">
        <v>489</v>
      </c>
      <c r="M237" t="s">
        <v>27</v>
      </c>
      <c r="N237" t="s">
        <v>28</v>
      </c>
      <c r="O237" t="s">
        <v>28</v>
      </c>
      <c r="P237" t="s">
        <v>29</v>
      </c>
      <c r="Q237" t="s">
        <v>30</v>
      </c>
      <c r="R237" t="s">
        <v>31</v>
      </c>
      <c r="S237">
        <v>27</v>
      </c>
      <c r="T237" t="s">
        <v>38</v>
      </c>
      <c r="U237" t="s">
        <v>33</v>
      </c>
      <c r="V237" t="s">
        <v>30</v>
      </c>
      <c r="W237">
        <v>10431</v>
      </c>
      <c r="X237">
        <v>1</v>
      </c>
      <c r="Y237" t="s">
        <v>233</v>
      </c>
    </row>
    <row r="238" spans="1:25" x14ac:dyDescent="0.2">
      <c r="A238">
        <v>11</v>
      </c>
      <c r="B238" s="2">
        <v>42870</v>
      </c>
      <c r="C238" s="1">
        <v>0.77222222222222225</v>
      </c>
      <c r="D238">
        <v>18</v>
      </c>
      <c r="E238" t="s">
        <v>441</v>
      </c>
      <c r="F238" s="3">
        <f t="shared" si="3"/>
        <v>42870</v>
      </c>
      <c r="G238">
        <v>2</v>
      </c>
      <c r="H238">
        <v>2017</v>
      </c>
      <c r="I238" t="s">
        <v>59</v>
      </c>
      <c r="J238" t="s">
        <v>49</v>
      </c>
      <c r="K238">
        <v>7</v>
      </c>
      <c r="L238" t="s">
        <v>469</v>
      </c>
      <c r="M238" t="s">
        <v>27</v>
      </c>
      <c r="N238" t="s">
        <v>28</v>
      </c>
      <c r="O238" t="s">
        <v>28</v>
      </c>
      <c r="P238" t="s">
        <v>60</v>
      </c>
      <c r="Q238" t="s">
        <v>30</v>
      </c>
      <c r="R238" t="s">
        <v>31</v>
      </c>
      <c r="S238">
        <v>27</v>
      </c>
      <c r="T238" t="s">
        <v>38</v>
      </c>
      <c r="U238" t="s">
        <v>33</v>
      </c>
      <c r="V238" t="s">
        <v>30</v>
      </c>
      <c r="W238">
        <v>6561</v>
      </c>
      <c r="X238">
        <v>1</v>
      </c>
      <c r="Y238" t="s">
        <v>61</v>
      </c>
    </row>
    <row r="239" spans="1:25" x14ac:dyDescent="0.2">
      <c r="A239">
        <v>122</v>
      </c>
      <c r="B239" s="2">
        <v>43780</v>
      </c>
      <c r="C239" s="1">
        <v>0.8125</v>
      </c>
      <c r="D239">
        <v>19</v>
      </c>
      <c r="E239" t="s">
        <v>441</v>
      </c>
      <c r="F239" s="3">
        <f t="shared" si="3"/>
        <v>43780</v>
      </c>
      <c r="G239">
        <v>4</v>
      </c>
      <c r="H239">
        <v>2019</v>
      </c>
      <c r="I239" t="s">
        <v>214</v>
      </c>
      <c r="J239" t="s">
        <v>45</v>
      </c>
      <c r="K239">
        <v>5</v>
      </c>
      <c r="L239" t="s">
        <v>582</v>
      </c>
      <c r="M239" t="s">
        <v>46</v>
      </c>
      <c r="N239" t="s">
        <v>50</v>
      </c>
      <c r="O239" t="s">
        <v>51</v>
      </c>
      <c r="P239" t="s">
        <v>29</v>
      </c>
      <c r="Q239" t="s">
        <v>30</v>
      </c>
      <c r="R239" t="s">
        <v>95</v>
      </c>
      <c r="S239">
        <v>27</v>
      </c>
      <c r="T239" t="s">
        <v>38</v>
      </c>
      <c r="U239" t="s">
        <v>33</v>
      </c>
      <c r="V239" t="s">
        <v>30</v>
      </c>
      <c r="W239">
        <v>10529</v>
      </c>
      <c r="X239">
        <v>1</v>
      </c>
      <c r="Y239" t="s">
        <v>215</v>
      </c>
    </row>
    <row r="240" spans="1:25" x14ac:dyDescent="0.2">
      <c r="A240">
        <v>197</v>
      </c>
      <c r="B240" s="2">
        <v>44569</v>
      </c>
      <c r="C240" s="1">
        <v>2.0833333333333333E-3</v>
      </c>
      <c r="D240">
        <v>0</v>
      </c>
      <c r="E240" t="s">
        <v>447</v>
      </c>
      <c r="F240" s="3">
        <f t="shared" si="3"/>
        <v>44569</v>
      </c>
      <c r="G240">
        <v>1</v>
      </c>
      <c r="H240">
        <v>2022</v>
      </c>
      <c r="I240" t="s">
        <v>300</v>
      </c>
      <c r="J240" t="s">
        <v>45</v>
      </c>
      <c r="K240">
        <v>8</v>
      </c>
      <c r="L240" t="s">
        <v>558</v>
      </c>
      <c r="M240" t="s">
        <v>27</v>
      </c>
      <c r="N240" t="s">
        <v>68</v>
      </c>
      <c r="O240" t="s">
        <v>51</v>
      </c>
      <c r="P240" t="s">
        <v>29</v>
      </c>
      <c r="Q240" t="s">
        <v>37</v>
      </c>
      <c r="R240" t="s">
        <v>33</v>
      </c>
      <c r="S240">
        <v>26</v>
      </c>
      <c r="T240" t="s">
        <v>38</v>
      </c>
      <c r="U240" t="s">
        <v>33</v>
      </c>
      <c r="V240" t="s">
        <v>30</v>
      </c>
      <c r="W240">
        <v>11032</v>
      </c>
      <c r="X240">
        <v>1</v>
      </c>
      <c r="Y240" t="s">
        <v>301</v>
      </c>
    </row>
    <row r="241" spans="1:25" x14ac:dyDescent="0.2">
      <c r="A241">
        <v>258</v>
      </c>
      <c r="B241" s="2">
        <v>45105</v>
      </c>
      <c r="C241" s="1">
        <v>0.86875000000000002</v>
      </c>
      <c r="D241">
        <v>20</v>
      </c>
      <c r="E241" t="s">
        <v>445</v>
      </c>
      <c r="F241" s="3">
        <f t="shared" si="3"/>
        <v>45105</v>
      </c>
      <c r="G241">
        <v>2</v>
      </c>
      <c r="H241">
        <v>2023</v>
      </c>
      <c r="I241" t="s">
        <v>383</v>
      </c>
      <c r="J241" t="s">
        <v>49</v>
      </c>
      <c r="K241">
        <v>7</v>
      </c>
      <c r="L241" t="s">
        <v>474</v>
      </c>
      <c r="M241" t="s">
        <v>27</v>
      </c>
      <c r="N241" t="s">
        <v>28</v>
      </c>
      <c r="O241" t="s">
        <v>28</v>
      </c>
      <c r="P241" t="s">
        <v>29</v>
      </c>
      <c r="Q241" t="s">
        <v>37</v>
      </c>
      <c r="R241" t="s">
        <v>33</v>
      </c>
      <c r="S241">
        <v>26</v>
      </c>
      <c r="T241" t="s">
        <v>38</v>
      </c>
      <c r="U241" t="s">
        <v>33</v>
      </c>
      <c r="V241" t="s">
        <v>30</v>
      </c>
      <c r="W241">
        <v>9735</v>
      </c>
      <c r="X241">
        <v>1</v>
      </c>
      <c r="Y241" t="s">
        <v>384</v>
      </c>
    </row>
    <row r="242" spans="1:25" x14ac:dyDescent="0.2">
      <c r="A242">
        <v>259</v>
      </c>
      <c r="B242" s="2">
        <v>45105</v>
      </c>
      <c r="C242" s="1">
        <v>0.86875000000000002</v>
      </c>
      <c r="D242">
        <v>20</v>
      </c>
      <c r="E242" t="s">
        <v>445</v>
      </c>
      <c r="F242" s="3">
        <f t="shared" si="3"/>
        <v>45105</v>
      </c>
      <c r="G242">
        <v>2</v>
      </c>
      <c r="H242">
        <v>2023</v>
      </c>
      <c r="I242" t="s">
        <v>383</v>
      </c>
      <c r="J242" t="s">
        <v>49</v>
      </c>
      <c r="K242">
        <v>7</v>
      </c>
      <c r="L242" t="s">
        <v>474</v>
      </c>
      <c r="M242" t="s">
        <v>27</v>
      </c>
      <c r="N242" t="s">
        <v>28</v>
      </c>
      <c r="O242" t="s">
        <v>28</v>
      </c>
      <c r="P242" t="s">
        <v>29</v>
      </c>
      <c r="Q242" t="s">
        <v>37</v>
      </c>
      <c r="R242" t="s">
        <v>33</v>
      </c>
      <c r="S242">
        <v>26</v>
      </c>
      <c r="T242" t="s">
        <v>38</v>
      </c>
      <c r="U242" t="s">
        <v>33</v>
      </c>
      <c r="V242" t="s">
        <v>30</v>
      </c>
      <c r="W242">
        <v>10153</v>
      </c>
      <c r="X242">
        <v>1</v>
      </c>
      <c r="Y242" t="s">
        <v>384</v>
      </c>
    </row>
    <row r="243" spans="1:25" x14ac:dyDescent="0.2">
      <c r="A243">
        <v>108</v>
      </c>
      <c r="B243" s="2">
        <v>43584</v>
      </c>
      <c r="C243" s="1">
        <v>0.40277777777777779</v>
      </c>
      <c r="D243">
        <v>9</v>
      </c>
      <c r="E243" t="s">
        <v>441</v>
      </c>
      <c r="F243" s="3">
        <f t="shared" si="3"/>
        <v>43584</v>
      </c>
      <c r="G243">
        <v>2</v>
      </c>
      <c r="H243">
        <v>2019</v>
      </c>
      <c r="I243" t="s">
        <v>198</v>
      </c>
      <c r="J243" t="s">
        <v>36</v>
      </c>
      <c r="K243">
        <v>8</v>
      </c>
      <c r="L243" t="s">
        <v>505</v>
      </c>
      <c r="M243" t="s">
        <v>27</v>
      </c>
      <c r="N243" t="s">
        <v>28</v>
      </c>
      <c r="O243" t="s">
        <v>28</v>
      </c>
      <c r="P243" t="s">
        <v>29</v>
      </c>
      <c r="Q243" t="s">
        <v>37</v>
      </c>
      <c r="R243" t="s">
        <v>33</v>
      </c>
      <c r="S243">
        <v>26</v>
      </c>
      <c r="T243" t="s">
        <v>38</v>
      </c>
      <c r="U243" t="s">
        <v>33</v>
      </c>
      <c r="V243" t="s">
        <v>30</v>
      </c>
      <c r="W243">
        <v>8883</v>
      </c>
      <c r="X243">
        <v>1</v>
      </c>
      <c r="Y243" t="s">
        <v>199</v>
      </c>
    </row>
    <row r="244" spans="1:25" x14ac:dyDescent="0.2">
      <c r="A244">
        <v>39</v>
      </c>
      <c r="B244" s="2">
        <v>43168</v>
      </c>
      <c r="C244" s="1">
        <v>0.54861111111111116</v>
      </c>
      <c r="D244">
        <v>13</v>
      </c>
      <c r="E244" t="s">
        <v>446</v>
      </c>
      <c r="F244" s="3">
        <f t="shared" si="3"/>
        <v>43168</v>
      </c>
      <c r="G244">
        <v>1</v>
      </c>
      <c r="H244">
        <v>2018</v>
      </c>
      <c r="I244" t="s">
        <v>110</v>
      </c>
      <c r="J244" t="s">
        <v>45</v>
      </c>
      <c r="K244">
        <v>4</v>
      </c>
      <c r="L244" t="s">
        <v>525</v>
      </c>
      <c r="M244" t="s">
        <v>27</v>
      </c>
      <c r="N244" t="s">
        <v>28</v>
      </c>
      <c r="O244" t="s">
        <v>28</v>
      </c>
      <c r="P244" t="s">
        <v>29</v>
      </c>
      <c r="Q244" t="s">
        <v>37</v>
      </c>
      <c r="R244" t="s">
        <v>33</v>
      </c>
      <c r="S244">
        <v>26</v>
      </c>
      <c r="T244" t="s">
        <v>38</v>
      </c>
      <c r="U244" t="s">
        <v>33</v>
      </c>
      <c r="V244" t="s">
        <v>37</v>
      </c>
      <c r="W244">
        <v>9159</v>
      </c>
      <c r="X244">
        <v>1</v>
      </c>
      <c r="Y244" t="s">
        <v>111</v>
      </c>
    </row>
    <row r="245" spans="1:25" x14ac:dyDescent="0.2">
      <c r="A245">
        <v>40</v>
      </c>
      <c r="B245" s="2">
        <v>43168</v>
      </c>
      <c r="C245" s="1">
        <v>0.54861111111111116</v>
      </c>
      <c r="D245">
        <v>13</v>
      </c>
      <c r="E245" t="s">
        <v>446</v>
      </c>
      <c r="F245" s="3">
        <f t="shared" si="3"/>
        <v>43168</v>
      </c>
      <c r="G245">
        <v>1</v>
      </c>
      <c r="H245">
        <v>2018</v>
      </c>
      <c r="I245" t="s">
        <v>110</v>
      </c>
      <c r="J245" t="s">
        <v>45</v>
      </c>
      <c r="K245">
        <v>4</v>
      </c>
      <c r="L245" t="s">
        <v>525</v>
      </c>
      <c r="M245" t="s">
        <v>27</v>
      </c>
      <c r="N245" t="s">
        <v>28</v>
      </c>
      <c r="O245" t="s">
        <v>28</v>
      </c>
      <c r="P245" t="s">
        <v>29</v>
      </c>
      <c r="Q245" t="s">
        <v>37</v>
      </c>
      <c r="R245" t="s">
        <v>33</v>
      </c>
      <c r="S245">
        <v>26</v>
      </c>
      <c r="T245" t="s">
        <v>38</v>
      </c>
      <c r="U245" t="s">
        <v>33</v>
      </c>
      <c r="V245" t="s">
        <v>37</v>
      </c>
      <c r="W245">
        <v>9242</v>
      </c>
      <c r="X245">
        <v>1</v>
      </c>
      <c r="Y245" t="s">
        <v>111</v>
      </c>
    </row>
    <row r="246" spans="1:25" x14ac:dyDescent="0.2">
      <c r="A246">
        <v>69</v>
      </c>
      <c r="B246" s="2">
        <v>43261</v>
      </c>
      <c r="C246" s="1">
        <v>0.4861111111111111</v>
      </c>
      <c r="D246">
        <v>11</v>
      </c>
      <c r="E246" t="s">
        <v>444</v>
      </c>
      <c r="F246" s="3">
        <f t="shared" si="3"/>
        <v>43261</v>
      </c>
      <c r="G246">
        <v>2</v>
      </c>
      <c r="H246">
        <v>2018</v>
      </c>
      <c r="I246" t="s">
        <v>142</v>
      </c>
      <c r="J246" t="s">
        <v>143</v>
      </c>
      <c r="K246">
        <v>7</v>
      </c>
      <c r="L246" t="s">
        <v>597</v>
      </c>
      <c r="M246" t="s">
        <v>27</v>
      </c>
      <c r="N246" t="s">
        <v>68</v>
      </c>
      <c r="O246" t="s">
        <v>51</v>
      </c>
      <c r="P246" t="s">
        <v>29</v>
      </c>
      <c r="Q246" t="s">
        <v>30</v>
      </c>
      <c r="R246" t="s">
        <v>33</v>
      </c>
      <c r="S246">
        <v>26</v>
      </c>
      <c r="T246" t="s">
        <v>38</v>
      </c>
      <c r="U246" t="s">
        <v>33</v>
      </c>
      <c r="V246" t="s">
        <v>30</v>
      </c>
      <c r="W246">
        <v>5062</v>
      </c>
      <c r="X246">
        <v>1</v>
      </c>
      <c r="Y246" t="s">
        <v>144</v>
      </c>
    </row>
    <row r="247" spans="1:25" x14ac:dyDescent="0.2">
      <c r="A247">
        <v>70</v>
      </c>
      <c r="B247" s="2">
        <v>43261</v>
      </c>
      <c r="C247" s="1">
        <v>0.4861111111111111</v>
      </c>
      <c r="D247">
        <v>11</v>
      </c>
      <c r="E247" t="s">
        <v>444</v>
      </c>
      <c r="F247" s="3">
        <f t="shared" si="3"/>
        <v>43261</v>
      </c>
      <c r="G247">
        <v>2</v>
      </c>
      <c r="H247">
        <v>2018</v>
      </c>
      <c r="I247" t="s">
        <v>142</v>
      </c>
      <c r="J247" t="s">
        <v>143</v>
      </c>
      <c r="K247">
        <v>7</v>
      </c>
      <c r="L247" t="s">
        <v>597</v>
      </c>
      <c r="M247" t="s">
        <v>27</v>
      </c>
      <c r="N247" t="s">
        <v>68</v>
      </c>
      <c r="O247" t="s">
        <v>51</v>
      </c>
      <c r="P247" t="s">
        <v>29</v>
      </c>
      <c r="Q247" t="s">
        <v>30</v>
      </c>
      <c r="R247" t="s">
        <v>33</v>
      </c>
      <c r="S247">
        <v>26</v>
      </c>
      <c r="T247" t="s">
        <v>38</v>
      </c>
      <c r="U247" t="s">
        <v>33</v>
      </c>
      <c r="V247" t="s">
        <v>30</v>
      </c>
      <c r="W247">
        <v>5572</v>
      </c>
      <c r="X247">
        <v>1</v>
      </c>
      <c r="Y247" t="s">
        <v>144</v>
      </c>
    </row>
    <row r="248" spans="1:25" x14ac:dyDescent="0.2">
      <c r="A248">
        <v>71</v>
      </c>
      <c r="B248" s="2">
        <v>43261</v>
      </c>
      <c r="C248" s="1">
        <v>0.4861111111111111</v>
      </c>
      <c r="D248">
        <v>11</v>
      </c>
      <c r="E248" t="s">
        <v>444</v>
      </c>
      <c r="F248" s="3">
        <f t="shared" si="3"/>
        <v>43261</v>
      </c>
      <c r="G248">
        <v>2</v>
      </c>
      <c r="H248">
        <v>2018</v>
      </c>
      <c r="I248" t="s">
        <v>142</v>
      </c>
      <c r="J248" t="s">
        <v>143</v>
      </c>
      <c r="K248">
        <v>7</v>
      </c>
      <c r="L248" t="s">
        <v>597</v>
      </c>
      <c r="M248" t="s">
        <v>27</v>
      </c>
      <c r="N248" t="s">
        <v>68</v>
      </c>
      <c r="O248" t="s">
        <v>51</v>
      </c>
      <c r="P248" t="s">
        <v>29</v>
      </c>
      <c r="Q248" t="s">
        <v>30</v>
      </c>
      <c r="R248" t="s">
        <v>33</v>
      </c>
      <c r="S248">
        <v>26</v>
      </c>
      <c r="T248" t="s">
        <v>38</v>
      </c>
      <c r="U248" t="s">
        <v>33</v>
      </c>
      <c r="V248" t="s">
        <v>30</v>
      </c>
      <c r="W248">
        <v>6082</v>
      </c>
      <c r="X248">
        <v>1</v>
      </c>
      <c r="Y248" t="s">
        <v>144</v>
      </c>
    </row>
    <row r="249" spans="1:25" x14ac:dyDescent="0.2">
      <c r="A249">
        <v>264</v>
      </c>
      <c r="B249" s="2">
        <v>45178</v>
      </c>
      <c r="C249" s="1">
        <v>0.84513888888888888</v>
      </c>
      <c r="D249">
        <v>20</v>
      </c>
      <c r="E249" t="s">
        <v>447</v>
      </c>
      <c r="F249" s="3">
        <f t="shared" si="3"/>
        <v>45178</v>
      </c>
      <c r="G249">
        <v>3</v>
      </c>
      <c r="H249">
        <v>2023</v>
      </c>
      <c r="I249" t="s">
        <v>394</v>
      </c>
      <c r="J249" t="s">
        <v>54</v>
      </c>
      <c r="K249">
        <v>0</v>
      </c>
      <c r="L249" t="s">
        <v>532</v>
      </c>
      <c r="M249" t="s">
        <v>27</v>
      </c>
      <c r="N249" t="s">
        <v>28</v>
      </c>
      <c r="O249" t="s">
        <v>28</v>
      </c>
      <c r="P249" t="s">
        <v>29</v>
      </c>
      <c r="Q249" t="s">
        <v>30</v>
      </c>
      <c r="R249" t="s">
        <v>33</v>
      </c>
      <c r="S249">
        <v>26</v>
      </c>
      <c r="T249" t="s">
        <v>38</v>
      </c>
      <c r="U249" t="s">
        <v>33</v>
      </c>
      <c r="V249" t="s">
        <v>30</v>
      </c>
      <c r="W249">
        <v>10121</v>
      </c>
      <c r="X249">
        <v>1</v>
      </c>
      <c r="Y249" t="s">
        <v>395</v>
      </c>
    </row>
    <row r="250" spans="1:25" x14ac:dyDescent="0.2">
      <c r="A250">
        <v>265</v>
      </c>
      <c r="B250" s="2">
        <v>45178</v>
      </c>
      <c r="C250" s="1">
        <v>0.84513888888888888</v>
      </c>
      <c r="D250">
        <v>20</v>
      </c>
      <c r="E250" t="s">
        <v>447</v>
      </c>
      <c r="F250" s="3">
        <f t="shared" si="3"/>
        <v>45178</v>
      </c>
      <c r="G250">
        <v>3</v>
      </c>
      <c r="H250">
        <v>2023</v>
      </c>
      <c r="I250" t="s">
        <v>394</v>
      </c>
      <c r="J250" t="s">
        <v>54</v>
      </c>
      <c r="K250">
        <v>0</v>
      </c>
      <c r="L250" t="s">
        <v>532</v>
      </c>
      <c r="M250" t="s">
        <v>27</v>
      </c>
      <c r="N250" t="s">
        <v>28</v>
      </c>
      <c r="O250" t="s">
        <v>28</v>
      </c>
      <c r="P250" t="s">
        <v>29</v>
      </c>
      <c r="Q250" t="s">
        <v>30</v>
      </c>
      <c r="R250" t="s">
        <v>33</v>
      </c>
      <c r="S250">
        <v>26</v>
      </c>
      <c r="T250" t="s">
        <v>38</v>
      </c>
      <c r="U250" t="s">
        <v>33</v>
      </c>
      <c r="V250" t="s">
        <v>30</v>
      </c>
      <c r="W250">
        <v>10408</v>
      </c>
      <c r="X250">
        <v>1</v>
      </c>
      <c r="Y250" t="s">
        <v>395</v>
      </c>
    </row>
    <row r="251" spans="1:25" x14ac:dyDescent="0.2">
      <c r="A251">
        <v>266</v>
      </c>
      <c r="B251" s="2">
        <v>45178</v>
      </c>
      <c r="C251" s="1">
        <v>0.84513888888888888</v>
      </c>
      <c r="D251">
        <v>20</v>
      </c>
      <c r="E251" t="s">
        <v>447</v>
      </c>
      <c r="F251" s="3">
        <f t="shared" si="3"/>
        <v>45178</v>
      </c>
      <c r="G251">
        <v>3</v>
      </c>
      <c r="H251">
        <v>2023</v>
      </c>
      <c r="I251" t="s">
        <v>394</v>
      </c>
      <c r="J251" t="s">
        <v>54</v>
      </c>
      <c r="K251">
        <v>0</v>
      </c>
      <c r="L251" t="s">
        <v>532</v>
      </c>
      <c r="M251" t="s">
        <v>27</v>
      </c>
      <c r="N251" t="s">
        <v>28</v>
      </c>
      <c r="O251" t="s">
        <v>28</v>
      </c>
      <c r="P251" t="s">
        <v>29</v>
      </c>
      <c r="Q251" t="s">
        <v>30</v>
      </c>
      <c r="R251" t="s">
        <v>33</v>
      </c>
      <c r="S251">
        <v>26</v>
      </c>
      <c r="T251" t="s">
        <v>38</v>
      </c>
      <c r="U251" t="s">
        <v>33</v>
      </c>
      <c r="V251" t="s">
        <v>30</v>
      </c>
      <c r="W251">
        <v>10660</v>
      </c>
      <c r="X251">
        <v>1</v>
      </c>
      <c r="Y251" t="s">
        <v>395</v>
      </c>
    </row>
    <row r="252" spans="1:25" x14ac:dyDescent="0.2">
      <c r="A252">
        <v>215</v>
      </c>
      <c r="B252" s="2">
        <v>44757</v>
      </c>
      <c r="C252" s="1">
        <v>0.5</v>
      </c>
      <c r="D252">
        <v>12</v>
      </c>
      <c r="E252" t="s">
        <v>446</v>
      </c>
      <c r="F252" s="3">
        <f t="shared" si="3"/>
        <v>44757</v>
      </c>
      <c r="G252">
        <v>3</v>
      </c>
      <c r="H252">
        <v>2022</v>
      </c>
      <c r="I252" t="s">
        <v>324</v>
      </c>
      <c r="J252" t="s">
        <v>26</v>
      </c>
      <c r="K252">
        <v>1</v>
      </c>
      <c r="L252" t="s">
        <v>627</v>
      </c>
      <c r="M252" t="s">
        <v>27</v>
      </c>
      <c r="N252" t="s">
        <v>50</v>
      </c>
      <c r="O252" t="s">
        <v>51</v>
      </c>
      <c r="P252" t="s">
        <v>29</v>
      </c>
      <c r="Q252" t="s">
        <v>30</v>
      </c>
      <c r="R252" t="s">
        <v>31</v>
      </c>
      <c r="S252">
        <v>26</v>
      </c>
      <c r="T252" t="s">
        <v>38</v>
      </c>
      <c r="U252" t="s">
        <v>33</v>
      </c>
      <c r="V252" t="s">
        <v>30</v>
      </c>
      <c r="W252">
        <v>9779</v>
      </c>
      <c r="X252">
        <v>1</v>
      </c>
      <c r="Y252" t="s">
        <v>325</v>
      </c>
    </row>
    <row r="253" spans="1:25" x14ac:dyDescent="0.2">
      <c r="A253">
        <v>207</v>
      </c>
      <c r="B253" s="2">
        <v>44705</v>
      </c>
      <c r="C253" s="1">
        <v>0.6694444444444444</v>
      </c>
      <c r="D253">
        <v>16</v>
      </c>
      <c r="E253" t="s">
        <v>448</v>
      </c>
      <c r="F253" s="3">
        <f t="shared" si="3"/>
        <v>44705</v>
      </c>
      <c r="G253">
        <v>2</v>
      </c>
      <c r="H253">
        <v>2022</v>
      </c>
      <c r="I253" t="s">
        <v>316</v>
      </c>
      <c r="J253" t="s">
        <v>41</v>
      </c>
      <c r="K253">
        <v>2</v>
      </c>
      <c r="L253" t="s">
        <v>617</v>
      </c>
      <c r="M253" t="s">
        <v>27</v>
      </c>
      <c r="N253" t="s">
        <v>50</v>
      </c>
      <c r="O253" t="s">
        <v>51</v>
      </c>
      <c r="P253" t="s">
        <v>29</v>
      </c>
      <c r="Q253" t="s">
        <v>37</v>
      </c>
      <c r="R253" t="s">
        <v>33</v>
      </c>
      <c r="S253">
        <v>25</v>
      </c>
      <c r="T253" t="s">
        <v>38</v>
      </c>
      <c r="U253" t="s">
        <v>33</v>
      </c>
      <c r="V253" t="s">
        <v>37</v>
      </c>
      <c r="W253">
        <v>10387</v>
      </c>
      <c r="X253">
        <v>1</v>
      </c>
      <c r="Y253" t="s">
        <v>317</v>
      </c>
    </row>
    <row r="254" spans="1:25" x14ac:dyDescent="0.2">
      <c r="A254">
        <v>208</v>
      </c>
      <c r="B254" s="2">
        <v>44705</v>
      </c>
      <c r="C254" s="1">
        <v>0.6694444444444444</v>
      </c>
      <c r="D254">
        <v>16</v>
      </c>
      <c r="E254" t="s">
        <v>448</v>
      </c>
      <c r="F254" s="3">
        <f t="shared" si="3"/>
        <v>44705</v>
      </c>
      <c r="G254">
        <v>2</v>
      </c>
      <c r="H254">
        <v>2022</v>
      </c>
      <c r="I254" t="s">
        <v>316</v>
      </c>
      <c r="J254" t="s">
        <v>41</v>
      </c>
      <c r="K254">
        <v>2</v>
      </c>
      <c r="L254" t="s">
        <v>617</v>
      </c>
      <c r="M254" t="s">
        <v>27</v>
      </c>
      <c r="N254" t="s">
        <v>50</v>
      </c>
      <c r="O254" t="s">
        <v>51</v>
      </c>
      <c r="P254" t="s">
        <v>29</v>
      </c>
      <c r="Q254" t="s">
        <v>37</v>
      </c>
      <c r="R254" t="s">
        <v>33</v>
      </c>
      <c r="S254">
        <v>25</v>
      </c>
      <c r="T254" t="s">
        <v>38</v>
      </c>
      <c r="U254" t="s">
        <v>33</v>
      </c>
      <c r="V254" t="s">
        <v>30</v>
      </c>
      <c r="W254">
        <v>5227</v>
      </c>
      <c r="X254">
        <v>1</v>
      </c>
      <c r="Y254" t="s">
        <v>317</v>
      </c>
    </row>
    <row r="255" spans="1:25" x14ac:dyDescent="0.2">
      <c r="A255">
        <v>209</v>
      </c>
      <c r="B255" s="2">
        <v>44705</v>
      </c>
      <c r="C255" s="1">
        <v>0.6694444444444444</v>
      </c>
      <c r="D255">
        <v>16</v>
      </c>
      <c r="E255" t="s">
        <v>448</v>
      </c>
      <c r="F255" s="3">
        <f t="shared" si="3"/>
        <v>44705</v>
      </c>
      <c r="G255">
        <v>2</v>
      </c>
      <c r="H255">
        <v>2022</v>
      </c>
      <c r="I255" t="s">
        <v>316</v>
      </c>
      <c r="J255" t="s">
        <v>41</v>
      </c>
      <c r="K255">
        <v>2</v>
      </c>
      <c r="L255" t="s">
        <v>617</v>
      </c>
      <c r="M255" t="s">
        <v>27</v>
      </c>
      <c r="N255" t="s">
        <v>50</v>
      </c>
      <c r="O255" t="s">
        <v>51</v>
      </c>
      <c r="P255" t="s">
        <v>29</v>
      </c>
      <c r="Q255" t="s">
        <v>37</v>
      </c>
      <c r="R255" t="s">
        <v>33</v>
      </c>
      <c r="S255">
        <v>25</v>
      </c>
      <c r="T255" t="s">
        <v>38</v>
      </c>
      <c r="U255" t="s">
        <v>33</v>
      </c>
      <c r="V255" t="s">
        <v>30</v>
      </c>
      <c r="W255">
        <v>9522</v>
      </c>
      <c r="X255">
        <v>1</v>
      </c>
      <c r="Y255" t="s">
        <v>317</v>
      </c>
    </row>
    <row r="256" spans="1:25" x14ac:dyDescent="0.2">
      <c r="A256">
        <v>169</v>
      </c>
      <c r="B256" s="2">
        <v>44190</v>
      </c>
      <c r="C256" s="1">
        <v>4.6527777777777779E-2</v>
      </c>
      <c r="D256">
        <v>1</v>
      </c>
      <c r="E256" t="s">
        <v>446</v>
      </c>
      <c r="F256" s="3">
        <f t="shared" si="3"/>
        <v>44190</v>
      </c>
      <c r="G256">
        <v>4</v>
      </c>
      <c r="H256">
        <v>2020</v>
      </c>
      <c r="I256" t="s">
        <v>265</v>
      </c>
      <c r="J256" t="s">
        <v>45</v>
      </c>
      <c r="K256">
        <v>4</v>
      </c>
      <c r="L256" t="s">
        <v>604</v>
      </c>
      <c r="M256" t="s">
        <v>55</v>
      </c>
      <c r="N256" t="s">
        <v>50</v>
      </c>
      <c r="O256" t="s">
        <v>51</v>
      </c>
      <c r="P256" t="s">
        <v>29</v>
      </c>
      <c r="Q256" t="s">
        <v>37</v>
      </c>
      <c r="R256" t="s">
        <v>33</v>
      </c>
      <c r="S256">
        <v>25</v>
      </c>
      <c r="T256" t="s">
        <v>38</v>
      </c>
      <c r="U256" t="s">
        <v>33</v>
      </c>
      <c r="V256" t="s">
        <v>30</v>
      </c>
      <c r="W256">
        <v>10244</v>
      </c>
      <c r="X256">
        <v>1</v>
      </c>
      <c r="Y256" t="s">
        <v>266</v>
      </c>
    </row>
    <row r="257" spans="1:25" x14ac:dyDescent="0.2">
      <c r="A257">
        <v>27</v>
      </c>
      <c r="B257" s="2">
        <v>43093</v>
      </c>
      <c r="C257" s="1">
        <v>0.66805555555555551</v>
      </c>
      <c r="D257">
        <v>16</v>
      </c>
      <c r="E257" t="s">
        <v>444</v>
      </c>
      <c r="F257" s="3">
        <f t="shared" si="3"/>
        <v>43093</v>
      </c>
      <c r="G257">
        <v>4</v>
      </c>
      <c r="H257">
        <v>2017</v>
      </c>
      <c r="I257" t="s">
        <v>87</v>
      </c>
      <c r="J257" t="s">
        <v>36</v>
      </c>
      <c r="K257">
        <v>4</v>
      </c>
      <c r="L257" t="s">
        <v>452</v>
      </c>
      <c r="M257" t="s">
        <v>46</v>
      </c>
      <c r="N257" t="s">
        <v>28</v>
      </c>
      <c r="O257" t="s">
        <v>28</v>
      </c>
      <c r="P257" t="s">
        <v>29</v>
      </c>
      <c r="Q257" t="s">
        <v>37</v>
      </c>
      <c r="R257" t="s">
        <v>33</v>
      </c>
      <c r="S257">
        <v>25</v>
      </c>
      <c r="T257" t="s">
        <v>38</v>
      </c>
      <c r="U257" t="s">
        <v>33</v>
      </c>
      <c r="V257" t="s">
        <v>30</v>
      </c>
      <c r="W257">
        <v>10179</v>
      </c>
      <c r="X257">
        <v>1</v>
      </c>
      <c r="Y257" t="s">
        <v>88</v>
      </c>
    </row>
    <row r="258" spans="1:25" x14ac:dyDescent="0.2">
      <c r="A258">
        <v>86</v>
      </c>
      <c r="B258" s="2">
        <v>43338</v>
      </c>
      <c r="C258" s="1">
        <v>0.99236111111111114</v>
      </c>
      <c r="D258">
        <v>23</v>
      </c>
      <c r="E258" t="s">
        <v>444</v>
      </c>
      <c r="F258" s="3">
        <f t="shared" ref="F258:F303" si="4">B258</f>
        <v>43338</v>
      </c>
      <c r="G258">
        <v>3</v>
      </c>
      <c r="H258">
        <v>2018</v>
      </c>
      <c r="I258" t="s">
        <v>169</v>
      </c>
      <c r="J258" t="s">
        <v>92</v>
      </c>
      <c r="K258">
        <v>4</v>
      </c>
      <c r="L258" t="s">
        <v>468</v>
      </c>
      <c r="M258" t="s">
        <v>27</v>
      </c>
      <c r="N258" t="s">
        <v>28</v>
      </c>
      <c r="O258" t="s">
        <v>28</v>
      </c>
      <c r="P258" t="s">
        <v>29</v>
      </c>
      <c r="Q258" t="s">
        <v>37</v>
      </c>
      <c r="R258" t="s">
        <v>33</v>
      </c>
      <c r="S258">
        <v>25</v>
      </c>
      <c r="T258" t="s">
        <v>38</v>
      </c>
      <c r="U258" t="s">
        <v>33</v>
      </c>
      <c r="V258" t="s">
        <v>30</v>
      </c>
      <c r="W258">
        <v>8278</v>
      </c>
      <c r="X258">
        <v>1</v>
      </c>
      <c r="Y258" t="s">
        <v>170</v>
      </c>
    </row>
    <row r="259" spans="1:25" x14ac:dyDescent="0.2">
      <c r="A259">
        <v>5</v>
      </c>
      <c r="B259" s="2">
        <v>42809</v>
      </c>
      <c r="C259" s="1">
        <v>0.57430555555555551</v>
      </c>
      <c r="D259">
        <v>13</v>
      </c>
      <c r="E259" t="s">
        <v>445</v>
      </c>
      <c r="F259" s="3">
        <f t="shared" si="4"/>
        <v>42809</v>
      </c>
      <c r="G259">
        <v>1</v>
      </c>
      <c r="H259">
        <v>2017</v>
      </c>
      <c r="I259" t="s">
        <v>40</v>
      </c>
      <c r="J259" t="s">
        <v>41</v>
      </c>
      <c r="K259">
        <v>2</v>
      </c>
      <c r="L259" t="s">
        <v>491</v>
      </c>
      <c r="M259" t="s">
        <v>27</v>
      </c>
      <c r="N259" t="s">
        <v>28</v>
      </c>
      <c r="O259" t="s">
        <v>28</v>
      </c>
      <c r="P259" t="s">
        <v>29</v>
      </c>
      <c r="Q259" t="s">
        <v>30</v>
      </c>
      <c r="R259" t="s">
        <v>33</v>
      </c>
      <c r="S259">
        <v>25</v>
      </c>
      <c r="T259" t="s">
        <v>38</v>
      </c>
      <c r="U259" t="s">
        <v>33</v>
      </c>
      <c r="V259" t="s">
        <v>30</v>
      </c>
      <c r="W259">
        <v>4862</v>
      </c>
      <c r="X259">
        <v>1</v>
      </c>
      <c r="Y259" t="s">
        <v>43</v>
      </c>
    </row>
    <row r="260" spans="1:25" x14ac:dyDescent="0.2">
      <c r="A260">
        <v>267</v>
      </c>
      <c r="B260" s="2">
        <v>45250</v>
      </c>
      <c r="C260" s="1">
        <v>0.11666666666666667</v>
      </c>
      <c r="D260">
        <v>2</v>
      </c>
      <c r="E260" t="s">
        <v>441</v>
      </c>
      <c r="F260" s="3">
        <f t="shared" si="4"/>
        <v>45250</v>
      </c>
      <c r="G260">
        <v>4</v>
      </c>
      <c r="H260">
        <v>2023</v>
      </c>
      <c r="I260" t="s">
        <v>396</v>
      </c>
      <c r="J260" t="s">
        <v>45</v>
      </c>
      <c r="K260">
        <v>4</v>
      </c>
      <c r="L260" t="s">
        <v>620</v>
      </c>
      <c r="M260" t="s">
        <v>27</v>
      </c>
      <c r="N260" t="s">
        <v>50</v>
      </c>
      <c r="O260" t="s">
        <v>51</v>
      </c>
      <c r="P260" t="s">
        <v>29</v>
      </c>
      <c r="Q260" t="s">
        <v>37</v>
      </c>
      <c r="R260" t="s">
        <v>33</v>
      </c>
      <c r="S260">
        <v>24</v>
      </c>
      <c r="T260" t="s">
        <v>38</v>
      </c>
      <c r="U260" t="s">
        <v>33</v>
      </c>
      <c r="V260" t="s">
        <v>30</v>
      </c>
      <c r="W260">
        <v>11643</v>
      </c>
      <c r="X260">
        <v>1</v>
      </c>
      <c r="Y260" t="s">
        <v>397</v>
      </c>
    </row>
    <row r="261" spans="1:25" x14ac:dyDescent="0.2">
      <c r="A261">
        <v>113</v>
      </c>
      <c r="B261" s="2">
        <v>43611</v>
      </c>
      <c r="C261" s="1">
        <v>5.1388888888888887E-2</v>
      </c>
      <c r="D261">
        <v>1</v>
      </c>
      <c r="E261" t="s">
        <v>444</v>
      </c>
      <c r="F261" s="3">
        <f t="shared" si="4"/>
        <v>43611</v>
      </c>
      <c r="G261">
        <v>2</v>
      </c>
      <c r="H261">
        <v>2019</v>
      </c>
      <c r="I261" t="s">
        <v>204</v>
      </c>
      <c r="J261" t="s">
        <v>26</v>
      </c>
      <c r="K261">
        <v>5</v>
      </c>
      <c r="L261" t="s">
        <v>506</v>
      </c>
      <c r="M261" t="s">
        <v>27</v>
      </c>
      <c r="N261" t="s">
        <v>50</v>
      </c>
      <c r="O261" t="s">
        <v>51</v>
      </c>
      <c r="P261" t="s">
        <v>29</v>
      </c>
      <c r="Q261" t="s">
        <v>37</v>
      </c>
      <c r="R261" t="s">
        <v>33</v>
      </c>
      <c r="S261">
        <v>24</v>
      </c>
      <c r="T261" t="s">
        <v>38</v>
      </c>
      <c r="U261" t="s">
        <v>33</v>
      </c>
      <c r="V261" t="s">
        <v>30</v>
      </c>
      <c r="W261">
        <v>9856</v>
      </c>
      <c r="X261">
        <v>1</v>
      </c>
      <c r="Y261" t="s">
        <v>205</v>
      </c>
    </row>
    <row r="262" spans="1:25" x14ac:dyDescent="0.2">
      <c r="A262">
        <v>6</v>
      </c>
      <c r="B262" s="2">
        <v>42817</v>
      </c>
      <c r="C262" s="1">
        <v>0.72569444444444442</v>
      </c>
      <c r="D262">
        <v>17</v>
      </c>
      <c r="E262" t="s">
        <v>442</v>
      </c>
      <c r="F262" s="3">
        <f t="shared" si="4"/>
        <v>42817</v>
      </c>
      <c r="G262">
        <v>1</v>
      </c>
      <c r="H262">
        <v>2017</v>
      </c>
      <c r="I262" t="s">
        <v>44</v>
      </c>
      <c r="J262" t="s">
        <v>45</v>
      </c>
      <c r="K262">
        <v>7</v>
      </c>
      <c r="L262" t="s">
        <v>460</v>
      </c>
      <c r="M262" t="s">
        <v>46</v>
      </c>
      <c r="N262" t="s">
        <v>28</v>
      </c>
      <c r="O262" t="s">
        <v>28</v>
      </c>
      <c r="P262" t="s">
        <v>29</v>
      </c>
      <c r="Q262" t="s">
        <v>37</v>
      </c>
      <c r="R262" t="s">
        <v>33</v>
      </c>
      <c r="S262">
        <v>24</v>
      </c>
      <c r="T262" t="s">
        <v>38</v>
      </c>
      <c r="U262" t="s">
        <v>33</v>
      </c>
      <c r="V262" t="s">
        <v>30</v>
      </c>
      <c r="W262">
        <v>9339</v>
      </c>
      <c r="X262">
        <v>1</v>
      </c>
      <c r="Y262" t="s">
        <v>47</v>
      </c>
    </row>
    <row r="263" spans="1:25" x14ac:dyDescent="0.2">
      <c r="A263">
        <v>83</v>
      </c>
      <c r="B263" s="2">
        <v>43319</v>
      </c>
      <c r="C263" s="1">
        <v>0.77361111111111114</v>
      </c>
      <c r="D263">
        <v>18</v>
      </c>
      <c r="E263" t="s">
        <v>448</v>
      </c>
      <c r="F263" s="3">
        <f t="shared" si="4"/>
        <v>43319</v>
      </c>
      <c r="G263">
        <v>3</v>
      </c>
      <c r="H263">
        <v>2018</v>
      </c>
      <c r="I263" t="s">
        <v>163</v>
      </c>
      <c r="J263" t="s">
        <v>36</v>
      </c>
      <c r="K263">
        <v>4</v>
      </c>
      <c r="L263" t="s">
        <v>602</v>
      </c>
      <c r="M263" t="s">
        <v>46</v>
      </c>
      <c r="N263" t="s">
        <v>68</v>
      </c>
      <c r="O263" t="s">
        <v>51</v>
      </c>
      <c r="P263" t="s">
        <v>60</v>
      </c>
      <c r="Q263" t="s">
        <v>30</v>
      </c>
      <c r="R263" t="s">
        <v>33</v>
      </c>
      <c r="S263">
        <v>24</v>
      </c>
      <c r="T263" t="s">
        <v>38</v>
      </c>
      <c r="U263" t="s">
        <v>33</v>
      </c>
      <c r="V263" t="s">
        <v>30</v>
      </c>
      <c r="W263">
        <v>9647</v>
      </c>
      <c r="X263">
        <v>1</v>
      </c>
      <c r="Y263" t="s">
        <v>164</v>
      </c>
    </row>
    <row r="264" spans="1:25" x14ac:dyDescent="0.2">
      <c r="A264">
        <v>141</v>
      </c>
      <c r="B264" s="2">
        <v>44020</v>
      </c>
      <c r="C264" s="1">
        <v>0.27569444444444446</v>
      </c>
      <c r="D264">
        <v>6</v>
      </c>
      <c r="E264" t="s">
        <v>445</v>
      </c>
      <c r="F264" s="3">
        <f t="shared" si="4"/>
        <v>44020</v>
      </c>
      <c r="G264">
        <v>3</v>
      </c>
      <c r="H264">
        <v>2020</v>
      </c>
      <c r="I264" t="s">
        <v>236</v>
      </c>
      <c r="J264" t="s">
        <v>26</v>
      </c>
      <c r="K264">
        <v>1</v>
      </c>
      <c r="L264" t="s">
        <v>588</v>
      </c>
      <c r="M264" t="s">
        <v>27</v>
      </c>
      <c r="N264" t="s">
        <v>50</v>
      </c>
      <c r="O264" t="s">
        <v>51</v>
      </c>
      <c r="P264" t="s">
        <v>60</v>
      </c>
      <c r="Q264" t="s">
        <v>30</v>
      </c>
      <c r="R264" t="s">
        <v>33</v>
      </c>
      <c r="S264">
        <v>24</v>
      </c>
      <c r="T264" t="s">
        <v>38</v>
      </c>
      <c r="U264" t="s">
        <v>33</v>
      </c>
      <c r="V264" t="s">
        <v>30</v>
      </c>
      <c r="W264">
        <v>5550</v>
      </c>
      <c r="X264">
        <v>1</v>
      </c>
      <c r="Y264" t="s">
        <v>237</v>
      </c>
    </row>
    <row r="265" spans="1:25" x14ac:dyDescent="0.2">
      <c r="A265">
        <v>142</v>
      </c>
      <c r="B265" s="2">
        <v>44020</v>
      </c>
      <c r="C265" s="1">
        <v>0.27569444444444446</v>
      </c>
      <c r="D265">
        <v>6</v>
      </c>
      <c r="E265" t="s">
        <v>445</v>
      </c>
      <c r="F265" s="3">
        <f t="shared" si="4"/>
        <v>44020</v>
      </c>
      <c r="G265">
        <v>3</v>
      </c>
      <c r="H265">
        <v>2020</v>
      </c>
      <c r="I265" t="s">
        <v>236</v>
      </c>
      <c r="J265" t="s">
        <v>26</v>
      </c>
      <c r="K265">
        <v>1</v>
      </c>
      <c r="L265" t="s">
        <v>588</v>
      </c>
      <c r="M265" t="s">
        <v>27</v>
      </c>
      <c r="N265" t="s">
        <v>50</v>
      </c>
      <c r="O265" t="s">
        <v>51</v>
      </c>
      <c r="P265" t="s">
        <v>60</v>
      </c>
      <c r="Q265" t="s">
        <v>30</v>
      </c>
      <c r="R265" t="s">
        <v>33</v>
      </c>
      <c r="S265">
        <v>24</v>
      </c>
      <c r="T265" t="s">
        <v>38</v>
      </c>
      <c r="U265" t="s">
        <v>33</v>
      </c>
      <c r="V265" t="s">
        <v>30</v>
      </c>
      <c r="W265">
        <v>8570</v>
      </c>
      <c r="X265">
        <v>1</v>
      </c>
      <c r="Y265" t="s">
        <v>237</v>
      </c>
    </row>
    <row r="266" spans="1:25" x14ac:dyDescent="0.2">
      <c r="A266">
        <v>92</v>
      </c>
      <c r="B266" s="2">
        <v>43417</v>
      </c>
      <c r="C266" s="1">
        <v>0.65208333333333335</v>
      </c>
      <c r="D266">
        <v>15</v>
      </c>
      <c r="E266" t="s">
        <v>448</v>
      </c>
      <c r="F266" s="3">
        <f t="shared" si="4"/>
        <v>43417</v>
      </c>
      <c r="G266">
        <v>4</v>
      </c>
      <c r="H266">
        <v>2018</v>
      </c>
      <c r="I266" t="s">
        <v>177</v>
      </c>
      <c r="J266" t="s">
        <v>54</v>
      </c>
      <c r="K266">
        <v>0</v>
      </c>
      <c r="L266" t="s">
        <v>524</v>
      </c>
      <c r="M266" t="s">
        <v>27</v>
      </c>
      <c r="N266" t="s">
        <v>28</v>
      </c>
      <c r="O266" t="s">
        <v>28</v>
      </c>
      <c r="P266" t="s">
        <v>29</v>
      </c>
      <c r="Q266" t="s">
        <v>30</v>
      </c>
      <c r="R266" t="s">
        <v>31</v>
      </c>
      <c r="S266">
        <v>24</v>
      </c>
      <c r="T266" t="s">
        <v>38</v>
      </c>
      <c r="U266" t="s">
        <v>33</v>
      </c>
      <c r="V266" t="s">
        <v>30</v>
      </c>
      <c r="W266">
        <v>7097</v>
      </c>
      <c r="X266">
        <v>1</v>
      </c>
      <c r="Y266" t="s">
        <v>178</v>
      </c>
    </row>
    <row r="267" spans="1:25" x14ac:dyDescent="0.2">
      <c r="A267">
        <v>93</v>
      </c>
      <c r="B267" s="2">
        <v>43417</v>
      </c>
      <c r="C267" s="1">
        <v>0.65208333333333335</v>
      </c>
      <c r="D267">
        <v>15</v>
      </c>
      <c r="E267" t="s">
        <v>448</v>
      </c>
      <c r="F267" s="3">
        <f t="shared" si="4"/>
        <v>43417</v>
      </c>
      <c r="G267">
        <v>4</v>
      </c>
      <c r="H267">
        <v>2018</v>
      </c>
      <c r="I267" t="s">
        <v>177</v>
      </c>
      <c r="J267" t="s">
        <v>54</v>
      </c>
      <c r="K267">
        <v>0</v>
      </c>
      <c r="L267" t="s">
        <v>524</v>
      </c>
      <c r="M267" t="s">
        <v>27</v>
      </c>
      <c r="N267" t="s">
        <v>28</v>
      </c>
      <c r="O267" t="s">
        <v>28</v>
      </c>
      <c r="P267" t="s">
        <v>29</v>
      </c>
      <c r="Q267" t="s">
        <v>30</v>
      </c>
      <c r="R267" t="s">
        <v>31</v>
      </c>
      <c r="S267">
        <v>24</v>
      </c>
      <c r="T267" t="s">
        <v>38</v>
      </c>
      <c r="U267" t="s">
        <v>33</v>
      </c>
      <c r="V267" t="s">
        <v>30</v>
      </c>
      <c r="W267">
        <v>8038</v>
      </c>
      <c r="X267">
        <v>1</v>
      </c>
      <c r="Y267" t="s">
        <v>178</v>
      </c>
    </row>
    <row r="268" spans="1:25" x14ac:dyDescent="0.2">
      <c r="A268">
        <v>94</v>
      </c>
      <c r="B268" s="2">
        <v>43417</v>
      </c>
      <c r="C268" s="1">
        <v>0.65208333333333335</v>
      </c>
      <c r="D268">
        <v>15</v>
      </c>
      <c r="E268" t="s">
        <v>448</v>
      </c>
      <c r="F268" s="3">
        <f t="shared" si="4"/>
        <v>43417</v>
      </c>
      <c r="G268">
        <v>4</v>
      </c>
      <c r="H268">
        <v>2018</v>
      </c>
      <c r="I268" t="s">
        <v>177</v>
      </c>
      <c r="J268" t="s">
        <v>54</v>
      </c>
      <c r="K268">
        <v>0</v>
      </c>
      <c r="L268" t="s">
        <v>524</v>
      </c>
      <c r="M268" t="s">
        <v>27</v>
      </c>
      <c r="N268" t="s">
        <v>28</v>
      </c>
      <c r="O268" t="s">
        <v>28</v>
      </c>
      <c r="P268" t="s">
        <v>29</v>
      </c>
      <c r="Q268" t="s">
        <v>30</v>
      </c>
      <c r="R268" t="s">
        <v>31</v>
      </c>
      <c r="S268">
        <v>24</v>
      </c>
      <c r="T268" t="s">
        <v>38</v>
      </c>
      <c r="U268" t="s">
        <v>33</v>
      </c>
      <c r="V268" t="s">
        <v>30</v>
      </c>
      <c r="W268">
        <v>8566</v>
      </c>
      <c r="X268">
        <v>1</v>
      </c>
      <c r="Y268" t="s">
        <v>178</v>
      </c>
    </row>
    <row r="269" spans="1:25" x14ac:dyDescent="0.2">
      <c r="A269">
        <v>26</v>
      </c>
      <c r="B269" s="2">
        <v>43053</v>
      </c>
      <c r="C269" s="1">
        <v>0.47708333333333336</v>
      </c>
      <c r="D269">
        <v>11</v>
      </c>
      <c r="E269" t="s">
        <v>448</v>
      </c>
      <c r="F269" s="3">
        <f t="shared" si="4"/>
        <v>43053</v>
      </c>
      <c r="G269">
        <v>4</v>
      </c>
      <c r="H269">
        <v>2017</v>
      </c>
      <c r="I269" t="s">
        <v>85</v>
      </c>
      <c r="J269" t="s">
        <v>45</v>
      </c>
      <c r="K269">
        <v>7</v>
      </c>
      <c r="L269" t="s">
        <v>534</v>
      </c>
      <c r="M269" t="s">
        <v>27</v>
      </c>
      <c r="N269" t="s">
        <v>28</v>
      </c>
      <c r="O269" t="s">
        <v>28</v>
      </c>
      <c r="P269" t="s">
        <v>29</v>
      </c>
      <c r="Q269" t="s">
        <v>37</v>
      </c>
      <c r="R269" t="s">
        <v>33</v>
      </c>
      <c r="S269">
        <v>23</v>
      </c>
      <c r="T269" t="s">
        <v>38</v>
      </c>
      <c r="U269" t="s">
        <v>33</v>
      </c>
      <c r="V269" t="s">
        <v>30</v>
      </c>
      <c r="W269">
        <v>5463</v>
      </c>
      <c r="X269">
        <v>1</v>
      </c>
      <c r="Y269" t="s">
        <v>86</v>
      </c>
    </row>
    <row r="270" spans="1:25" x14ac:dyDescent="0.2">
      <c r="A270">
        <v>178</v>
      </c>
      <c r="B270" s="2">
        <v>44208</v>
      </c>
      <c r="C270" s="1">
        <v>1.1111111111111112E-2</v>
      </c>
      <c r="D270">
        <v>0</v>
      </c>
      <c r="E270" t="s">
        <v>448</v>
      </c>
      <c r="F270" s="3">
        <f t="shared" si="4"/>
        <v>44208</v>
      </c>
      <c r="G270">
        <v>1</v>
      </c>
      <c r="H270">
        <v>2021</v>
      </c>
      <c r="I270" t="s">
        <v>273</v>
      </c>
      <c r="J270" t="s">
        <v>92</v>
      </c>
      <c r="K270">
        <v>6</v>
      </c>
      <c r="L270" t="s">
        <v>540</v>
      </c>
      <c r="M270" t="s">
        <v>27</v>
      </c>
      <c r="N270" t="s">
        <v>28</v>
      </c>
      <c r="O270" t="s">
        <v>28</v>
      </c>
      <c r="P270" t="s">
        <v>29</v>
      </c>
      <c r="Q270" t="s">
        <v>37</v>
      </c>
      <c r="R270" t="s">
        <v>33</v>
      </c>
      <c r="S270">
        <v>23</v>
      </c>
      <c r="T270" t="s">
        <v>38</v>
      </c>
      <c r="U270" t="s">
        <v>33</v>
      </c>
      <c r="V270" t="s">
        <v>37</v>
      </c>
      <c r="W270">
        <v>10443</v>
      </c>
      <c r="X270">
        <v>1</v>
      </c>
      <c r="Y270" t="s">
        <v>274</v>
      </c>
    </row>
    <row r="271" spans="1:25" x14ac:dyDescent="0.2">
      <c r="A271">
        <v>179</v>
      </c>
      <c r="B271" s="2">
        <v>44208</v>
      </c>
      <c r="C271" s="1">
        <v>1.1111111111111112E-2</v>
      </c>
      <c r="D271">
        <v>0</v>
      </c>
      <c r="E271" t="s">
        <v>448</v>
      </c>
      <c r="F271" s="3">
        <f t="shared" si="4"/>
        <v>44208</v>
      </c>
      <c r="G271">
        <v>1</v>
      </c>
      <c r="H271">
        <v>2021</v>
      </c>
      <c r="I271" t="s">
        <v>273</v>
      </c>
      <c r="J271" t="s">
        <v>92</v>
      </c>
      <c r="K271">
        <v>6</v>
      </c>
      <c r="L271" t="s">
        <v>540</v>
      </c>
      <c r="M271" t="s">
        <v>27</v>
      </c>
      <c r="N271" t="s">
        <v>28</v>
      </c>
      <c r="O271" t="s">
        <v>28</v>
      </c>
      <c r="P271" t="s">
        <v>29</v>
      </c>
      <c r="Q271" t="s">
        <v>37</v>
      </c>
      <c r="R271" t="s">
        <v>33</v>
      </c>
      <c r="S271">
        <v>23</v>
      </c>
      <c r="T271" t="s">
        <v>38</v>
      </c>
      <c r="U271" t="s">
        <v>33</v>
      </c>
      <c r="V271" t="s">
        <v>30</v>
      </c>
      <c r="W271">
        <v>10516</v>
      </c>
      <c r="X271">
        <v>1</v>
      </c>
      <c r="Y271" t="s">
        <v>274</v>
      </c>
    </row>
    <row r="272" spans="1:25" x14ac:dyDescent="0.2">
      <c r="A272">
        <v>7</v>
      </c>
      <c r="B272" s="2">
        <v>42834</v>
      </c>
      <c r="C272" s="1">
        <v>0.6479166666666667</v>
      </c>
      <c r="D272">
        <v>15</v>
      </c>
      <c r="E272" t="s">
        <v>444</v>
      </c>
      <c r="F272" s="3">
        <f t="shared" si="4"/>
        <v>42834</v>
      </c>
      <c r="G272">
        <v>2</v>
      </c>
      <c r="H272">
        <v>2017</v>
      </c>
      <c r="I272" t="s">
        <v>48</v>
      </c>
      <c r="J272" t="s">
        <v>49</v>
      </c>
      <c r="K272">
        <v>8</v>
      </c>
      <c r="L272" t="s">
        <v>626</v>
      </c>
      <c r="M272" t="s">
        <v>27</v>
      </c>
      <c r="N272" t="s">
        <v>50</v>
      </c>
      <c r="O272" t="s">
        <v>51</v>
      </c>
      <c r="P272" t="s">
        <v>29</v>
      </c>
      <c r="Q272" t="s">
        <v>30</v>
      </c>
      <c r="R272" t="s">
        <v>31</v>
      </c>
      <c r="S272">
        <v>23</v>
      </c>
      <c r="T272" t="s">
        <v>38</v>
      </c>
      <c r="U272" t="s">
        <v>33</v>
      </c>
      <c r="V272" t="s">
        <v>30</v>
      </c>
      <c r="W272">
        <v>9781</v>
      </c>
      <c r="X272">
        <v>1</v>
      </c>
      <c r="Y272" t="s">
        <v>52</v>
      </c>
    </row>
    <row r="273" spans="1:25" x14ac:dyDescent="0.2">
      <c r="A273">
        <v>285</v>
      </c>
      <c r="B273" s="2">
        <v>45428</v>
      </c>
      <c r="C273" s="1">
        <v>0.69444444444444442</v>
      </c>
      <c r="D273">
        <v>16</v>
      </c>
      <c r="E273" t="s">
        <v>442</v>
      </c>
      <c r="F273" s="3">
        <f t="shared" si="4"/>
        <v>45428</v>
      </c>
      <c r="G273">
        <v>2</v>
      </c>
      <c r="H273">
        <v>2024</v>
      </c>
      <c r="I273" t="s">
        <v>416</v>
      </c>
      <c r="J273" t="s">
        <v>143</v>
      </c>
      <c r="K273">
        <v>3</v>
      </c>
      <c r="L273" t="s">
        <v>495</v>
      </c>
      <c r="M273" t="s">
        <v>27</v>
      </c>
      <c r="N273" t="s">
        <v>28</v>
      </c>
      <c r="O273" t="s">
        <v>28</v>
      </c>
      <c r="P273" t="s">
        <v>29</v>
      </c>
      <c r="Q273" t="s">
        <v>30</v>
      </c>
      <c r="R273" t="s">
        <v>31</v>
      </c>
      <c r="S273">
        <v>23</v>
      </c>
      <c r="T273" t="s">
        <v>38</v>
      </c>
      <c r="U273" t="s">
        <v>33</v>
      </c>
      <c r="V273" t="s">
        <v>30</v>
      </c>
      <c r="W273">
        <v>10159</v>
      </c>
      <c r="X273">
        <v>1</v>
      </c>
      <c r="Y273" t="s">
        <v>417</v>
      </c>
    </row>
    <row r="274" spans="1:25" x14ac:dyDescent="0.2">
      <c r="A274">
        <v>152</v>
      </c>
      <c r="B274" s="2">
        <v>44119</v>
      </c>
      <c r="C274" s="1">
        <v>0.47847222222222224</v>
      </c>
      <c r="D274">
        <v>11</v>
      </c>
      <c r="E274" t="s">
        <v>442</v>
      </c>
      <c r="F274" s="3">
        <f t="shared" si="4"/>
        <v>44119</v>
      </c>
      <c r="G274">
        <v>4</v>
      </c>
      <c r="H274">
        <v>2020</v>
      </c>
      <c r="I274" t="s">
        <v>250</v>
      </c>
      <c r="J274" t="s">
        <v>49</v>
      </c>
      <c r="K274">
        <v>8</v>
      </c>
      <c r="L274" t="s">
        <v>546</v>
      </c>
      <c r="M274" t="s">
        <v>27</v>
      </c>
      <c r="N274" t="s">
        <v>68</v>
      </c>
      <c r="O274" t="s">
        <v>51</v>
      </c>
      <c r="P274" t="s">
        <v>29</v>
      </c>
      <c r="Q274" t="s">
        <v>37</v>
      </c>
      <c r="R274" t="s">
        <v>33</v>
      </c>
      <c r="S274">
        <v>22</v>
      </c>
      <c r="T274" t="s">
        <v>38</v>
      </c>
      <c r="U274" t="s">
        <v>33</v>
      </c>
      <c r="V274" t="s">
        <v>30</v>
      </c>
      <c r="W274">
        <v>8408</v>
      </c>
      <c r="X274">
        <v>1</v>
      </c>
      <c r="Y274" t="s">
        <v>251</v>
      </c>
    </row>
    <row r="275" spans="1:25" x14ac:dyDescent="0.2">
      <c r="A275">
        <v>14</v>
      </c>
      <c r="B275" s="2">
        <v>42936</v>
      </c>
      <c r="C275" s="1">
        <v>0.33541666666666664</v>
      </c>
      <c r="D275">
        <v>8</v>
      </c>
      <c r="E275" t="s">
        <v>442</v>
      </c>
      <c r="F275" s="3">
        <f t="shared" si="4"/>
        <v>42936</v>
      </c>
      <c r="G275">
        <v>3</v>
      </c>
      <c r="H275">
        <v>2017</v>
      </c>
      <c r="I275" t="s">
        <v>67</v>
      </c>
      <c r="J275" t="s">
        <v>41</v>
      </c>
      <c r="K275">
        <v>3</v>
      </c>
      <c r="L275" t="s">
        <v>548</v>
      </c>
      <c r="M275" t="s">
        <v>55</v>
      </c>
      <c r="N275" t="s">
        <v>68</v>
      </c>
      <c r="O275" t="s">
        <v>51</v>
      </c>
      <c r="P275" t="s">
        <v>29</v>
      </c>
      <c r="Q275" t="s">
        <v>37</v>
      </c>
      <c r="R275" t="s">
        <v>33</v>
      </c>
      <c r="S275">
        <v>22</v>
      </c>
      <c r="T275" t="s">
        <v>38</v>
      </c>
      <c r="U275" t="s">
        <v>33</v>
      </c>
      <c r="V275" t="s">
        <v>30</v>
      </c>
      <c r="W275">
        <v>7237</v>
      </c>
      <c r="X275">
        <v>1</v>
      </c>
      <c r="Y275" t="s">
        <v>69</v>
      </c>
    </row>
    <row r="276" spans="1:25" x14ac:dyDescent="0.2">
      <c r="A276">
        <v>134</v>
      </c>
      <c r="B276" s="2">
        <v>43980</v>
      </c>
      <c r="C276" s="1">
        <v>0.92500000000000004</v>
      </c>
      <c r="D276">
        <v>22</v>
      </c>
      <c r="E276" t="s">
        <v>446</v>
      </c>
      <c r="F276" s="3">
        <f t="shared" si="4"/>
        <v>43980</v>
      </c>
      <c r="G276">
        <v>2</v>
      </c>
      <c r="H276">
        <v>2020</v>
      </c>
      <c r="I276" t="s">
        <v>228</v>
      </c>
      <c r="J276" t="s">
        <v>26</v>
      </c>
      <c r="K276">
        <v>0</v>
      </c>
      <c r="L276" t="s">
        <v>619</v>
      </c>
      <c r="M276" t="s">
        <v>27</v>
      </c>
      <c r="N276" t="s">
        <v>50</v>
      </c>
      <c r="O276" t="s">
        <v>51</v>
      </c>
      <c r="P276" t="s">
        <v>29</v>
      </c>
      <c r="Q276" t="s">
        <v>37</v>
      </c>
      <c r="R276" t="s">
        <v>33</v>
      </c>
      <c r="S276">
        <v>22</v>
      </c>
      <c r="T276" t="s">
        <v>38</v>
      </c>
      <c r="U276" t="s">
        <v>33</v>
      </c>
      <c r="V276" t="s">
        <v>37</v>
      </c>
      <c r="W276">
        <v>10375</v>
      </c>
      <c r="X276">
        <v>1</v>
      </c>
      <c r="Y276" t="s">
        <v>229</v>
      </c>
    </row>
    <row r="277" spans="1:25" x14ac:dyDescent="0.2">
      <c r="A277">
        <v>41</v>
      </c>
      <c r="B277" s="2">
        <v>43182</v>
      </c>
      <c r="C277" s="1">
        <v>0.47638888888888886</v>
      </c>
      <c r="D277">
        <v>11</v>
      </c>
      <c r="E277" t="s">
        <v>446</v>
      </c>
      <c r="F277" s="3">
        <f t="shared" si="4"/>
        <v>43182</v>
      </c>
      <c r="G277">
        <v>1</v>
      </c>
      <c r="H277">
        <v>2018</v>
      </c>
      <c r="I277" t="s">
        <v>112</v>
      </c>
      <c r="J277" t="s">
        <v>45</v>
      </c>
      <c r="K277">
        <v>5</v>
      </c>
      <c r="L277" t="s">
        <v>461</v>
      </c>
      <c r="M277" t="s">
        <v>46</v>
      </c>
      <c r="N277" t="s">
        <v>28</v>
      </c>
      <c r="O277" t="s">
        <v>28</v>
      </c>
      <c r="P277" t="s">
        <v>29</v>
      </c>
      <c r="Q277" t="s">
        <v>37</v>
      </c>
      <c r="R277" t="s">
        <v>33</v>
      </c>
      <c r="S277">
        <v>22</v>
      </c>
      <c r="T277" t="s">
        <v>38</v>
      </c>
      <c r="U277" t="s">
        <v>33</v>
      </c>
      <c r="V277" t="s">
        <v>30</v>
      </c>
      <c r="W277">
        <v>5884</v>
      </c>
      <c r="X277">
        <v>1</v>
      </c>
      <c r="Y277" t="s">
        <v>113</v>
      </c>
    </row>
    <row r="278" spans="1:25" x14ac:dyDescent="0.2">
      <c r="A278">
        <v>220</v>
      </c>
      <c r="B278" s="2">
        <v>44826</v>
      </c>
      <c r="C278" s="1">
        <v>0.82499999999999996</v>
      </c>
      <c r="D278">
        <v>19</v>
      </c>
      <c r="E278" t="s">
        <v>442</v>
      </c>
      <c r="F278" s="3">
        <f t="shared" si="4"/>
        <v>44826</v>
      </c>
      <c r="G278">
        <v>3</v>
      </c>
      <c r="H278">
        <v>2022</v>
      </c>
      <c r="I278" t="s">
        <v>333</v>
      </c>
      <c r="J278" t="s">
        <v>41</v>
      </c>
      <c r="K278">
        <v>3</v>
      </c>
      <c r="L278" t="s">
        <v>621</v>
      </c>
      <c r="M278" t="s">
        <v>27</v>
      </c>
      <c r="N278" t="s">
        <v>50</v>
      </c>
      <c r="O278" t="s">
        <v>51</v>
      </c>
      <c r="P278" t="s">
        <v>29</v>
      </c>
      <c r="Q278" t="s">
        <v>30</v>
      </c>
      <c r="R278" t="s">
        <v>33</v>
      </c>
      <c r="S278">
        <v>22</v>
      </c>
      <c r="T278" t="s">
        <v>38</v>
      </c>
      <c r="U278" t="s">
        <v>33</v>
      </c>
      <c r="V278" t="s">
        <v>30</v>
      </c>
      <c r="W278">
        <v>10234</v>
      </c>
      <c r="X278">
        <v>1</v>
      </c>
      <c r="Y278" t="s">
        <v>334</v>
      </c>
    </row>
    <row r="279" spans="1:25" x14ac:dyDescent="0.2">
      <c r="A279">
        <v>221</v>
      </c>
      <c r="B279" s="2">
        <v>44826</v>
      </c>
      <c r="C279" s="1">
        <v>0.82499999999999996</v>
      </c>
      <c r="D279">
        <v>19</v>
      </c>
      <c r="E279" t="s">
        <v>442</v>
      </c>
      <c r="F279" s="3">
        <f t="shared" si="4"/>
        <v>44826</v>
      </c>
      <c r="G279">
        <v>3</v>
      </c>
      <c r="H279">
        <v>2022</v>
      </c>
      <c r="I279" t="s">
        <v>333</v>
      </c>
      <c r="J279" t="s">
        <v>41</v>
      </c>
      <c r="K279">
        <v>3</v>
      </c>
      <c r="L279" t="s">
        <v>621</v>
      </c>
      <c r="M279" t="s">
        <v>27</v>
      </c>
      <c r="N279" t="s">
        <v>50</v>
      </c>
      <c r="O279" t="s">
        <v>51</v>
      </c>
      <c r="P279" t="s">
        <v>29</v>
      </c>
      <c r="Q279" t="s">
        <v>30</v>
      </c>
      <c r="R279" t="s">
        <v>33</v>
      </c>
      <c r="S279">
        <v>22</v>
      </c>
      <c r="T279" t="s">
        <v>38</v>
      </c>
      <c r="U279" t="s">
        <v>33</v>
      </c>
      <c r="V279" t="s">
        <v>30</v>
      </c>
      <c r="W279">
        <v>10607</v>
      </c>
      <c r="X279">
        <v>1</v>
      </c>
      <c r="Y279" t="s">
        <v>334</v>
      </c>
    </row>
    <row r="280" spans="1:25" x14ac:dyDescent="0.2">
      <c r="A280">
        <v>32</v>
      </c>
      <c r="B280" s="2">
        <v>43117</v>
      </c>
      <c r="C280" s="1">
        <v>0.78680555555555554</v>
      </c>
      <c r="D280">
        <v>18</v>
      </c>
      <c r="E280" t="s">
        <v>445</v>
      </c>
      <c r="F280" s="3">
        <f t="shared" si="4"/>
        <v>43117</v>
      </c>
      <c r="G280">
        <v>1</v>
      </c>
      <c r="H280">
        <v>2018</v>
      </c>
      <c r="I280" t="s">
        <v>94</v>
      </c>
      <c r="J280" t="s">
        <v>36</v>
      </c>
      <c r="K280">
        <v>8</v>
      </c>
      <c r="L280" t="s">
        <v>455</v>
      </c>
      <c r="M280" t="s">
        <v>46</v>
      </c>
      <c r="N280" t="s">
        <v>28</v>
      </c>
      <c r="O280" t="s">
        <v>28</v>
      </c>
      <c r="P280" t="s">
        <v>29</v>
      </c>
      <c r="Q280" t="s">
        <v>30</v>
      </c>
      <c r="R280" t="s">
        <v>33</v>
      </c>
      <c r="S280">
        <v>22</v>
      </c>
      <c r="T280" t="s">
        <v>38</v>
      </c>
      <c r="U280" t="s">
        <v>33</v>
      </c>
      <c r="V280" t="s">
        <v>30</v>
      </c>
      <c r="W280">
        <v>9534</v>
      </c>
      <c r="X280">
        <v>1</v>
      </c>
      <c r="Y280" t="s">
        <v>96</v>
      </c>
    </row>
    <row r="281" spans="1:25" x14ac:dyDescent="0.2">
      <c r="A281">
        <v>129</v>
      </c>
      <c r="B281" s="2">
        <v>43919</v>
      </c>
      <c r="C281" s="1">
        <v>0.79513888888888884</v>
      </c>
      <c r="D281">
        <v>19</v>
      </c>
      <c r="E281" t="s">
        <v>444</v>
      </c>
      <c r="F281" s="3">
        <f t="shared" si="4"/>
        <v>43919</v>
      </c>
      <c r="G281">
        <v>1</v>
      </c>
      <c r="H281">
        <v>2020</v>
      </c>
      <c r="I281" t="s">
        <v>222</v>
      </c>
      <c r="J281" t="s">
        <v>26</v>
      </c>
      <c r="K281">
        <v>1</v>
      </c>
      <c r="L281" t="s">
        <v>490</v>
      </c>
      <c r="M281" t="s">
        <v>27</v>
      </c>
      <c r="N281" t="s">
        <v>28</v>
      </c>
      <c r="O281" t="s">
        <v>28</v>
      </c>
      <c r="P281" t="s">
        <v>29</v>
      </c>
      <c r="Q281" t="s">
        <v>30</v>
      </c>
      <c r="R281" t="s">
        <v>33</v>
      </c>
      <c r="S281">
        <v>22</v>
      </c>
      <c r="T281" t="s">
        <v>38</v>
      </c>
      <c r="U281" t="s">
        <v>33</v>
      </c>
      <c r="V281" t="s">
        <v>30</v>
      </c>
      <c r="W281">
        <v>10056</v>
      </c>
      <c r="X281">
        <v>1</v>
      </c>
      <c r="Y281" t="s">
        <v>223</v>
      </c>
    </row>
    <row r="282" spans="1:25" x14ac:dyDescent="0.2">
      <c r="A282">
        <v>130</v>
      </c>
      <c r="B282" s="2">
        <v>43919</v>
      </c>
      <c r="C282" s="1">
        <v>0.79513888888888884</v>
      </c>
      <c r="D282">
        <v>19</v>
      </c>
      <c r="E282" t="s">
        <v>444</v>
      </c>
      <c r="F282" s="3">
        <f t="shared" si="4"/>
        <v>43919</v>
      </c>
      <c r="G282">
        <v>1</v>
      </c>
      <c r="H282">
        <v>2020</v>
      </c>
      <c r="I282" t="s">
        <v>222</v>
      </c>
      <c r="J282" t="s">
        <v>26</v>
      </c>
      <c r="K282">
        <v>1</v>
      </c>
      <c r="L282" t="s">
        <v>490</v>
      </c>
      <c r="M282" t="s">
        <v>27</v>
      </c>
      <c r="N282" t="s">
        <v>28</v>
      </c>
      <c r="O282" t="s">
        <v>28</v>
      </c>
      <c r="P282" t="s">
        <v>29</v>
      </c>
      <c r="Q282" t="s">
        <v>30</v>
      </c>
      <c r="R282" t="s">
        <v>33</v>
      </c>
      <c r="S282">
        <v>22</v>
      </c>
      <c r="T282" t="s">
        <v>38</v>
      </c>
      <c r="U282" t="s">
        <v>33</v>
      </c>
      <c r="V282" t="s">
        <v>30</v>
      </c>
      <c r="W282">
        <v>10663</v>
      </c>
      <c r="X282">
        <v>1</v>
      </c>
      <c r="Y282" t="s">
        <v>223</v>
      </c>
    </row>
    <row r="283" spans="1:25" x14ac:dyDescent="0.2">
      <c r="A283">
        <v>143</v>
      </c>
      <c r="B283" s="2">
        <v>44062</v>
      </c>
      <c r="C283" s="1">
        <v>0.69930555555555551</v>
      </c>
      <c r="D283">
        <v>16</v>
      </c>
      <c r="E283" t="s">
        <v>445</v>
      </c>
      <c r="F283" s="3">
        <f t="shared" si="4"/>
        <v>44062</v>
      </c>
      <c r="G283">
        <v>3</v>
      </c>
      <c r="H283">
        <v>2020</v>
      </c>
      <c r="I283" t="s">
        <v>238</v>
      </c>
      <c r="J283" t="s">
        <v>92</v>
      </c>
      <c r="K283">
        <v>6</v>
      </c>
      <c r="L283" t="s">
        <v>592</v>
      </c>
      <c r="M283" t="s">
        <v>27</v>
      </c>
      <c r="N283" t="s">
        <v>50</v>
      </c>
      <c r="O283" t="s">
        <v>51</v>
      </c>
      <c r="P283" t="s">
        <v>60</v>
      </c>
      <c r="Q283" t="s">
        <v>30</v>
      </c>
      <c r="R283" t="s">
        <v>119</v>
      </c>
      <c r="S283">
        <v>22</v>
      </c>
      <c r="T283" t="s">
        <v>38</v>
      </c>
      <c r="U283" t="s">
        <v>33</v>
      </c>
      <c r="V283" t="s">
        <v>30</v>
      </c>
      <c r="W283">
        <v>10510</v>
      </c>
      <c r="X283">
        <v>1</v>
      </c>
      <c r="Y283" t="s">
        <v>239</v>
      </c>
    </row>
    <row r="284" spans="1:25" x14ac:dyDescent="0.2">
      <c r="A284">
        <v>216</v>
      </c>
      <c r="B284" s="2">
        <v>44761</v>
      </c>
      <c r="C284" s="1">
        <v>0.43958333333333333</v>
      </c>
      <c r="D284">
        <v>10</v>
      </c>
      <c r="E284" t="s">
        <v>448</v>
      </c>
      <c r="F284" s="3">
        <f t="shared" si="4"/>
        <v>44761</v>
      </c>
      <c r="G284">
        <v>3</v>
      </c>
      <c r="H284">
        <v>2022</v>
      </c>
      <c r="I284" t="s">
        <v>326</v>
      </c>
      <c r="J284" t="s">
        <v>45</v>
      </c>
      <c r="K284">
        <v>5</v>
      </c>
      <c r="L284" t="s">
        <v>450</v>
      </c>
      <c r="M284" t="s">
        <v>46</v>
      </c>
      <c r="N284" t="s">
        <v>28</v>
      </c>
      <c r="O284" t="s">
        <v>28</v>
      </c>
      <c r="P284" t="s">
        <v>29</v>
      </c>
      <c r="Q284" t="s">
        <v>30</v>
      </c>
      <c r="R284" t="s">
        <v>327</v>
      </c>
      <c r="S284">
        <v>22</v>
      </c>
      <c r="T284" t="s">
        <v>38</v>
      </c>
      <c r="U284" t="s">
        <v>33</v>
      </c>
      <c r="V284" t="s">
        <v>37</v>
      </c>
      <c r="W284">
        <v>11071</v>
      </c>
      <c r="X284">
        <v>1</v>
      </c>
      <c r="Y284" t="s">
        <v>328</v>
      </c>
    </row>
    <row r="285" spans="1:25" x14ac:dyDescent="0.2">
      <c r="A285">
        <v>155</v>
      </c>
      <c r="B285" s="2">
        <v>44126</v>
      </c>
      <c r="C285" s="1">
        <v>4.791666666666667E-2</v>
      </c>
      <c r="D285">
        <v>1</v>
      </c>
      <c r="E285" t="s">
        <v>442</v>
      </c>
      <c r="F285" s="3">
        <f t="shared" si="4"/>
        <v>44126</v>
      </c>
      <c r="G285">
        <v>4</v>
      </c>
      <c r="H285">
        <v>2020</v>
      </c>
      <c r="I285" t="s">
        <v>254</v>
      </c>
      <c r="J285" t="s">
        <v>92</v>
      </c>
      <c r="K285">
        <v>7</v>
      </c>
      <c r="L285" t="s">
        <v>614</v>
      </c>
      <c r="M285" t="s">
        <v>27</v>
      </c>
      <c r="N285" t="s">
        <v>50</v>
      </c>
      <c r="O285" t="s">
        <v>51</v>
      </c>
      <c r="P285" t="s">
        <v>29</v>
      </c>
      <c r="Q285" t="s">
        <v>37</v>
      </c>
      <c r="R285" t="s">
        <v>33</v>
      </c>
      <c r="S285">
        <v>21</v>
      </c>
      <c r="T285" t="s">
        <v>38</v>
      </c>
      <c r="U285" t="s">
        <v>33</v>
      </c>
      <c r="V285" t="s">
        <v>30</v>
      </c>
      <c r="W285">
        <v>9936</v>
      </c>
      <c r="X285">
        <v>1</v>
      </c>
      <c r="Y285" t="s">
        <v>255</v>
      </c>
    </row>
    <row r="286" spans="1:25" x14ac:dyDescent="0.2">
      <c r="A286">
        <v>262</v>
      </c>
      <c r="B286" s="2">
        <v>45139</v>
      </c>
      <c r="C286" s="1">
        <v>0.65625</v>
      </c>
      <c r="D286">
        <v>15</v>
      </c>
      <c r="E286" t="s">
        <v>448</v>
      </c>
      <c r="F286" s="3">
        <f t="shared" si="4"/>
        <v>45139</v>
      </c>
      <c r="G286">
        <v>3</v>
      </c>
      <c r="H286">
        <v>2023</v>
      </c>
      <c r="I286" t="s">
        <v>390</v>
      </c>
      <c r="J286" t="s">
        <v>26</v>
      </c>
      <c r="K286">
        <v>1</v>
      </c>
      <c r="L286" t="s">
        <v>615</v>
      </c>
      <c r="M286" t="s">
        <v>27</v>
      </c>
      <c r="N286" t="s">
        <v>50</v>
      </c>
      <c r="O286" t="s">
        <v>51</v>
      </c>
      <c r="P286" t="s">
        <v>29</v>
      </c>
      <c r="Q286" t="s">
        <v>30</v>
      </c>
      <c r="R286" t="s">
        <v>31</v>
      </c>
      <c r="S286">
        <v>21</v>
      </c>
      <c r="T286" t="s">
        <v>38</v>
      </c>
      <c r="U286" t="s">
        <v>33</v>
      </c>
      <c r="V286" t="s">
        <v>30</v>
      </c>
      <c r="W286">
        <v>10933</v>
      </c>
      <c r="X286">
        <v>1</v>
      </c>
      <c r="Y286" t="s">
        <v>391</v>
      </c>
    </row>
    <row r="287" spans="1:25" x14ac:dyDescent="0.2">
      <c r="A287">
        <v>87</v>
      </c>
      <c r="B287" s="2">
        <v>43339</v>
      </c>
      <c r="C287" s="1">
        <v>7.9861111111111105E-2</v>
      </c>
      <c r="D287">
        <v>1</v>
      </c>
      <c r="E287" t="s">
        <v>441</v>
      </c>
      <c r="F287" s="3">
        <f t="shared" si="4"/>
        <v>43339</v>
      </c>
      <c r="G287">
        <v>3</v>
      </c>
      <c r="H287">
        <v>2018</v>
      </c>
      <c r="I287" t="s">
        <v>171</v>
      </c>
      <c r="J287" t="s">
        <v>26</v>
      </c>
      <c r="K287">
        <v>1</v>
      </c>
      <c r="L287" t="s">
        <v>509</v>
      </c>
      <c r="M287" t="s">
        <v>27</v>
      </c>
      <c r="N287" t="s">
        <v>28</v>
      </c>
      <c r="O287" t="s">
        <v>28</v>
      </c>
      <c r="P287" t="s">
        <v>29</v>
      </c>
      <c r="Q287" t="s">
        <v>30</v>
      </c>
      <c r="R287" t="s">
        <v>33</v>
      </c>
      <c r="S287">
        <v>20</v>
      </c>
      <c r="T287" t="s">
        <v>38</v>
      </c>
      <c r="U287" t="s">
        <v>33</v>
      </c>
      <c r="V287" t="s">
        <v>37</v>
      </c>
      <c r="W287">
        <v>10260</v>
      </c>
      <c r="X287">
        <v>1</v>
      </c>
      <c r="Y287" t="s">
        <v>172</v>
      </c>
    </row>
    <row r="288" spans="1:25" x14ac:dyDescent="0.2">
      <c r="A288">
        <v>88</v>
      </c>
      <c r="B288" s="2">
        <v>43339</v>
      </c>
      <c r="C288" s="1">
        <v>7.9861111111111105E-2</v>
      </c>
      <c r="D288">
        <v>1</v>
      </c>
      <c r="E288" t="s">
        <v>441</v>
      </c>
      <c r="F288" s="3">
        <f t="shared" si="4"/>
        <v>43339</v>
      </c>
      <c r="G288">
        <v>3</v>
      </c>
      <c r="H288">
        <v>2018</v>
      </c>
      <c r="I288" t="s">
        <v>171</v>
      </c>
      <c r="J288" t="s">
        <v>26</v>
      </c>
      <c r="K288">
        <v>1</v>
      </c>
      <c r="L288" t="s">
        <v>509</v>
      </c>
      <c r="M288" t="s">
        <v>27</v>
      </c>
      <c r="N288" t="s">
        <v>28</v>
      </c>
      <c r="O288" t="s">
        <v>28</v>
      </c>
      <c r="P288" t="s">
        <v>29</v>
      </c>
      <c r="Q288" t="s">
        <v>30</v>
      </c>
      <c r="R288" t="s">
        <v>33</v>
      </c>
      <c r="S288">
        <v>20</v>
      </c>
      <c r="T288" t="s">
        <v>38</v>
      </c>
      <c r="U288" t="s">
        <v>33</v>
      </c>
      <c r="V288" t="s">
        <v>30</v>
      </c>
      <c r="W288">
        <v>10133</v>
      </c>
      <c r="X288">
        <v>1</v>
      </c>
      <c r="Y288" t="s">
        <v>172</v>
      </c>
    </row>
    <row r="289" spans="1:25" x14ac:dyDescent="0.2">
      <c r="A289">
        <v>18</v>
      </c>
      <c r="B289" s="2">
        <v>42986</v>
      </c>
      <c r="C289" s="1">
        <v>0.83263888888888893</v>
      </c>
      <c r="D289">
        <v>19</v>
      </c>
      <c r="E289" t="s">
        <v>446</v>
      </c>
      <c r="F289" s="3">
        <f t="shared" si="4"/>
        <v>42986</v>
      </c>
      <c r="G289">
        <v>3</v>
      </c>
      <c r="H289">
        <v>2017</v>
      </c>
      <c r="I289" t="s">
        <v>74</v>
      </c>
      <c r="J289" t="s">
        <v>41</v>
      </c>
      <c r="K289">
        <v>3</v>
      </c>
      <c r="L289" t="s">
        <v>628</v>
      </c>
      <c r="M289" t="s">
        <v>27</v>
      </c>
      <c r="N289" t="s">
        <v>50</v>
      </c>
      <c r="O289" t="s">
        <v>51</v>
      </c>
      <c r="P289" t="s">
        <v>29</v>
      </c>
      <c r="Q289" t="s">
        <v>30</v>
      </c>
      <c r="R289" t="s">
        <v>33</v>
      </c>
      <c r="S289">
        <v>17</v>
      </c>
      <c r="T289" t="s">
        <v>75</v>
      </c>
      <c r="U289" t="s">
        <v>42</v>
      </c>
      <c r="V289" t="s">
        <v>30</v>
      </c>
      <c r="W289">
        <v>8869</v>
      </c>
      <c r="X289">
        <v>1</v>
      </c>
      <c r="Y289" t="s">
        <v>76</v>
      </c>
    </row>
    <row r="290" spans="1:25" x14ac:dyDescent="0.2">
      <c r="A290">
        <v>147</v>
      </c>
      <c r="B290" s="2">
        <v>44087</v>
      </c>
      <c r="C290" s="1">
        <v>0.86597222222222225</v>
      </c>
      <c r="D290">
        <v>20</v>
      </c>
      <c r="E290" t="s">
        <v>444</v>
      </c>
      <c r="F290" s="3">
        <f t="shared" si="4"/>
        <v>44087</v>
      </c>
      <c r="G290">
        <v>3</v>
      </c>
      <c r="H290">
        <v>2020</v>
      </c>
      <c r="I290" t="s">
        <v>242</v>
      </c>
      <c r="J290" t="s">
        <v>26</v>
      </c>
      <c r="K290">
        <v>3</v>
      </c>
      <c r="L290" t="s">
        <v>603</v>
      </c>
      <c r="M290" t="s">
        <v>55</v>
      </c>
      <c r="N290" t="s">
        <v>50</v>
      </c>
      <c r="O290" t="s">
        <v>51</v>
      </c>
      <c r="P290" t="s">
        <v>29</v>
      </c>
      <c r="Q290" t="s">
        <v>37</v>
      </c>
      <c r="R290" t="s">
        <v>33</v>
      </c>
      <c r="S290">
        <v>16</v>
      </c>
      <c r="T290" t="s">
        <v>75</v>
      </c>
      <c r="U290" t="s">
        <v>243</v>
      </c>
      <c r="V290" t="s">
        <v>30</v>
      </c>
      <c r="W290">
        <v>10545</v>
      </c>
      <c r="X290">
        <v>2</v>
      </c>
      <c r="Y290" t="s">
        <v>241</v>
      </c>
    </row>
    <row r="291" spans="1:25" x14ac:dyDescent="0.2">
      <c r="A291">
        <v>146</v>
      </c>
      <c r="B291" s="2">
        <v>44087</v>
      </c>
      <c r="C291" s="1">
        <v>0.86597222222222225</v>
      </c>
      <c r="D291">
        <v>20</v>
      </c>
      <c r="E291" t="s">
        <v>444</v>
      </c>
      <c r="F291" s="3">
        <f t="shared" si="4"/>
        <v>44087</v>
      </c>
      <c r="G291">
        <v>3</v>
      </c>
      <c r="H291">
        <v>2020</v>
      </c>
      <c r="I291" t="s">
        <v>242</v>
      </c>
      <c r="J291" t="s">
        <v>26</v>
      </c>
      <c r="K291">
        <v>3</v>
      </c>
      <c r="L291" t="s">
        <v>603</v>
      </c>
      <c r="M291" t="s">
        <v>55</v>
      </c>
      <c r="N291" t="s">
        <v>50</v>
      </c>
      <c r="O291" t="s">
        <v>51</v>
      </c>
      <c r="P291" t="s">
        <v>29</v>
      </c>
      <c r="Q291" t="s">
        <v>37</v>
      </c>
      <c r="R291" t="s">
        <v>33</v>
      </c>
      <c r="S291">
        <v>15</v>
      </c>
      <c r="T291" t="s">
        <v>75</v>
      </c>
      <c r="U291" t="s">
        <v>243</v>
      </c>
      <c r="V291" t="s">
        <v>30</v>
      </c>
      <c r="W291">
        <v>10545</v>
      </c>
      <c r="X291">
        <v>1</v>
      </c>
      <c r="Y291" t="s">
        <v>241</v>
      </c>
    </row>
    <row r="292" spans="1:25" x14ac:dyDescent="0.2">
      <c r="A292">
        <v>180</v>
      </c>
      <c r="B292" s="2">
        <v>44208</v>
      </c>
      <c r="C292" s="1">
        <v>0.66180555555555554</v>
      </c>
      <c r="D292">
        <v>15</v>
      </c>
      <c r="E292" t="s">
        <v>448</v>
      </c>
      <c r="F292" s="3">
        <f t="shared" si="4"/>
        <v>44208</v>
      </c>
      <c r="G292">
        <v>1</v>
      </c>
      <c r="H292">
        <v>2021</v>
      </c>
      <c r="I292" t="s">
        <v>275</v>
      </c>
      <c r="J292" t="s">
        <v>92</v>
      </c>
      <c r="K292">
        <v>7</v>
      </c>
      <c r="L292" t="s">
        <v>578</v>
      </c>
      <c r="M292" t="s">
        <v>46</v>
      </c>
      <c r="N292" t="s">
        <v>50</v>
      </c>
      <c r="O292" t="s">
        <v>51</v>
      </c>
      <c r="P292" t="s">
        <v>29</v>
      </c>
      <c r="Q292" t="s">
        <v>37</v>
      </c>
      <c r="R292" t="s">
        <v>33</v>
      </c>
      <c r="S292">
        <v>19</v>
      </c>
      <c r="T292" t="s">
        <v>75</v>
      </c>
      <c r="U292" t="s">
        <v>33</v>
      </c>
      <c r="V292" t="s">
        <v>30</v>
      </c>
      <c r="W292">
        <v>9966</v>
      </c>
      <c r="X292">
        <v>1</v>
      </c>
      <c r="Y292" t="s">
        <v>276</v>
      </c>
    </row>
    <row r="293" spans="1:25" x14ac:dyDescent="0.2">
      <c r="A293">
        <v>99</v>
      </c>
      <c r="B293" s="2">
        <v>43476</v>
      </c>
      <c r="C293" s="1">
        <v>1.5277777777777777E-2</v>
      </c>
      <c r="D293">
        <v>0</v>
      </c>
      <c r="E293" t="s">
        <v>446</v>
      </c>
      <c r="F293" s="3">
        <f t="shared" si="4"/>
        <v>43476</v>
      </c>
      <c r="G293">
        <v>1</v>
      </c>
      <c r="H293">
        <v>2019</v>
      </c>
      <c r="I293" t="s">
        <v>187</v>
      </c>
      <c r="J293" t="s">
        <v>45</v>
      </c>
      <c r="K293">
        <v>5</v>
      </c>
      <c r="L293" t="s">
        <v>565</v>
      </c>
      <c r="M293" t="s">
        <v>27</v>
      </c>
      <c r="N293" t="s">
        <v>28</v>
      </c>
      <c r="O293" t="s">
        <v>28</v>
      </c>
      <c r="P293" t="s">
        <v>29</v>
      </c>
      <c r="Q293" t="s">
        <v>37</v>
      </c>
      <c r="R293" t="s">
        <v>31</v>
      </c>
      <c r="S293">
        <v>19</v>
      </c>
      <c r="T293" t="s">
        <v>75</v>
      </c>
      <c r="U293" t="s">
        <v>33</v>
      </c>
      <c r="V293" t="s">
        <v>30</v>
      </c>
      <c r="W293">
        <v>6696</v>
      </c>
      <c r="X293">
        <v>1</v>
      </c>
      <c r="Y293" t="s">
        <v>188</v>
      </c>
    </row>
    <row r="294" spans="1:25" x14ac:dyDescent="0.2">
      <c r="A294">
        <v>100</v>
      </c>
      <c r="B294" s="2">
        <v>43476</v>
      </c>
      <c r="C294" s="1">
        <v>1.5277777777777777E-2</v>
      </c>
      <c r="D294">
        <v>0</v>
      </c>
      <c r="E294" t="s">
        <v>446</v>
      </c>
      <c r="F294" s="3">
        <f t="shared" si="4"/>
        <v>43476</v>
      </c>
      <c r="G294">
        <v>1</v>
      </c>
      <c r="H294">
        <v>2019</v>
      </c>
      <c r="I294" t="s">
        <v>187</v>
      </c>
      <c r="J294" t="s">
        <v>45</v>
      </c>
      <c r="K294">
        <v>5</v>
      </c>
      <c r="L294" t="s">
        <v>565</v>
      </c>
      <c r="M294" t="s">
        <v>27</v>
      </c>
      <c r="N294" t="s">
        <v>28</v>
      </c>
      <c r="O294" t="s">
        <v>28</v>
      </c>
      <c r="P294" t="s">
        <v>29</v>
      </c>
      <c r="Q294" t="s">
        <v>37</v>
      </c>
      <c r="R294" t="s">
        <v>31</v>
      </c>
      <c r="S294">
        <v>19</v>
      </c>
      <c r="T294" t="s">
        <v>75</v>
      </c>
      <c r="U294" t="s">
        <v>33</v>
      </c>
      <c r="V294" t="s">
        <v>30</v>
      </c>
      <c r="W294">
        <v>9019</v>
      </c>
      <c r="X294">
        <v>1</v>
      </c>
      <c r="Y294" t="s">
        <v>188</v>
      </c>
    </row>
    <row r="295" spans="1:25" x14ac:dyDescent="0.2">
      <c r="A295">
        <v>75</v>
      </c>
      <c r="B295" s="2">
        <v>43280</v>
      </c>
      <c r="C295" s="1">
        <v>0.73333333333333328</v>
      </c>
      <c r="D295">
        <v>17</v>
      </c>
      <c r="E295" t="s">
        <v>446</v>
      </c>
      <c r="F295" s="3">
        <f t="shared" si="4"/>
        <v>43280</v>
      </c>
      <c r="G295">
        <v>2</v>
      </c>
      <c r="H295">
        <v>2018</v>
      </c>
      <c r="I295" t="s">
        <v>152</v>
      </c>
      <c r="J295" t="s">
        <v>26</v>
      </c>
      <c r="K295">
        <v>5</v>
      </c>
      <c r="L295" t="s">
        <v>512</v>
      </c>
      <c r="M295" t="s">
        <v>27</v>
      </c>
      <c r="N295" t="s">
        <v>28</v>
      </c>
      <c r="O295" t="s">
        <v>28</v>
      </c>
      <c r="P295" t="s">
        <v>29</v>
      </c>
      <c r="Q295" t="s">
        <v>30</v>
      </c>
      <c r="R295" t="s">
        <v>31</v>
      </c>
      <c r="S295">
        <v>19</v>
      </c>
      <c r="T295" t="s">
        <v>75</v>
      </c>
      <c r="U295" t="s">
        <v>33</v>
      </c>
      <c r="V295" t="s">
        <v>30</v>
      </c>
      <c r="X295">
        <v>1</v>
      </c>
      <c r="Y295" t="s">
        <v>153</v>
      </c>
    </row>
    <row r="296" spans="1:25" x14ac:dyDescent="0.2">
      <c r="A296">
        <v>76</v>
      </c>
      <c r="B296" s="2">
        <v>43280</v>
      </c>
      <c r="C296" s="1">
        <v>0.73333333333333328</v>
      </c>
      <c r="D296">
        <v>17</v>
      </c>
      <c r="E296" t="s">
        <v>446</v>
      </c>
      <c r="F296" s="3">
        <f t="shared" si="4"/>
        <v>43280</v>
      </c>
      <c r="G296">
        <v>2</v>
      </c>
      <c r="H296">
        <v>2018</v>
      </c>
      <c r="I296" t="s">
        <v>152</v>
      </c>
      <c r="J296" t="s">
        <v>26</v>
      </c>
      <c r="K296">
        <v>5</v>
      </c>
      <c r="L296" t="s">
        <v>512</v>
      </c>
      <c r="M296" t="s">
        <v>27</v>
      </c>
      <c r="N296" t="s">
        <v>28</v>
      </c>
      <c r="O296" t="s">
        <v>28</v>
      </c>
      <c r="P296" t="s">
        <v>29</v>
      </c>
      <c r="Q296" t="s">
        <v>30</v>
      </c>
      <c r="R296" t="s">
        <v>31</v>
      </c>
      <c r="S296">
        <v>19</v>
      </c>
      <c r="T296" t="s">
        <v>75</v>
      </c>
      <c r="U296" t="s">
        <v>33</v>
      </c>
      <c r="V296" t="s">
        <v>30</v>
      </c>
      <c r="W296">
        <v>9002</v>
      </c>
      <c r="X296">
        <v>1</v>
      </c>
      <c r="Y296" t="s">
        <v>153</v>
      </c>
    </row>
    <row r="297" spans="1:25" x14ac:dyDescent="0.2">
      <c r="A297">
        <v>77</v>
      </c>
      <c r="B297" s="2">
        <v>43280</v>
      </c>
      <c r="C297" s="1">
        <v>0.73333333333333328</v>
      </c>
      <c r="D297">
        <v>17</v>
      </c>
      <c r="E297" t="s">
        <v>446</v>
      </c>
      <c r="F297" s="3">
        <f t="shared" si="4"/>
        <v>43280</v>
      </c>
      <c r="G297">
        <v>2</v>
      </c>
      <c r="H297">
        <v>2018</v>
      </c>
      <c r="I297" t="s">
        <v>152</v>
      </c>
      <c r="J297" t="s">
        <v>26</v>
      </c>
      <c r="K297">
        <v>5</v>
      </c>
      <c r="L297" t="s">
        <v>512</v>
      </c>
      <c r="M297" t="s">
        <v>27</v>
      </c>
      <c r="N297" t="s">
        <v>28</v>
      </c>
      <c r="O297" t="s">
        <v>28</v>
      </c>
      <c r="P297" t="s">
        <v>29</v>
      </c>
      <c r="Q297" t="s">
        <v>30</v>
      </c>
      <c r="R297" t="s">
        <v>31</v>
      </c>
      <c r="S297">
        <v>19</v>
      </c>
      <c r="T297" t="s">
        <v>75</v>
      </c>
      <c r="U297" t="s">
        <v>33</v>
      </c>
      <c r="V297" t="s">
        <v>30</v>
      </c>
      <c r="W297">
        <v>10318</v>
      </c>
      <c r="X297">
        <v>1</v>
      </c>
      <c r="Y297" t="s">
        <v>153</v>
      </c>
    </row>
    <row r="298" spans="1:25" x14ac:dyDescent="0.2">
      <c r="A298">
        <v>111</v>
      </c>
      <c r="B298" s="2">
        <v>43604</v>
      </c>
      <c r="C298" s="1">
        <v>0.13194444444444445</v>
      </c>
      <c r="D298">
        <v>3</v>
      </c>
      <c r="E298" t="s">
        <v>444</v>
      </c>
      <c r="F298" s="3">
        <f t="shared" si="4"/>
        <v>43604</v>
      </c>
      <c r="G298">
        <v>2</v>
      </c>
      <c r="H298">
        <v>2019</v>
      </c>
      <c r="I298" t="s">
        <v>202</v>
      </c>
      <c r="J298" t="s">
        <v>36</v>
      </c>
      <c r="K298">
        <v>8</v>
      </c>
      <c r="L298" t="s">
        <v>478</v>
      </c>
      <c r="M298" t="s">
        <v>27</v>
      </c>
      <c r="N298" t="s">
        <v>28</v>
      </c>
      <c r="O298" t="s">
        <v>28</v>
      </c>
      <c r="P298" t="s">
        <v>29</v>
      </c>
      <c r="Q298" t="s">
        <v>30</v>
      </c>
      <c r="R298" t="s">
        <v>119</v>
      </c>
      <c r="S298">
        <v>17</v>
      </c>
      <c r="T298" t="s">
        <v>75</v>
      </c>
      <c r="U298" t="s">
        <v>33</v>
      </c>
      <c r="V298" t="s">
        <v>30</v>
      </c>
      <c r="W298">
        <v>7536</v>
      </c>
      <c r="X298">
        <v>1</v>
      </c>
      <c r="Y298" t="s">
        <v>203</v>
      </c>
    </row>
    <row r="299" spans="1:25" x14ac:dyDescent="0.2">
      <c r="A299">
        <v>112</v>
      </c>
      <c r="B299" s="2">
        <v>43604</v>
      </c>
      <c r="C299" s="1">
        <v>0.13194444444444445</v>
      </c>
      <c r="D299">
        <v>3</v>
      </c>
      <c r="E299" t="s">
        <v>444</v>
      </c>
      <c r="F299" s="3">
        <f t="shared" si="4"/>
        <v>43604</v>
      </c>
      <c r="G299">
        <v>2</v>
      </c>
      <c r="H299">
        <v>2019</v>
      </c>
      <c r="I299" t="s">
        <v>202</v>
      </c>
      <c r="J299" t="s">
        <v>36</v>
      </c>
      <c r="K299">
        <v>8</v>
      </c>
      <c r="L299" t="s">
        <v>478</v>
      </c>
      <c r="M299" t="s">
        <v>27</v>
      </c>
      <c r="N299" t="s">
        <v>28</v>
      </c>
      <c r="O299" t="s">
        <v>28</v>
      </c>
      <c r="P299" t="s">
        <v>29</v>
      </c>
      <c r="Q299" t="s">
        <v>30</v>
      </c>
      <c r="R299" t="s">
        <v>119</v>
      </c>
      <c r="S299">
        <v>17</v>
      </c>
      <c r="T299" t="s">
        <v>75</v>
      </c>
      <c r="U299" t="s">
        <v>33</v>
      </c>
      <c r="V299" t="s">
        <v>30</v>
      </c>
      <c r="W299">
        <v>10265</v>
      </c>
      <c r="X299">
        <v>1</v>
      </c>
      <c r="Y299" t="s">
        <v>203</v>
      </c>
    </row>
    <row r="300" spans="1:25" x14ac:dyDescent="0.2">
      <c r="A300">
        <v>145</v>
      </c>
      <c r="B300" s="2">
        <v>44087</v>
      </c>
      <c r="C300" s="1">
        <v>0.86597222222222225</v>
      </c>
      <c r="D300">
        <v>20</v>
      </c>
      <c r="E300" t="s">
        <v>444</v>
      </c>
      <c r="F300" s="3">
        <f t="shared" si="4"/>
        <v>44087</v>
      </c>
      <c r="G300">
        <v>3</v>
      </c>
      <c r="H300">
        <v>2020</v>
      </c>
      <c r="I300" t="s">
        <v>240</v>
      </c>
      <c r="J300" t="s">
        <v>26</v>
      </c>
      <c r="K300">
        <v>3</v>
      </c>
      <c r="L300" t="s">
        <v>603</v>
      </c>
      <c r="M300" t="s">
        <v>55</v>
      </c>
      <c r="N300" t="s">
        <v>50</v>
      </c>
      <c r="O300" t="s">
        <v>51</v>
      </c>
      <c r="P300" t="s">
        <v>29</v>
      </c>
      <c r="Q300" t="s">
        <v>37</v>
      </c>
      <c r="R300" t="s">
        <v>33</v>
      </c>
      <c r="S300">
        <v>16</v>
      </c>
      <c r="T300" t="s">
        <v>75</v>
      </c>
      <c r="U300" t="s">
        <v>33</v>
      </c>
      <c r="V300" t="s">
        <v>37</v>
      </c>
      <c r="W300">
        <v>10261</v>
      </c>
      <c r="X300">
        <v>2</v>
      </c>
      <c r="Y300" t="s">
        <v>241</v>
      </c>
    </row>
    <row r="301" spans="1:25" x14ac:dyDescent="0.2">
      <c r="A301">
        <v>227</v>
      </c>
      <c r="B301" s="2">
        <v>44871</v>
      </c>
      <c r="C301" s="1">
        <v>0.68611111111111112</v>
      </c>
      <c r="D301">
        <v>16</v>
      </c>
      <c r="E301" t="s">
        <v>444</v>
      </c>
      <c r="F301" s="3">
        <f t="shared" si="4"/>
        <v>44871</v>
      </c>
      <c r="G301">
        <v>4</v>
      </c>
      <c r="H301">
        <v>2022</v>
      </c>
      <c r="I301" t="s">
        <v>339</v>
      </c>
      <c r="J301" t="s">
        <v>36</v>
      </c>
      <c r="K301">
        <v>4</v>
      </c>
      <c r="L301" t="s">
        <v>561</v>
      </c>
      <c r="M301" t="s">
        <v>27</v>
      </c>
      <c r="N301" t="s">
        <v>68</v>
      </c>
      <c r="O301" t="s">
        <v>51</v>
      </c>
      <c r="P301" t="s">
        <v>29</v>
      </c>
      <c r="Q301" t="s">
        <v>30</v>
      </c>
      <c r="R301" t="s">
        <v>31</v>
      </c>
      <c r="S301">
        <v>16</v>
      </c>
      <c r="T301" t="s">
        <v>75</v>
      </c>
      <c r="U301" t="s">
        <v>33</v>
      </c>
      <c r="V301" t="s">
        <v>30</v>
      </c>
      <c r="W301">
        <v>10992</v>
      </c>
      <c r="X301">
        <v>1</v>
      </c>
      <c r="Y301" t="s">
        <v>340</v>
      </c>
    </row>
    <row r="302" spans="1:25" x14ac:dyDescent="0.2">
      <c r="A302">
        <v>144</v>
      </c>
      <c r="B302" s="2">
        <v>44087</v>
      </c>
      <c r="C302" s="1">
        <v>0.86597222222222225</v>
      </c>
      <c r="D302">
        <v>20</v>
      </c>
      <c r="E302" t="s">
        <v>444</v>
      </c>
      <c r="F302" s="3">
        <f t="shared" si="4"/>
        <v>44087</v>
      </c>
      <c r="G302">
        <v>3</v>
      </c>
      <c r="H302">
        <v>2020</v>
      </c>
      <c r="I302" t="s">
        <v>240</v>
      </c>
      <c r="J302" t="s">
        <v>26</v>
      </c>
      <c r="K302">
        <v>3</v>
      </c>
      <c r="L302" t="s">
        <v>603</v>
      </c>
      <c r="M302" t="s">
        <v>55</v>
      </c>
      <c r="N302" t="s">
        <v>50</v>
      </c>
      <c r="O302" t="s">
        <v>51</v>
      </c>
      <c r="P302" t="s">
        <v>29</v>
      </c>
      <c r="Q302" t="s">
        <v>37</v>
      </c>
      <c r="R302" t="s">
        <v>33</v>
      </c>
      <c r="S302">
        <v>15</v>
      </c>
      <c r="T302" t="s">
        <v>75</v>
      </c>
      <c r="U302" t="s">
        <v>33</v>
      </c>
      <c r="V302" t="s">
        <v>37</v>
      </c>
      <c r="W302">
        <v>10261</v>
      </c>
      <c r="X302">
        <v>1</v>
      </c>
      <c r="Y302" t="s">
        <v>241</v>
      </c>
    </row>
    <row r="303" spans="1:25" x14ac:dyDescent="0.2">
      <c r="A303">
        <v>33</v>
      </c>
      <c r="B303" s="2">
        <v>43132</v>
      </c>
      <c r="C303" s="1">
        <v>0.60416666666666663</v>
      </c>
      <c r="D303">
        <v>14</v>
      </c>
      <c r="E303" t="s">
        <v>442</v>
      </c>
      <c r="F303" s="3">
        <f t="shared" si="4"/>
        <v>43132</v>
      </c>
      <c r="G303">
        <v>1</v>
      </c>
      <c r="H303">
        <v>2018</v>
      </c>
      <c r="I303" t="s">
        <v>97</v>
      </c>
      <c r="J303" t="s">
        <v>45</v>
      </c>
      <c r="K303">
        <v>7</v>
      </c>
      <c r="L303" t="s">
        <v>555</v>
      </c>
      <c r="M303" t="s">
        <v>27</v>
      </c>
      <c r="N303" t="s">
        <v>68</v>
      </c>
      <c r="O303" t="s">
        <v>51</v>
      </c>
      <c r="P303" t="s">
        <v>29</v>
      </c>
      <c r="Q303" t="s">
        <v>37</v>
      </c>
      <c r="R303" t="s">
        <v>33</v>
      </c>
      <c r="S303">
        <v>14</v>
      </c>
      <c r="T303" t="s">
        <v>75</v>
      </c>
      <c r="U303" t="s">
        <v>33</v>
      </c>
      <c r="V303" t="s">
        <v>30</v>
      </c>
      <c r="W303">
        <v>6723</v>
      </c>
      <c r="X303">
        <v>1</v>
      </c>
      <c r="Y303" t="s">
        <v>98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1956-0360-4A4A-B6E5-266DEFFA0C7D}">
  <dimension ref="A1:Y187"/>
  <sheetViews>
    <sheetView workbookViewId="0">
      <pane ySplit="1" topLeftCell="A2" activePane="bottomLeft" state="frozen"/>
      <selection pane="bottomLeft" activeCell="B9" sqref="B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30</v>
      </c>
      <c r="B2" s="4">
        <v>43110</v>
      </c>
      <c r="C2" s="5">
        <v>0.48819444444444443</v>
      </c>
      <c r="D2">
        <v>11</v>
      </c>
      <c r="E2" t="s">
        <v>445</v>
      </c>
      <c r="F2" t="s">
        <v>635</v>
      </c>
      <c r="G2">
        <v>1</v>
      </c>
      <c r="H2">
        <v>2018</v>
      </c>
      <c r="I2" t="s">
        <v>91</v>
      </c>
      <c r="J2" t="s">
        <v>92</v>
      </c>
      <c r="K2">
        <v>8</v>
      </c>
      <c r="L2" t="s">
        <v>616</v>
      </c>
      <c r="M2" t="s">
        <v>27</v>
      </c>
      <c r="N2" t="s">
        <v>50</v>
      </c>
      <c r="O2" t="s">
        <v>51</v>
      </c>
      <c r="P2" t="s">
        <v>29</v>
      </c>
      <c r="Q2" t="s">
        <v>30</v>
      </c>
      <c r="R2" t="s">
        <v>31</v>
      </c>
      <c r="S2">
        <v>31</v>
      </c>
      <c r="T2" t="s">
        <v>32</v>
      </c>
      <c r="U2" t="s">
        <v>33</v>
      </c>
      <c r="V2" t="s">
        <v>30</v>
      </c>
      <c r="W2">
        <v>5729</v>
      </c>
      <c r="X2">
        <v>1</v>
      </c>
      <c r="Y2" t="s">
        <v>93</v>
      </c>
    </row>
    <row r="3" spans="1:25" x14ac:dyDescent="0.2">
      <c r="A3">
        <v>38</v>
      </c>
      <c r="B3" s="4">
        <v>43166</v>
      </c>
      <c r="C3" s="5">
        <v>0.44236111111111109</v>
      </c>
      <c r="D3">
        <v>10</v>
      </c>
      <c r="E3" t="s">
        <v>445</v>
      </c>
      <c r="F3" t="s">
        <v>636</v>
      </c>
      <c r="G3">
        <v>1</v>
      </c>
      <c r="H3">
        <v>2018</v>
      </c>
      <c r="I3" t="s">
        <v>108</v>
      </c>
      <c r="J3" t="s">
        <v>92</v>
      </c>
      <c r="K3">
        <v>7</v>
      </c>
      <c r="L3" t="s">
        <v>547</v>
      </c>
      <c r="M3" t="s">
        <v>27</v>
      </c>
      <c r="N3" t="s">
        <v>68</v>
      </c>
      <c r="O3" t="s">
        <v>51</v>
      </c>
      <c r="P3" t="s">
        <v>29</v>
      </c>
      <c r="Q3" t="s">
        <v>37</v>
      </c>
      <c r="R3" t="s">
        <v>33</v>
      </c>
      <c r="S3">
        <v>34</v>
      </c>
      <c r="T3" t="s">
        <v>32</v>
      </c>
      <c r="U3" t="s">
        <v>31</v>
      </c>
      <c r="V3" t="s">
        <v>30</v>
      </c>
      <c r="W3">
        <v>8661</v>
      </c>
      <c r="X3">
        <v>1</v>
      </c>
      <c r="Y3" t="s">
        <v>109</v>
      </c>
    </row>
    <row r="4" spans="1:25" x14ac:dyDescent="0.2">
      <c r="A4">
        <v>42</v>
      </c>
      <c r="B4" s="4">
        <v>43186</v>
      </c>
      <c r="C4" s="5">
        <v>0.27638888888888891</v>
      </c>
      <c r="D4">
        <v>6</v>
      </c>
      <c r="E4" t="s">
        <v>448</v>
      </c>
      <c r="F4" t="s">
        <v>636</v>
      </c>
      <c r="G4">
        <v>1</v>
      </c>
      <c r="H4">
        <v>2018</v>
      </c>
      <c r="I4" t="s">
        <v>114</v>
      </c>
      <c r="J4" t="s">
        <v>92</v>
      </c>
      <c r="K4">
        <v>4</v>
      </c>
      <c r="L4" t="s">
        <v>493</v>
      </c>
      <c r="M4" t="s">
        <v>27</v>
      </c>
      <c r="N4" t="s">
        <v>28</v>
      </c>
      <c r="O4" t="s">
        <v>28</v>
      </c>
      <c r="P4" t="s">
        <v>29</v>
      </c>
      <c r="Q4" t="s">
        <v>37</v>
      </c>
      <c r="R4" t="s">
        <v>33</v>
      </c>
      <c r="S4">
        <v>44</v>
      </c>
      <c r="T4" t="s">
        <v>65</v>
      </c>
      <c r="U4" t="s">
        <v>33</v>
      </c>
      <c r="V4" t="s">
        <v>30</v>
      </c>
      <c r="W4">
        <v>5587</v>
      </c>
      <c r="X4">
        <v>1</v>
      </c>
      <c r="Y4" t="s">
        <v>115</v>
      </c>
    </row>
    <row r="5" spans="1:25" x14ac:dyDescent="0.2">
      <c r="A5">
        <v>55</v>
      </c>
      <c r="B5" s="4">
        <v>43204</v>
      </c>
      <c r="C5" s="5">
        <v>0.58958333333333335</v>
      </c>
      <c r="D5">
        <v>14</v>
      </c>
      <c r="E5" t="s">
        <v>447</v>
      </c>
      <c r="F5" t="s">
        <v>637</v>
      </c>
      <c r="G5">
        <v>2</v>
      </c>
      <c r="H5">
        <v>2018</v>
      </c>
      <c r="I5" t="s">
        <v>126</v>
      </c>
      <c r="J5" t="s">
        <v>92</v>
      </c>
      <c r="K5">
        <v>7</v>
      </c>
      <c r="L5" t="s">
        <v>523</v>
      </c>
      <c r="M5" t="s">
        <v>27</v>
      </c>
      <c r="N5" t="s">
        <v>28</v>
      </c>
      <c r="O5" t="s">
        <v>28</v>
      </c>
      <c r="P5" t="s">
        <v>29</v>
      </c>
      <c r="Q5" t="s">
        <v>37</v>
      </c>
      <c r="R5" t="s">
        <v>33</v>
      </c>
      <c r="S5">
        <v>44</v>
      </c>
      <c r="T5" t="s">
        <v>65</v>
      </c>
      <c r="U5" t="s">
        <v>33</v>
      </c>
      <c r="V5" t="s">
        <v>30</v>
      </c>
      <c r="W5">
        <v>8936</v>
      </c>
      <c r="X5">
        <v>1</v>
      </c>
      <c r="Y5" t="s">
        <v>127</v>
      </c>
    </row>
    <row r="6" spans="1:25" x14ac:dyDescent="0.2">
      <c r="A6">
        <v>73</v>
      </c>
      <c r="B6" s="4">
        <v>43265</v>
      </c>
      <c r="C6" s="5">
        <v>0.19444444444444445</v>
      </c>
      <c r="D6">
        <v>4</v>
      </c>
      <c r="E6" t="s">
        <v>442</v>
      </c>
      <c r="F6" t="s">
        <v>635</v>
      </c>
      <c r="G6">
        <v>2</v>
      </c>
      <c r="H6">
        <v>2018</v>
      </c>
      <c r="I6" t="s">
        <v>148</v>
      </c>
      <c r="J6" t="s">
        <v>92</v>
      </c>
      <c r="K6">
        <v>8</v>
      </c>
      <c r="L6" t="s">
        <v>598</v>
      </c>
      <c r="M6" t="s">
        <v>27</v>
      </c>
      <c r="N6" t="s">
        <v>68</v>
      </c>
      <c r="O6" t="s">
        <v>51</v>
      </c>
      <c r="P6" t="s">
        <v>29</v>
      </c>
      <c r="Q6" t="s">
        <v>30</v>
      </c>
      <c r="R6" t="s">
        <v>31</v>
      </c>
      <c r="S6">
        <v>30</v>
      </c>
      <c r="T6" t="s">
        <v>32</v>
      </c>
      <c r="U6" t="s">
        <v>33</v>
      </c>
      <c r="V6" t="s">
        <v>30</v>
      </c>
      <c r="W6">
        <v>6696</v>
      </c>
      <c r="X6">
        <v>1</v>
      </c>
      <c r="Y6" t="s">
        <v>149</v>
      </c>
    </row>
    <row r="7" spans="1:25" x14ac:dyDescent="0.2">
      <c r="A7">
        <v>85</v>
      </c>
      <c r="B7" s="4">
        <v>43330</v>
      </c>
      <c r="C7" s="5">
        <v>0.69722222222222219</v>
      </c>
      <c r="D7">
        <v>16</v>
      </c>
      <c r="E7" t="s">
        <v>447</v>
      </c>
      <c r="F7" t="s">
        <v>637</v>
      </c>
      <c r="G7">
        <v>3</v>
      </c>
      <c r="H7">
        <v>2018</v>
      </c>
      <c r="I7" t="s">
        <v>167</v>
      </c>
      <c r="J7" t="s">
        <v>92</v>
      </c>
      <c r="K7">
        <v>7</v>
      </c>
      <c r="L7" t="s">
        <v>527</v>
      </c>
      <c r="M7" t="s">
        <v>27</v>
      </c>
      <c r="N7" t="s">
        <v>28</v>
      </c>
      <c r="O7" t="s">
        <v>28</v>
      </c>
      <c r="P7" t="s">
        <v>29</v>
      </c>
      <c r="Q7" t="s">
        <v>37</v>
      </c>
      <c r="R7" t="s">
        <v>33</v>
      </c>
      <c r="S7">
        <v>27</v>
      </c>
      <c r="T7" t="s">
        <v>38</v>
      </c>
      <c r="U7" t="s">
        <v>33</v>
      </c>
      <c r="V7" t="s">
        <v>30</v>
      </c>
      <c r="W7">
        <v>9240</v>
      </c>
      <c r="X7">
        <v>1</v>
      </c>
      <c r="Y7" t="s">
        <v>168</v>
      </c>
    </row>
    <row r="8" spans="1:25" x14ac:dyDescent="0.2">
      <c r="A8">
        <v>86</v>
      </c>
      <c r="B8" s="4">
        <v>43338</v>
      </c>
      <c r="C8" s="5">
        <v>0.99236111111111114</v>
      </c>
      <c r="D8">
        <v>23</v>
      </c>
      <c r="E8" t="s">
        <v>444</v>
      </c>
      <c r="F8" t="s">
        <v>637</v>
      </c>
      <c r="G8">
        <v>3</v>
      </c>
      <c r="H8">
        <v>2018</v>
      </c>
      <c r="I8" t="s">
        <v>169</v>
      </c>
      <c r="J8" t="s">
        <v>92</v>
      </c>
      <c r="K8">
        <v>4</v>
      </c>
      <c r="L8" t="s">
        <v>468</v>
      </c>
      <c r="M8" t="s">
        <v>27</v>
      </c>
      <c r="N8" t="s">
        <v>28</v>
      </c>
      <c r="O8" t="s">
        <v>28</v>
      </c>
      <c r="P8" t="s">
        <v>29</v>
      </c>
      <c r="Q8" t="s">
        <v>37</v>
      </c>
      <c r="R8" t="s">
        <v>33</v>
      </c>
      <c r="S8">
        <v>25</v>
      </c>
      <c r="T8" t="s">
        <v>38</v>
      </c>
      <c r="U8" t="s">
        <v>33</v>
      </c>
      <c r="V8" t="s">
        <v>30</v>
      </c>
      <c r="W8">
        <v>8278</v>
      </c>
      <c r="X8">
        <v>1</v>
      </c>
      <c r="Y8" t="s">
        <v>170</v>
      </c>
    </row>
    <row r="9" spans="1:25" x14ac:dyDescent="0.2">
      <c r="A9">
        <v>118</v>
      </c>
      <c r="B9" s="4">
        <v>43772</v>
      </c>
      <c r="C9" s="5">
        <v>0.2048611111111111</v>
      </c>
      <c r="D9">
        <v>4</v>
      </c>
      <c r="E9" t="s">
        <v>444</v>
      </c>
      <c r="F9" t="s">
        <v>638</v>
      </c>
      <c r="G9">
        <v>4</v>
      </c>
      <c r="H9">
        <v>2019</v>
      </c>
      <c r="I9" t="s">
        <v>212</v>
      </c>
      <c r="J9" t="s">
        <v>92</v>
      </c>
      <c r="K9">
        <v>8</v>
      </c>
      <c r="L9" t="s">
        <v>494</v>
      </c>
      <c r="M9" t="s">
        <v>27</v>
      </c>
      <c r="N9" t="s">
        <v>28</v>
      </c>
      <c r="O9" t="s">
        <v>28</v>
      </c>
      <c r="P9" t="s">
        <v>29</v>
      </c>
      <c r="Q9" t="s">
        <v>30</v>
      </c>
      <c r="R9" t="s">
        <v>31</v>
      </c>
      <c r="S9">
        <v>32</v>
      </c>
      <c r="T9" t="s">
        <v>32</v>
      </c>
      <c r="U9" t="s">
        <v>33</v>
      </c>
      <c r="V9" t="s">
        <v>30</v>
      </c>
      <c r="W9">
        <v>5062</v>
      </c>
      <c r="X9">
        <v>1</v>
      </c>
      <c r="Y9" t="s">
        <v>213</v>
      </c>
    </row>
    <row r="10" spans="1:25" x14ac:dyDescent="0.2">
      <c r="A10">
        <v>133</v>
      </c>
      <c r="B10" s="4">
        <v>43972</v>
      </c>
      <c r="C10" s="5">
        <v>0.95347222222222228</v>
      </c>
      <c r="D10">
        <v>22</v>
      </c>
      <c r="E10" t="s">
        <v>442</v>
      </c>
      <c r="F10" t="s">
        <v>636</v>
      </c>
      <c r="G10">
        <v>2</v>
      </c>
      <c r="H10">
        <v>2020</v>
      </c>
      <c r="I10" t="s">
        <v>226</v>
      </c>
      <c r="J10" t="s">
        <v>92</v>
      </c>
      <c r="K10">
        <v>6</v>
      </c>
      <c r="L10" t="s">
        <v>477</v>
      </c>
      <c r="M10" t="s">
        <v>27</v>
      </c>
      <c r="N10" t="s">
        <v>28</v>
      </c>
      <c r="O10" t="s">
        <v>28</v>
      </c>
      <c r="P10" t="s">
        <v>29</v>
      </c>
      <c r="Q10" t="s">
        <v>30</v>
      </c>
      <c r="R10" t="s">
        <v>33</v>
      </c>
      <c r="S10">
        <v>40</v>
      </c>
      <c r="T10" t="s">
        <v>65</v>
      </c>
      <c r="U10" t="s">
        <v>33</v>
      </c>
      <c r="V10" t="s">
        <v>30</v>
      </c>
      <c r="W10">
        <v>10282</v>
      </c>
      <c r="X10">
        <v>1</v>
      </c>
      <c r="Y10" t="s">
        <v>227</v>
      </c>
    </row>
    <row r="11" spans="1:25" x14ac:dyDescent="0.2">
      <c r="A11">
        <v>143</v>
      </c>
      <c r="B11" s="4">
        <v>44062</v>
      </c>
      <c r="C11" s="5">
        <v>0.69930555555555551</v>
      </c>
      <c r="D11">
        <v>16</v>
      </c>
      <c r="E11" t="s">
        <v>445</v>
      </c>
      <c r="F11" t="s">
        <v>637</v>
      </c>
      <c r="G11">
        <v>3</v>
      </c>
      <c r="H11">
        <v>2020</v>
      </c>
      <c r="I11" t="s">
        <v>238</v>
      </c>
      <c r="J11" t="s">
        <v>92</v>
      </c>
      <c r="K11">
        <v>6</v>
      </c>
      <c r="L11" t="s">
        <v>592</v>
      </c>
      <c r="M11" t="s">
        <v>27</v>
      </c>
      <c r="N11" t="s">
        <v>50</v>
      </c>
      <c r="O11" t="s">
        <v>51</v>
      </c>
      <c r="P11" t="s">
        <v>60</v>
      </c>
      <c r="Q11" t="s">
        <v>30</v>
      </c>
      <c r="R11" t="s">
        <v>119</v>
      </c>
      <c r="S11">
        <v>22</v>
      </c>
      <c r="T11" t="s">
        <v>38</v>
      </c>
      <c r="U11" t="s">
        <v>33</v>
      </c>
      <c r="V11" t="s">
        <v>30</v>
      </c>
      <c r="W11">
        <v>10510</v>
      </c>
      <c r="X11">
        <v>1</v>
      </c>
      <c r="Y11" t="s">
        <v>239</v>
      </c>
    </row>
    <row r="12" spans="1:25" x14ac:dyDescent="0.2">
      <c r="A12">
        <v>150</v>
      </c>
      <c r="B12" s="4">
        <v>44105</v>
      </c>
      <c r="C12" s="5">
        <v>0.89236111111111116</v>
      </c>
      <c r="D12">
        <v>21</v>
      </c>
      <c r="E12" t="s">
        <v>442</v>
      </c>
      <c r="F12" t="s">
        <v>639</v>
      </c>
      <c r="G12">
        <v>4</v>
      </c>
      <c r="H12">
        <v>2020</v>
      </c>
      <c r="I12" t="s">
        <v>248</v>
      </c>
      <c r="J12" t="s">
        <v>92</v>
      </c>
      <c r="K12">
        <v>8</v>
      </c>
      <c r="L12" t="s">
        <v>608</v>
      </c>
      <c r="M12" t="s">
        <v>27</v>
      </c>
      <c r="N12" t="s">
        <v>50</v>
      </c>
      <c r="O12" t="s">
        <v>51</v>
      </c>
      <c r="P12" t="s">
        <v>29</v>
      </c>
      <c r="Q12" t="s">
        <v>37</v>
      </c>
      <c r="R12" t="s">
        <v>33</v>
      </c>
      <c r="S12">
        <v>29</v>
      </c>
      <c r="T12" t="s">
        <v>38</v>
      </c>
      <c r="U12" t="s">
        <v>33</v>
      </c>
      <c r="V12" t="s">
        <v>37</v>
      </c>
      <c r="W12">
        <v>10522</v>
      </c>
      <c r="X12">
        <v>1</v>
      </c>
      <c r="Y12" t="s">
        <v>249</v>
      </c>
    </row>
    <row r="13" spans="1:25" x14ac:dyDescent="0.2">
      <c r="A13">
        <v>155</v>
      </c>
      <c r="B13" s="4">
        <v>44126</v>
      </c>
      <c r="C13" s="5">
        <v>4.791666666666667E-2</v>
      </c>
      <c r="D13">
        <v>1</v>
      </c>
      <c r="E13" t="s">
        <v>442</v>
      </c>
      <c r="F13" t="s">
        <v>639</v>
      </c>
      <c r="G13">
        <v>4</v>
      </c>
      <c r="H13">
        <v>2020</v>
      </c>
      <c r="I13" t="s">
        <v>254</v>
      </c>
      <c r="J13" t="s">
        <v>92</v>
      </c>
      <c r="K13">
        <v>7</v>
      </c>
      <c r="L13" t="s">
        <v>614</v>
      </c>
      <c r="M13" t="s">
        <v>27</v>
      </c>
      <c r="N13" t="s">
        <v>50</v>
      </c>
      <c r="O13" t="s">
        <v>51</v>
      </c>
      <c r="P13" t="s">
        <v>29</v>
      </c>
      <c r="Q13" t="s">
        <v>37</v>
      </c>
      <c r="R13" t="s">
        <v>33</v>
      </c>
      <c r="S13">
        <v>21</v>
      </c>
      <c r="T13" t="s">
        <v>38</v>
      </c>
      <c r="U13" t="s">
        <v>33</v>
      </c>
      <c r="V13" t="s">
        <v>30</v>
      </c>
      <c r="W13">
        <v>9936</v>
      </c>
      <c r="X13">
        <v>1</v>
      </c>
      <c r="Y13" t="s">
        <v>255</v>
      </c>
    </row>
    <row r="14" spans="1:25" x14ac:dyDescent="0.2">
      <c r="A14">
        <v>178</v>
      </c>
      <c r="B14" s="4">
        <v>44208</v>
      </c>
      <c r="C14" s="5">
        <v>1.1111111111111112E-2</v>
      </c>
      <c r="D14">
        <v>0</v>
      </c>
      <c r="E14" t="s">
        <v>448</v>
      </c>
      <c r="F14" t="s">
        <v>635</v>
      </c>
      <c r="G14">
        <v>1</v>
      </c>
      <c r="H14">
        <v>2021</v>
      </c>
      <c r="I14" t="s">
        <v>273</v>
      </c>
      <c r="J14" t="s">
        <v>92</v>
      </c>
      <c r="K14">
        <v>6</v>
      </c>
      <c r="L14" t="s">
        <v>540</v>
      </c>
      <c r="M14" t="s">
        <v>27</v>
      </c>
      <c r="N14" t="s">
        <v>28</v>
      </c>
      <c r="O14" t="s">
        <v>28</v>
      </c>
      <c r="P14" t="s">
        <v>29</v>
      </c>
      <c r="Q14" t="s">
        <v>37</v>
      </c>
      <c r="R14" t="s">
        <v>33</v>
      </c>
      <c r="S14">
        <v>23</v>
      </c>
      <c r="T14" t="s">
        <v>38</v>
      </c>
      <c r="U14" t="s">
        <v>33</v>
      </c>
      <c r="V14" t="s">
        <v>37</v>
      </c>
      <c r="W14">
        <v>10443</v>
      </c>
      <c r="X14">
        <v>1</v>
      </c>
      <c r="Y14" t="s">
        <v>274</v>
      </c>
    </row>
    <row r="15" spans="1:25" x14ac:dyDescent="0.2">
      <c r="A15">
        <v>180</v>
      </c>
      <c r="B15" s="4">
        <v>44208</v>
      </c>
      <c r="C15" s="5">
        <v>0.66180555555555554</v>
      </c>
      <c r="D15">
        <v>15</v>
      </c>
      <c r="E15" t="s">
        <v>448</v>
      </c>
      <c r="F15" t="s">
        <v>635</v>
      </c>
      <c r="G15">
        <v>1</v>
      </c>
      <c r="H15">
        <v>2021</v>
      </c>
      <c r="I15" t="s">
        <v>275</v>
      </c>
      <c r="J15" t="s">
        <v>92</v>
      </c>
      <c r="K15">
        <v>7</v>
      </c>
      <c r="L15" t="s">
        <v>578</v>
      </c>
      <c r="M15" t="s">
        <v>46</v>
      </c>
      <c r="N15" t="s">
        <v>50</v>
      </c>
      <c r="O15" t="s">
        <v>51</v>
      </c>
      <c r="P15" t="s">
        <v>29</v>
      </c>
      <c r="Q15" t="s">
        <v>37</v>
      </c>
      <c r="R15" t="s">
        <v>33</v>
      </c>
      <c r="S15">
        <v>19</v>
      </c>
      <c r="T15" t="s">
        <v>75</v>
      </c>
      <c r="U15" t="s">
        <v>33</v>
      </c>
      <c r="V15" t="s">
        <v>30</v>
      </c>
      <c r="W15">
        <v>9966</v>
      </c>
      <c r="X15">
        <v>1</v>
      </c>
      <c r="Y15" t="s">
        <v>276</v>
      </c>
    </row>
    <row r="16" spans="1:25" x14ac:dyDescent="0.2">
      <c r="A16">
        <v>205</v>
      </c>
      <c r="B16" s="4">
        <v>44682</v>
      </c>
      <c r="C16" s="5">
        <v>0.50555555555555554</v>
      </c>
      <c r="D16">
        <v>12</v>
      </c>
      <c r="E16" t="s">
        <v>444</v>
      </c>
      <c r="F16" t="s">
        <v>636</v>
      </c>
      <c r="G16">
        <v>2</v>
      </c>
      <c r="H16">
        <v>2022</v>
      </c>
      <c r="I16" t="s">
        <v>312</v>
      </c>
      <c r="J16" t="s">
        <v>92</v>
      </c>
      <c r="K16">
        <v>8</v>
      </c>
      <c r="L16" t="s">
        <v>585</v>
      </c>
      <c r="M16" t="s">
        <v>46</v>
      </c>
      <c r="N16" t="s">
        <v>50</v>
      </c>
      <c r="O16" t="s">
        <v>51</v>
      </c>
      <c r="P16" t="s">
        <v>29</v>
      </c>
      <c r="Q16" t="s">
        <v>37</v>
      </c>
      <c r="R16" t="s">
        <v>33</v>
      </c>
      <c r="S16">
        <v>29</v>
      </c>
      <c r="T16" t="s">
        <v>38</v>
      </c>
      <c r="U16" t="s">
        <v>33</v>
      </c>
      <c r="V16" t="s">
        <v>30</v>
      </c>
      <c r="W16">
        <v>10963</v>
      </c>
      <c r="X16">
        <v>1</v>
      </c>
      <c r="Y16" t="s">
        <v>313</v>
      </c>
    </row>
    <row r="17" spans="1:25" x14ac:dyDescent="0.2">
      <c r="A17">
        <v>228</v>
      </c>
      <c r="B17" s="4">
        <v>44894</v>
      </c>
      <c r="C17" s="5">
        <v>0.95347222222222228</v>
      </c>
      <c r="D17">
        <v>22</v>
      </c>
      <c r="E17" t="s">
        <v>448</v>
      </c>
      <c r="F17" t="s">
        <v>638</v>
      </c>
      <c r="G17">
        <v>4</v>
      </c>
      <c r="H17">
        <v>2022</v>
      </c>
      <c r="I17" t="s">
        <v>341</v>
      </c>
      <c r="J17" t="s">
        <v>92</v>
      </c>
      <c r="K17">
        <v>8</v>
      </c>
      <c r="L17" t="s">
        <v>485</v>
      </c>
      <c r="M17" t="s">
        <v>27</v>
      </c>
      <c r="N17" t="s">
        <v>28</v>
      </c>
      <c r="O17" t="s">
        <v>28</v>
      </c>
      <c r="P17" t="s">
        <v>29</v>
      </c>
      <c r="Q17" t="s">
        <v>37</v>
      </c>
      <c r="R17" t="s">
        <v>33</v>
      </c>
      <c r="S17">
        <v>34</v>
      </c>
      <c r="T17" t="s">
        <v>32</v>
      </c>
      <c r="U17" t="s">
        <v>33</v>
      </c>
      <c r="V17" t="s">
        <v>37</v>
      </c>
      <c r="W17">
        <v>10119</v>
      </c>
      <c r="X17">
        <v>1</v>
      </c>
      <c r="Y17" t="s">
        <v>342</v>
      </c>
    </row>
    <row r="18" spans="1:25" x14ac:dyDescent="0.2">
      <c r="A18">
        <v>232</v>
      </c>
      <c r="B18" s="4">
        <v>44929</v>
      </c>
      <c r="C18" s="5">
        <v>0.45208333333333334</v>
      </c>
      <c r="D18">
        <v>10</v>
      </c>
      <c r="E18" t="s">
        <v>448</v>
      </c>
      <c r="F18" t="s">
        <v>635</v>
      </c>
      <c r="G18">
        <v>1</v>
      </c>
      <c r="H18">
        <v>2023</v>
      </c>
      <c r="I18" t="s">
        <v>347</v>
      </c>
      <c r="J18" t="s">
        <v>92</v>
      </c>
      <c r="K18">
        <v>7</v>
      </c>
      <c r="L18" t="s">
        <v>459</v>
      </c>
      <c r="M18" t="s">
        <v>46</v>
      </c>
      <c r="N18" t="s">
        <v>28</v>
      </c>
      <c r="O18" t="s">
        <v>28</v>
      </c>
      <c r="P18" t="s">
        <v>29</v>
      </c>
      <c r="Q18" t="s">
        <v>37</v>
      </c>
      <c r="R18" t="s">
        <v>33</v>
      </c>
      <c r="S18">
        <v>46</v>
      </c>
      <c r="T18" t="s">
        <v>65</v>
      </c>
      <c r="U18" t="s">
        <v>33</v>
      </c>
      <c r="V18" t="s">
        <v>30</v>
      </c>
      <c r="W18">
        <v>9898</v>
      </c>
      <c r="X18">
        <v>1</v>
      </c>
      <c r="Y18" t="s">
        <v>348</v>
      </c>
    </row>
    <row r="19" spans="1:25" x14ac:dyDescent="0.2">
      <c r="A19">
        <v>237</v>
      </c>
      <c r="B19" s="4">
        <v>44979</v>
      </c>
      <c r="C19" s="5">
        <v>0.71180555555555558</v>
      </c>
      <c r="D19">
        <v>17</v>
      </c>
      <c r="E19" t="s">
        <v>445</v>
      </c>
      <c r="F19" t="s">
        <v>640</v>
      </c>
      <c r="G19">
        <v>1</v>
      </c>
      <c r="H19">
        <v>2023</v>
      </c>
      <c r="I19" t="s">
        <v>353</v>
      </c>
      <c r="J19" t="s">
        <v>92</v>
      </c>
      <c r="K19">
        <v>7</v>
      </c>
      <c r="L19" t="s">
        <v>481</v>
      </c>
      <c r="M19" t="s">
        <v>27</v>
      </c>
      <c r="N19" t="s">
        <v>28</v>
      </c>
      <c r="O19" t="s">
        <v>28</v>
      </c>
      <c r="P19" t="s">
        <v>29</v>
      </c>
      <c r="Q19" t="s">
        <v>37</v>
      </c>
      <c r="R19" t="s">
        <v>33</v>
      </c>
      <c r="S19">
        <v>47</v>
      </c>
      <c r="T19" t="s">
        <v>65</v>
      </c>
      <c r="U19" t="s">
        <v>33</v>
      </c>
      <c r="V19" t="s">
        <v>30</v>
      </c>
      <c r="W19">
        <v>10516</v>
      </c>
      <c r="X19">
        <v>1</v>
      </c>
      <c r="Y19" t="s">
        <v>354</v>
      </c>
    </row>
    <row r="20" spans="1:25" x14ac:dyDescent="0.2">
      <c r="A20">
        <v>283</v>
      </c>
      <c r="B20" s="4">
        <v>45341</v>
      </c>
      <c r="C20" s="5">
        <v>0.95833333333333337</v>
      </c>
      <c r="D20">
        <v>23</v>
      </c>
      <c r="E20" t="s">
        <v>441</v>
      </c>
      <c r="F20" t="s">
        <v>640</v>
      </c>
      <c r="G20">
        <v>1</v>
      </c>
      <c r="H20">
        <v>2024</v>
      </c>
      <c r="I20" t="s">
        <v>412</v>
      </c>
      <c r="J20" t="s">
        <v>92</v>
      </c>
      <c r="K20">
        <v>7</v>
      </c>
      <c r="L20" t="s">
        <v>529</v>
      </c>
      <c r="M20" t="s">
        <v>27</v>
      </c>
      <c r="N20" t="s">
        <v>28</v>
      </c>
      <c r="O20" t="s">
        <v>28</v>
      </c>
      <c r="P20" t="s">
        <v>29</v>
      </c>
      <c r="Q20" t="s">
        <v>37</v>
      </c>
      <c r="R20" t="s">
        <v>33</v>
      </c>
      <c r="S20">
        <v>37</v>
      </c>
      <c r="T20" t="s">
        <v>32</v>
      </c>
      <c r="U20" t="s">
        <v>33</v>
      </c>
      <c r="V20" t="s">
        <v>37</v>
      </c>
      <c r="W20">
        <v>8579</v>
      </c>
      <c r="X20">
        <v>1</v>
      </c>
      <c r="Y20" t="s">
        <v>413</v>
      </c>
    </row>
    <row r="21" spans="1:25" x14ac:dyDescent="0.2">
      <c r="A21">
        <v>284</v>
      </c>
      <c r="B21" s="4">
        <v>45419</v>
      </c>
      <c r="C21" s="5">
        <v>0.99027777777777781</v>
      </c>
      <c r="D21">
        <v>23</v>
      </c>
      <c r="E21" t="s">
        <v>448</v>
      </c>
      <c r="F21" t="s">
        <v>636</v>
      </c>
      <c r="G21">
        <v>2</v>
      </c>
      <c r="H21">
        <v>2024</v>
      </c>
      <c r="I21" t="s">
        <v>414</v>
      </c>
      <c r="J21" t="s">
        <v>92</v>
      </c>
      <c r="K21">
        <v>4</v>
      </c>
      <c r="L21" t="s">
        <v>504</v>
      </c>
      <c r="M21" t="s">
        <v>27</v>
      </c>
      <c r="N21" t="s">
        <v>28</v>
      </c>
      <c r="O21" t="s">
        <v>28</v>
      </c>
      <c r="P21" t="s">
        <v>29</v>
      </c>
      <c r="Q21" t="s">
        <v>37</v>
      </c>
      <c r="R21" t="s">
        <v>33</v>
      </c>
      <c r="S21">
        <v>27</v>
      </c>
      <c r="T21" t="s">
        <v>38</v>
      </c>
      <c r="U21" t="s">
        <v>33</v>
      </c>
      <c r="V21" t="s">
        <v>37</v>
      </c>
      <c r="W21">
        <v>10443</v>
      </c>
      <c r="X21">
        <v>1</v>
      </c>
      <c r="Y21" t="s">
        <v>415</v>
      </c>
    </row>
    <row r="22" spans="1:25" x14ac:dyDescent="0.2">
      <c r="A22">
        <v>286</v>
      </c>
      <c r="B22" s="4">
        <v>45440</v>
      </c>
      <c r="C22" s="5">
        <v>0.12361111111111112</v>
      </c>
      <c r="D22">
        <v>2</v>
      </c>
      <c r="E22" t="s">
        <v>448</v>
      </c>
      <c r="F22" t="s">
        <v>636</v>
      </c>
      <c r="G22">
        <v>2</v>
      </c>
      <c r="H22">
        <v>2024</v>
      </c>
      <c r="I22" t="s">
        <v>418</v>
      </c>
      <c r="J22" t="s">
        <v>92</v>
      </c>
      <c r="K22">
        <v>8</v>
      </c>
      <c r="L22" t="s">
        <v>467</v>
      </c>
      <c r="M22" t="s">
        <v>27</v>
      </c>
      <c r="N22" t="s">
        <v>28</v>
      </c>
      <c r="O22" t="s">
        <v>28</v>
      </c>
      <c r="P22" t="s">
        <v>29</v>
      </c>
      <c r="Q22" t="s">
        <v>37</v>
      </c>
      <c r="R22" t="s">
        <v>33</v>
      </c>
      <c r="S22">
        <v>48</v>
      </c>
      <c r="T22" t="s">
        <v>65</v>
      </c>
      <c r="U22" t="s">
        <v>95</v>
      </c>
      <c r="V22" t="s">
        <v>37</v>
      </c>
      <c r="W22">
        <v>11204</v>
      </c>
      <c r="X22">
        <v>1</v>
      </c>
      <c r="Y22" t="s">
        <v>419</v>
      </c>
    </row>
    <row r="23" spans="1:25" x14ac:dyDescent="0.2">
      <c r="A23">
        <v>287</v>
      </c>
      <c r="B23" s="4">
        <v>45514</v>
      </c>
      <c r="C23" s="5">
        <v>0.15416666666666667</v>
      </c>
      <c r="D23">
        <v>3</v>
      </c>
      <c r="E23" t="s">
        <v>447</v>
      </c>
      <c r="F23" t="s">
        <v>637</v>
      </c>
      <c r="G23">
        <v>3</v>
      </c>
      <c r="H23">
        <v>2024</v>
      </c>
      <c r="I23" t="s">
        <v>420</v>
      </c>
      <c r="J23" t="s">
        <v>92</v>
      </c>
      <c r="K23">
        <v>7</v>
      </c>
      <c r="L23" t="s">
        <v>497</v>
      </c>
      <c r="M23" t="s">
        <v>27</v>
      </c>
      <c r="N23" t="s">
        <v>28</v>
      </c>
      <c r="O23" t="s">
        <v>28</v>
      </c>
      <c r="P23" t="s">
        <v>29</v>
      </c>
      <c r="Q23" t="s">
        <v>30</v>
      </c>
      <c r="R23" t="s">
        <v>31</v>
      </c>
      <c r="S23">
        <v>46</v>
      </c>
      <c r="T23" t="s">
        <v>65</v>
      </c>
      <c r="U23" t="s">
        <v>33</v>
      </c>
      <c r="V23" t="s">
        <v>37</v>
      </c>
      <c r="W23">
        <v>11149</v>
      </c>
      <c r="X23">
        <v>1</v>
      </c>
      <c r="Y23" t="s">
        <v>421</v>
      </c>
    </row>
    <row r="24" spans="1:25" x14ac:dyDescent="0.2">
      <c r="A24">
        <v>292</v>
      </c>
      <c r="B24" s="4">
        <v>45600</v>
      </c>
      <c r="C24" s="5">
        <v>0.92013888888888884</v>
      </c>
      <c r="D24">
        <v>22</v>
      </c>
      <c r="E24" t="s">
        <v>441</v>
      </c>
      <c r="F24" t="s">
        <v>638</v>
      </c>
      <c r="G24">
        <v>4</v>
      </c>
      <c r="H24">
        <v>2024</v>
      </c>
      <c r="I24" t="s">
        <v>429</v>
      </c>
      <c r="J24" t="s">
        <v>92</v>
      </c>
      <c r="K24">
        <v>7</v>
      </c>
      <c r="L24" t="s">
        <v>476</v>
      </c>
      <c r="M24" t="s">
        <v>27</v>
      </c>
      <c r="N24" t="s">
        <v>28</v>
      </c>
      <c r="O24" t="s">
        <v>28</v>
      </c>
      <c r="P24" t="s">
        <v>29</v>
      </c>
      <c r="Q24" t="s">
        <v>37</v>
      </c>
      <c r="R24" t="s">
        <v>33</v>
      </c>
      <c r="S24">
        <v>41</v>
      </c>
      <c r="T24" t="s">
        <v>65</v>
      </c>
      <c r="U24" t="s">
        <v>95</v>
      </c>
      <c r="V24" t="s">
        <v>37</v>
      </c>
      <c r="W24">
        <v>11204</v>
      </c>
      <c r="X24">
        <v>1</v>
      </c>
      <c r="Y24" t="s">
        <v>430</v>
      </c>
    </row>
    <row r="25" spans="1:25" x14ac:dyDescent="0.2">
      <c r="A25">
        <v>8</v>
      </c>
      <c r="B25" s="4">
        <v>42837</v>
      </c>
      <c r="C25" s="5">
        <v>0.75277777777777777</v>
      </c>
      <c r="D25">
        <v>18</v>
      </c>
      <c r="E25" t="s">
        <v>445</v>
      </c>
      <c r="F25" t="s">
        <v>637</v>
      </c>
      <c r="G25">
        <v>2</v>
      </c>
      <c r="H25">
        <v>2017</v>
      </c>
      <c r="I25" t="s">
        <v>53</v>
      </c>
      <c r="J25" t="s">
        <v>54</v>
      </c>
      <c r="K25">
        <v>0</v>
      </c>
      <c r="L25" t="s">
        <v>573</v>
      </c>
      <c r="M25" t="s">
        <v>55</v>
      </c>
      <c r="N25" t="s">
        <v>28</v>
      </c>
      <c r="O25" t="s">
        <v>28</v>
      </c>
      <c r="P25" t="s">
        <v>29</v>
      </c>
      <c r="Q25" t="s">
        <v>30</v>
      </c>
      <c r="R25" t="s">
        <v>33</v>
      </c>
      <c r="S25">
        <v>38</v>
      </c>
      <c r="T25" t="s">
        <v>32</v>
      </c>
      <c r="U25" t="s">
        <v>33</v>
      </c>
      <c r="V25" t="s">
        <v>30</v>
      </c>
      <c r="W25">
        <v>6914</v>
      </c>
      <c r="X25">
        <v>1</v>
      </c>
      <c r="Y25" t="s">
        <v>56</v>
      </c>
    </row>
    <row r="26" spans="1:25" x14ac:dyDescent="0.2">
      <c r="A26">
        <v>19</v>
      </c>
      <c r="B26" s="4">
        <v>42998</v>
      </c>
      <c r="C26" s="5">
        <v>0.81874999999999998</v>
      </c>
      <c r="D26">
        <v>19</v>
      </c>
      <c r="E26" t="s">
        <v>445</v>
      </c>
      <c r="F26" t="s">
        <v>641</v>
      </c>
      <c r="G26">
        <v>3</v>
      </c>
      <c r="H26">
        <v>2017</v>
      </c>
      <c r="I26" t="s">
        <v>77</v>
      </c>
      <c r="J26" t="s">
        <v>54</v>
      </c>
      <c r="K26">
        <v>0</v>
      </c>
      <c r="L26" t="s">
        <v>560</v>
      </c>
      <c r="M26" t="s">
        <v>27</v>
      </c>
      <c r="N26" t="s">
        <v>68</v>
      </c>
      <c r="O26" t="s">
        <v>51</v>
      </c>
      <c r="P26" t="s">
        <v>29</v>
      </c>
      <c r="Q26" t="s">
        <v>30</v>
      </c>
      <c r="R26" t="s">
        <v>33</v>
      </c>
      <c r="S26">
        <v>35</v>
      </c>
      <c r="T26" t="s">
        <v>32</v>
      </c>
      <c r="U26" t="s">
        <v>33</v>
      </c>
      <c r="V26" t="s">
        <v>30</v>
      </c>
      <c r="W26">
        <v>7854</v>
      </c>
      <c r="X26">
        <v>1</v>
      </c>
      <c r="Y26" t="s">
        <v>78</v>
      </c>
    </row>
    <row r="27" spans="1:25" x14ac:dyDescent="0.2">
      <c r="A27">
        <v>37</v>
      </c>
      <c r="B27" s="4">
        <v>43161</v>
      </c>
      <c r="C27" s="5">
        <v>0.4375</v>
      </c>
      <c r="D27">
        <v>10</v>
      </c>
      <c r="E27" t="s">
        <v>446</v>
      </c>
      <c r="F27" t="s">
        <v>636</v>
      </c>
      <c r="G27">
        <v>1</v>
      </c>
      <c r="H27">
        <v>2018</v>
      </c>
      <c r="I27" t="s">
        <v>106</v>
      </c>
      <c r="J27" t="s">
        <v>54</v>
      </c>
      <c r="K27">
        <v>0</v>
      </c>
      <c r="L27" t="s">
        <v>517</v>
      </c>
      <c r="M27" t="s">
        <v>27</v>
      </c>
      <c r="N27" t="s">
        <v>28</v>
      </c>
      <c r="O27" t="s">
        <v>28</v>
      </c>
      <c r="P27" t="s">
        <v>29</v>
      </c>
      <c r="Q27" t="s">
        <v>30</v>
      </c>
      <c r="R27" t="s">
        <v>33</v>
      </c>
      <c r="S27">
        <v>44</v>
      </c>
      <c r="T27" t="s">
        <v>65</v>
      </c>
      <c r="U27" t="s">
        <v>33</v>
      </c>
      <c r="V27" t="s">
        <v>30</v>
      </c>
      <c r="W27">
        <v>6696</v>
      </c>
      <c r="X27">
        <v>1</v>
      </c>
      <c r="Y27" t="s">
        <v>107</v>
      </c>
    </row>
    <row r="28" spans="1:25" x14ac:dyDescent="0.2">
      <c r="A28">
        <v>92</v>
      </c>
      <c r="B28" s="4">
        <v>43417</v>
      </c>
      <c r="C28" s="5">
        <v>0.65208333333333335</v>
      </c>
      <c r="D28">
        <v>15</v>
      </c>
      <c r="E28" t="s">
        <v>448</v>
      </c>
      <c r="F28" t="s">
        <v>638</v>
      </c>
      <c r="G28">
        <v>4</v>
      </c>
      <c r="H28">
        <v>2018</v>
      </c>
      <c r="I28" t="s">
        <v>177</v>
      </c>
      <c r="J28" t="s">
        <v>54</v>
      </c>
      <c r="K28">
        <v>0</v>
      </c>
      <c r="L28" t="s">
        <v>524</v>
      </c>
      <c r="M28" t="s">
        <v>27</v>
      </c>
      <c r="N28" t="s">
        <v>28</v>
      </c>
      <c r="O28" t="s">
        <v>28</v>
      </c>
      <c r="P28" t="s">
        <v>29</v>
      </c>
      <c r="Q28" t="s">
        <v>30</v>
      </c>
      <c r="R28" t="s">
        <v>31</v>
      </c>
      <c r="S28">
        <v>24</v>
      </c>
      <c r="T28" t="s">
        <v>38</v>
      </c>
      <c r="U28" t="s">
        <v>33</v>
      </c>
      <c r="V28" t="s">
        <v>30</v>
      </c>
      <c r="W28">
        <v>7097</v>
      </c>
      <c r="X28">
        <v>1</v>
      </c>
      <c r="Y28" t="s">
        <v>178</v>
      </c>
    </row>
    <row r="29" spans="1:25" x14ac:dyDescent="0.2">
      <c r="A29">
        <v>131</v>
      </c>
      <c r="B29" s="4">
        <v>43949</v>
      </c>
      <c r="C29" s="5">
        <v>0.45555555555555555</v>
      </c>
      <c r="D29">
        <v>10</v>
      </c>
      <c r="E29" t="s">
        <v>448</v>
      </c>
      <c r="F29" t="s">
        <v>637</v>
      </c>
      <c r="G29">
        <v>2</v>
      </c>
      <c r="H29">
        <v>2020</v>
      </c>
      <c r="I29" t="s">
        <v>224</v>
      </c>
      <c r="J29" t="s">
        <v>54</v>
      </c>
      <c r="K29">
        <v>0</v>
      </c>
      <c r="L29" t="s">
        <v>544</v>
      </c>
      <c r="M29" t="s">
        <v>27</v>
      </c>
      <c r="N29" t="s">
        <v>102</v>
      </c>
      <c r="O29" t="s">
        <v>51</v>
      </c>
      <c r="P29" t="s">
        <v>29</v>
      </c>
      <c r="Q29" t="s">
        <v>30</v>
      </c>
      <c r="R29" t="s">
        <v>33</v>
      </c>
      <c r="S29">
        <v>32</v>
      </c>
      <c r="T29" t="s">
        <v>32</v>
      </c>
      <c r="U29" t="s">
        <v>33</v>
      </c>
      <c r="V29" t="s">
        <v>30</v>
      </c>
      <c r="W29">
        <v>5572</v>
      </c>
      <c r="X29">
        <v>1</v>
      </c>
      <c r="Y29" t="s">
        <v>225</v>
      </c>
    </row>
    <row r="30" spans="1:25" x14ac:dyDescent="0.2">
      <c r="A30">
        <v>233</v>
      </c>
      <c r="B30" s="4">
        <v>44933</v>
      </c>
      <c r="C30" s="5">
        <v>0.71666666666666667</v>
      </c>
      <c r="D30">
        <v>17</v>
      </c>
      <c r="E30" t="s">
        <v>447</v>
      </c>
      <c r="F30" t="s">
        <v>635</v>
      </c>
      <c r="G30">
        <v>1</v>
      </c>
      <c r="H30">
        <v>2023</v>
      </c>
      <c r="I30" t="s">
        <v>349</v>
      </c>
      <c r="J30" t="s">
        <v>54</v>
      </c>
      <c r="K30">
        <v>0</v>
      </c>
      <c r="L30" t="s">
        <v>519</v>
      </c>
      <c r="M30" t="s">
        <v>27</v>
      </c>
      <c r="N30" t="s">
        <v>28</v>
      </c>
      <c r="O30" t="s">
        <v>28</v>
      </c>
      <c r="P30" t="s">
        <v>29</v>
      </c>
      <c r="Q30" t="s">
        <v>30</v>
      </c>
      <c r="R30" t="s">
        <v>31</v>
      </c>
      <c r="S30">
        <v>37</v>
      </c>
      <c r="T30" t="s">
        <v>32</v>
      </c>
      <c r="U30" t="s">
        <v>33</v>
      </c>
      <c r="V30" t="s">
        <v>30</v>
      </c>
      <c r="W30">
        <v>8562</v>
      </c>
      <c r="X30">
        <v>1</v>
      </c>
      <c r="Y30" t="s">
        <v>350</v>
      </c>
    </row>
    <row r="31" spans="1:25" x14ac:dyDescent="0.2">
      <c r="A31">
        <v>264</v>
      </c>
      <c r="B31" s="4">
        <v>45178</v>
      </c>
      <c r="C31" s="5">
        <v>0.84513888888888888</v>
      </c>
      <c r="D31">
        <v>20</v>
      </c>
      <c r="E31" t="s">
        <v>447</v>
      </c>
      <c r="F31" t="s">
        <v>641</v>
      </c>
      <c r="G31">
        <v>3</v>
      </c>
      <c r="H31">
        <v>2023</v>
      </c>
      <c r="I31" t="s">
        <v>394</v>
      </c>
      <c r="J31" t="s">
        <v>54</v>
      </c>
      <c r="K31">
        <v>0</v>
      </c>
      <c r="L31" t="s">
        <v>532</v>
      </c>
      <c r="M31" t="s">
        <v>27</v>
      </c>
      <c r="N31" t="s">
        <v>28</v>
      </c>
      <c r="O31" t="s">
        <v>28</v>
      </c>
      <c r="P31" t="s">
        <v>29</v>
      </c>
      <c r="Q31" t="s">
        <v>30</v>
      </c>
      <c r="R31" t="s">
        <v>33</v>
      </c>
      <c r="S31">
        <v>26</v>
      </c>
      <c r="T31" t="s">
        <v>38</v>
      </c>
      <c r="U31" t="s">
        <v>33</v>
      </c>
      <c r="V31" t="s">
        <v>30</v>
      </c>
      <c r="W31">
        <v>10121</v>
      </c>
      <c r="X31">
        <v>1</v>
      </c>
      <c r="Y31" t="s">
        <v>395</v>
      </c>
    </row>
    <row r="32" spans="1:25" x14ac:dyDescent="0.2">
      <c r="A32">
        <v>290</v>
      </c>
      <c r="B32" s="4">
        <v>45578</v>
      </c>
      <c r="C32" s="5">
        <v>0.34375</v>
      </c>
      <c r="D32">
        <v>8</v>
      </c>
      <c r="E32" t="s">
        <v>444</v>
      </c>
      <c r="F32" t="s">
        <v>639</v>
      </c>
      <c r="G32">
        <v>4</v>
      </c>
      <c r="H32">
        <v>2024</v>
      </c>
      <c r="I32" t="s">
        <v>424</v>
      </c>
      <c r="J32" t="s">
        <v>54</v>
      </c>
      <c r="K32">
        <v>0</v>
      </c>
      <c r="L32" t="s">
        <v>541</v>
      </c>
      <c r="M32" t="s">
        <v>27</v>
      </c>
      <c r="N32" t="s">
        <v>102</v>
      </c>
      <c r="O32" t="s">
        <v>51</v>
      </c>
      <c r="P32" t="s">
        <v>29</v>
      </c>
      <c r="Q32" t="s">
        <v>37</v>
      </c>
      <c r="R32" t="s">
        <v>33</v>
      </c>
      <c r="S32">
        <v>28</v>
      </c>
      <c r="T32" t="s">
        <v>38</v>
      </c>
      <c r="U32" t="s">
        <v>33</v>
      </c>
      <c r="V32" t="s">
        <v>30</v>
      </c>
      <c r="W32">
        <v>10157</v>
      </c>
      <c r="X32">
        <v>1</v>
      </c>
      <c r="Y32" t="s">
        <v>425</v>
      </c>
    </row>
    <row r="33" spans="1:25" x14ac:dyDescent="0.2">
      <c r="A33">
        <v>3</v>
      </c>
      <c r="B33" s="4">
        <v>42796</v>
      </c>
      <c r="C33" s="5">
        <v>0.69791666666666663</v>
      </c>
      <c r="D33">
        <v>16</v>
      </c>
      <c r="E33" t="s">
        <v>442</v>
      </c>
      <c r="F33" t="s">
        <v>636</v>
      </c>
      <c r="G33">
        <v>1</v>
      </c>
      <c r="H33">
        <v>2017</v>
      </c>
      <c r="I33" t="s">
        <v>35</v>
      </c>
      <c r="J33" t="s">
        <v>36</v>
      </c>
      <c r="K33">
        <v>8</v>
      </c>
      <c r="L33" t="s">
        <v>492</v>
      </c>
      <c r="M33" t="s">
        <v>27</v>
      </c>
      <c r="N33" t="s">
        <v>28</v>
      </c>
      <c r="O33" t="s">
        <v>28</v>
      </c>
      <c r="P33" t="s">
        <v>29</v>
      </c>
      <c r="Q33" t="s">
        <v>37</v>
      </c>
      <c r="R33" t="s">
        <v>33</v>
      </c>
      <c r="S33">
        <v>27</v>
      </c>
      <c r="T33" t="s">
        <v>38</v>
      </c>
      <c r="U33" t="s">
        <v>37</v>
      </c>
      <c r="V33" t="s">
        <v>37</v>
      </c>
      <c r="W33">
        <v>8920</v>
      </c>
      <c r="X33">
        <v>1</v>
      </c>
      <c r="Y33" t="s">
        <v>39</v>
      </c>
    </row>
    <row r="34" spans="1:25" x14ac:dyDescent="0.2">
      <c r="A34">
        <v>12</v>
      </c>
      <c r="B34" s="4">
        <v>42909</v>
      </c>
      <c r="C34" s="5">
        <v>0.91249999999999998</v>
      </c>
      <c r="D34">
        <v>21</v>
      </c>
      <c r="E34" t="s">
        <v>446</v>
      </c>
      <c r="F34" t="s">
        <v>635</v>
      </c>
      <c r="G34">
        <v>2</v>
      </c>
      <c r="H34">
        <v>2017</v>
      </c>
      <c r="I34" t="s">
        <v>62</v>
      </c>
      <c r="J34" t="s">
        <v>36</v>
      </c>
      <c r="K34">
        <v>8</v>
      </c>
      <c r="L34" t="s">
        <v>574</v>
      </c>
      <c r="M34" t="s">
        <v>55</v>
      </c>
      <c r="N34" t="s">
        <v>28</v>
      </c>
      <c r="O34" t="s">
        <v>28</v>
      </c>
      <c r="P34" t="s">
        <v>29</v>
      </c>
      <c r="Q34" t="s">
        <v>37</v>
      </c>
      <c r="R34" t="s">
        <v>33</v>
      </c>
      <c r="S34">
        <v>34</v>
      </c>
      <c r="T34" t="s">
        <v>32</v>
      </c>
      <c r="U34" t="s">
        <v>33</v>
      </c>
      <c r="V34" t="s">
        <v>30</v>
      </c>
      <c r="W34">
        <v>8304</v>
      </c>
      <c r="X34">
        <v>1</v>
      </c>
      <c r="Y34" t="s">
        <v>63</v>
      </c>
    </row>
    <row r="35" spans="1:25" x14ac:dyDescent="0.2">
      <c r="A35">
        <v>17</v>
      </c>
      <c r="B35" s="4">
        <v>42964</v>
      </c>
      <c r="C35" s="5">
        <v>0.21458333333333332</v>
      </c>
      <c r="D35">
        <v>5</v>
      </c>
      <c r="E35" t="s">
        <v>442</v>
      </c>
      <c r="F35" t="s">
        <v>637</v>
      </c>
      <c r="G35">
        <v>3</v>
      </c>
      <c r="H35">
        <v>2017</v>
      </c>
      <c r="I35" t="s">
        <v>72</v>
      </c>
      <c r="J35" t="s">
        <v>36</v>
      </c>
      <c r="K35">
        <v>8</v>
      </c>
      <c r="L35" t="s">
        <v>449</v>
      </c>
      <c r="M35" t="s">
        <v>46</v>
      </c>
      <c r="N35" t="s">
        <v>28</v>
      </c>
      <c r="O35" t="s">
        <v>28</v>
      </c>
      <c r="P35" t="s">
        <v>29</v>
      </c>
      <c r="Q35" t="s">
        <v>37</v>
      </c>
      <c r="R35" t="s">
        <v>33</v>
      </c>
      <c r="S35">
        <v>28</v>
      </c>
      <c r="T35" t="s">
        <v>38</v>
      </c>
      <c r="U35" t="s">
        <v>33</v>
      </c>
      <c r="V35" t="s">
        <v>30</v>
      </c>
      <c r="W35">
        <v>9814</v>
      </c>
      <c r="X35">
        <v>1</v>
      </c>
      <c r="Y35" t="s">
        <v>73</v>
      </c>
    </row>
    <row r="36" spans="1:25" x14ac:dyDescent="0.2">
      <c r="A36">
        <v>22</v>
      </c>
      <c r="B36" s="4">
        <v>42998</v>
      </c>
      <c r="C36" s="5">
        <v>0.81944444444444442</v>
      </c>
      <c r="D36">
        <v>19</v>
      </c>
      <c r="E36" t="s">
        <v>445</v>
      </c>
      <c r="F36" t="s">
        <v>641</v>
      </c>
      <c r="G36">
        <v>3</v>
      </c>
      <c r="H36">
        <v>2017</v>
      </c>
      <c r="I36" t="s">
        <v>79</v>
      </c>
      <c r="J36" t="s">
        <v>36</v>
      </c>
      <c r="K36">
        <v>6</v>
      </c>
      <c r="L36" t="s">
        <v>618</v>
      </c>
      <c r="M36" t="s">
        <v>27</v>
      </c>
      <c r="N36" t="s">
        <v>50</v>
      </c>
      <c r="O36" t="s">
        <v>51</v>
      </c>
      <c r="P36" t="s">
        <v>29</v>
      </c>
      <c r="Q36" t="s">
        <v>30</v>
      </c>
      <c r="R36" t="s">
        <v>33</v>
      </c>
      <c r="S36">
        <v>35</v>
      </c>
      <c r="T36" t="s">
        <v>32</v>
      </c>
      <c r="U36" t="s">
        <v>37</v>
      </c>
      <c r="V36" t="s">
        <v>37</v>
      </c>
      <c r="W36">
        <v>9600</v>
      </c>
      <c r="X36">
        <v>1</v>
      </c>
      <c r="Y36" t="s">
        <v>80</v>
      </c>
    </row>
    <row r="37" spans="1:25" x14ac:dyDescent="0.2">
      <c r="A37">
        <v>25</v>
      </c>
      <c r="B37" s="4">
        <v>43049</v>
      </c>
      <c r="C37" s="5">
        <v>0.57916666666666672</v>
      </c>
      <c r="D37">
        <v>13</v>
      </c>
      <c r="E37" t="s">
        <v>446</v>
      </c>
      <c r="F37" t="s">
        <v>638</v>
      </c>
      <c r="G37">
        <v>4</v>
      </c>
      <c r="H37">
        <v>2017</v>
      </c>
      <c r="I37" t="s">
        <v>83</v>
      </c>
      <c r="J37" t="s">
        <v>36</v>
      </c>
      <c r="K37">
        <v>7</v>
      </c>
      <c r="L37" t="s">
        <v>456</v>
      </c>
      <c r="M37" t="s">
        <v>46</v>
      </c>
      <c r="N37" t="s">
        <v>28</v>
      </c>
      <c r="O37" t="s">
        <v>28</v>
      </c>
      <c r="P37" t="s">
        <v>29</v>
      </c>
      <c r="Q37" t="s">
        <v>30</v>
      </c>
      <c r="R37" t="s">
        <v>31</v>
      </c>
      <c r="S37">
        <v>42</v>
      </c>
      <c r="T37" t="s">
        <v>65</v>
      </c>
      <c r="U37" t="s">
        <v>33</v>
      </c>
      <c r="V37" t="s">
        <v>30</v>
      </c>
      <c r="W37">
        <v>9553</v>
      </c>
      <c r="X37">
        <v>1</v>
      </c>
      <c r="Y37" t="s">
        <v>84</v>
      </c>
    </row>
    <row r="38" spans="1:25" x14ac:dyDescent="0.2">
      <c r="A38">
        <v>27</v>
      </c>
      <c r="B38" s="4">
        <v>43093</v>
      </c>
      <c r="C38" s="5">
        <v>0.66805555555555551</v>
      </c>
      <c r="D38">
        <v>16</v>
      </c>
      <c r="E38" t="s">
        <v>444</v>
      </c>
      <c r="F38" t="s">
        <v>642</v>
      </c>
      <c r="G38">
        <v>4</v>
      </c>
      <c r="H38">
        <v>2017</v>
      </c>
      <c r="I38" t="s">
        <v>87</v>
      </c>
      <c r="J38" t="s">
        <v>36</v>
      </c>
      <c r="K38">
        <v>4</v>
      </c>
      <c r="L38" t="s">
        <v>452</v>
      </c>
      <c r="M38" t="s">
        <v>46</v>
      </c>
      <c r="N38" t="s">
        <v>28</v>
      </c>
      <c r="O38" t="s">
        <v>28</v>
      </c>
      <c r="P38" t="s">
        <v>29</v>
      </c>
      <c r="Q38" t="s">
        <v>37</v>
      </c>
      <c r="R38" t="s">
        <v>33</v>
      </c>
      <c r="S38">
        <v>25</v>
      </c>
      <c r="T38" t="s">
        <v>38</v>
      </c>
      <c r="U38" t="s">
        <v>33</v>
      </c>
      <c r="V38" t="s">
        <v>30</v>
      </c>
      <c r="W38">
        <v>10179</v>
      </c>
      <c r="X38">
        <v>1</v>
      </c>
      <c r="Y38" t="s">
        <v>88</v>
      </c>
    </row>
    <row r="39" spans="1:25" x14ac:dyDescent="0.2">
      <c r="A39">
        <v>28</v>
      </c>
      <c r="B39" s="4">
        <v>43094</v>
      </c>
      <c r="C39" s="5">
        <v>0.92361111111111116</v>
      </c>
      <c r="D39">
        <v>22</v>
      </c>
      <c r="E39" t="s">
        <v>441</v>
      </c>
      <c r="F39" t="s">
        <v>642</v>
      </c>
      <c r="G39">
        <v>4</v>
      </c>
      <c r="H39">
        <v>2017</v>
      </c>
      <c r="I39" t="s">
        <v>89</v>
      </c>
      <c r="J39" t="s">
        <v>36</v>
      </c>
      <c r="K39">
        <v>4</v>
      </c>
      <c r="L39" t="s">
        <v>601</v>
      </c>
      <c r="M39" t="s">
        <v>27</v>
      </c>
      <c r="N39" t="s">
        <v>68</v>
      </c>
      <c r="O39" t="s">
        <v>51</v>
      </c>
      <c r="P39" t="s">
        <v>29</v>
      </c>
      <c r="Q39" t="s">
        <v>30</v>
      </c>
      <c r="R39" t="s">
        <v>31</v>
      </c>
      <c r="S39">
        <v>46</v>
      </c>
      <c r="T39" t="s">
        <v>65</v>
      </c>
      <c r="U39" t="s">
        <v>33</v>
      </c>
      <c r="V39" t="s">
        <v>30</v>
      </c>
      <c r="W39">
        <v>6082</v>
      </c>
      <c r="X39">
        <v>1</v>
      </c>
      <c r="Y39" t="s">
        <v>90</v>
      </c>
    </row>
    <row r="40" spans="1:25" x14ac:dyDescent="0.2">
      <c r="A40">
        <v>31</v>
      </c>
      <c r="B40" s="4">
        <v>43117</v>
      </c>
      <c r="C40" s="5">
        <v>0.78680555555555554</v>
      </c>
      <c r="D40">
        <v>18</v>
      </c>
      <c r="E40" t="s">
        <v>445</v>
      </c>
      <c r="F40" t="s">
        <v>635</v>
      </c>
      <c r="G40">
        <v>1</v>
      </c>
      <c r="H40">
        <v>2018</v>
      </c>
      <c r="I40" t="s">
        <v>94</v>
      </c>
      <c r="J40" t="s">
        <v>36</v>
      </c>
      <c r="K40">
        <v>8</v>
      </c>
      <c r="L40" t="s">
        <v>455</v>
      </c>
      <c r="M40" t="s">
        <v>46</v>
      </c>
      <c r="N40" t="s">
        <v>28</v>
      </c>
      <c r="O40" t="s">
        <v>28</v>
      </c>
      <c r="P40" t="s">
        <v>29</v>
      </c>
      <c r="Q40" t="s">
        <v>30</v>
      </c>
      <c r="R40" t="s">
        <v>33</v>
      </c>
      <c r="S40">
        <v>22</v>
      </c>
      <c r="T40" t="s">
        <v>38</v>
      </c>
      <c r="U40" t="s">
        <v>95</v>
      </c>
      <c r="V40" t="s">
        <v>30</v>
      </c>
      <c r="W40">
        <v>8215</v>
      </c>
      <c r="X40">
        <v>1</v>
      </c>
      <c r="Y40" t="s">
        <v>96</v>
      </c>
    </row>
    <row r="41" spans="1:25" x14ac:dyDescent="0.2">
      <c r="A41">
        <v>45</v>
      </c>
      <c r="B41" s="4">
        <v>43187</v>
      </c>
      <c r="C41" s="5">
        <v>0.21875</v>
      </c>
      <c r="D41">
        <v>5</v>
      </c>
      <c r="E41" t="s">
        <v>445</v>
      </c>
      <c r="F41" t="s">
        <v>636</v>
      </c>
      <c r="G41">
        <v>1</v>
      </c>
      <c r="H41">
        <v>2018</v>
      </c>
      <c r="I41" t="s">
        <v>116</v>
      </c>
      <c r="J41" t="s">
        <v>36</v>
      </c>
      <c r="K41">
        <v>4</v>
      </c>
      <c r="L41" t="s">
        <v>622</v>
      </c>
      <c r="M41" t="s">
        <v>27</v>
      </c>
      <c r="N41" t="s">
        <v>50</v>
      </c>
      <c r="O41" t="s">
        <v>51</v>
      </c>
      <c r="P41" t="s">
        <v>29</v>
      </c>
      <c r="Q41" t="s">
        <v>30</v>
      </c>
      <c r="R41" t="s">
        <v>31</v>
      </c>
      <c r="S41">
        <v>48</v>
      </c>
      <c r="T41" t="s">
        <v>65</v>
      </c>
      <c r="U41" t="s">
        <v>33</v>
      </c>
      <c r="V41" t="s">
        <v>30</v>
      </c>
      <c r="W41">
        <v>7944</v>
      </c>
      <c r="X41">
        <v>1</v>
      </c>
      <c r="Y41" t="s">
        <v>117</v>
      </c>
    </row>
    <row r="42" spans="1:25" x14ac:dyDescent="0.2">
      <c r="A42">
        <v>46</v>
      </c>
      <c r="B42" s="4">
        <v>43191</v>
      </c>
      <c r="C42" s="5">
        <v>0.35902777777777778</v>
      </c>
      <c r="D42">
        <v>8</v>
      </c>
      <c r="E42" t="s">
        <v>444</v>
      </c>
      <c r="F42" t="s">
        <v>637</v>
      </c>
      <c r="G42">
        <v>2</v>
      </c>
      <c r="H42">
        <v>2018</v>
      </c>
      <c r="I42" t="s">
        <v>118</v>
      </c>
      <c r="J42" t="s">
        <v>36</v>
      </c>
      <c r="K42">
        <v>8</v>
      </c>
      <c r="L42" t="s">
        <v>480</v>
      </c>
      <c r="M42" t="s">
        <v>27</v>
      </c>
      <c r="N42" t="s">
        <v>28</v>
      </c>
      <c r="O42" t="s">
        <v>28</v>
      </c>
      <c r="P42" t="s">
        <v>29</v>
      </c>
      <c r="Q42" t="s">
        <v>30</v>
      </c>
      <c r="R42" t="s">
        <v>119</v>
      </c>
      <c r="S42">
        <v>58</v>
      </c>
      <c r="T42" t="s">
        <v>120</v>
      </c>
      <c r="U42" t="s">
        <v>31</v>
      </c>
      <c r="V42" t="s">
        <v>30</v>
      </c>
      <c r="W42">
        <v>9696</v>
      </c>
      <c r="X42">
        <v>1</v>
      </c>
      <c r="Y42" t="s">
        <v>121</v>
      </c>
    </row>
    <row r="43" spans="1:25" x14ac:dyDescent="0.2">
      <c r="A43">
        <v>50</v>
      </c>
      <c r="B43" s="4">
        <v>43204</v>
      </c>
      <c r="C43" s="5">
        <v>0.21041666666666667</v>
      </c>
      <c r="D43">
        <v>5</v>
      </c>
      <c r="E43" t="s">
        <v>447</v>
      </c>
      <c r="F43" t="s">
        <v>637</v>
      </c>
      <c r="G43">
        <v>2</v>
      </c>
      <c r="H43">
        <v>2018</v>
      </c>
      <c r="I43" t="s">
        <v>124</v>
      </c>
      <c r="J43" t="s">
        <v>36</v>
      </c>
      <c r="K43">
        <v>4</v>
      </c>
      <c r="L43" t="s">
        <v>470</v>
      </c>
      <c r="M43" t="s">
        <v>27</v>
      </c>
      <c r="N43" t="s">
        <v>28</v>
      </c>
      <c r="O43" t="s">
        <v>28</v>
      </c>
      <c r="P43" t="s">
        <v>29</v>
      </c>
      <c r="Q43" t="s">
        <v>30</v>
      </c>
      <c r="R43" t="s">
        <v>31</v>
      </c>
      <c r="S43">
        <v>39</v>
      </c>
      <c r="T43" t="s">
        <v>32</v>
      </c>
      <c r="U43" t="s">
        <v>33</v>
      </c>
      <c r="V43" t="s">
        <v>37</v>
      </c>
      <c r="W43">
        <v>8687</v>
      </c>
      <c r="X43">
        <v>1</v>
      </c>
      <c r="Y43" t="s">
        <v>125</v>
      </c>
    </row>
    <row r="44" spans="1:25" x14ac:dyDescent="0.2">
      <c r="A44">
        <v>58</v>
      </c>
      <c r="B44" s="4">
        <v>43207</v>
      </c>
      <c r="C44" s="5">
        <v>0.50902777777777775</v>
      </c>
      <c r="D44">
        <v>12</v>
      </c>
      <c r="E44" t="s">
        <v>448</v>
      </c>
      <c r="F44" t="s">
        <v>637</v>
      </c>
      <c r="G44">
        <v>2</v>
      </c>
      <c r="H44">
        <v>2018</v>
      </c>
      <c r="I44" t="s">
        <v>128</v>
      </c>
      <c r="J44" t="s">
        <v>36</v>
      </c>
      <c r="K44">
        <v>6</v>
      </c>
      <c r="L44" t="s">
        <v>596</v>
      </c>
      <c r="M44" t="s">
        <v>27</v>
      </c>
      <c r="N44" t="s">
        <v>68</v>
      </c>
      <c r="O44" t="s">
        <v>51</v>
      </c>
      <c r="P44" t="s">
        <v>29</v>
      </c>
      <c r="Q44" t="s">
        <v>37</v>
      </c>
      <c r="R44" t="s">
        <v>33</v>
      </c>
      <c r="S44">
        <v>26</v>
      </c>
      <c r="T44" t="s">
        <v>38</v>
      </c>
      <c r="U44" t="s">
        <v>31</v>
      </c>
      <c r="V44" t="s">
        <v>30</v>
      </c>
      <c r="W44">
        <v>8661</v>
      </c>
      <c r="X44">
        <v>1</v>
      </c>
      <c r="Y44" t="s">
        <v>129</v>
      </c>
    </row>
    <row r="45" spans="1:25" x14ac:dyDescent="0.2">
      <c r="A45">
        <v>65</v>
      </c>
      <c r="B45" s="4">
        <v>43241</v>
      </c>
      <c r="C45" s="5">
        <v>0.72222222222222221</v>
      </c>
      <c r="D45">
        <v>17</v>
      </c>
      <c r="E45" t="s">
        <v>441</v>
      </c>
      <c r="F45" t="s">
        <v>636</v>
      </c>
      <c r="G45">
        <v>2</v>
      </c>
      <c r="H45">
        <v>2018</v>
      </c>
      <c r="I45" t="s">
        <v>136</v>
      </c>
      <c r="J45" t="s">
        <v>36</v>
      </c>
      <c r="K45">
        <v>7</v>
      </c>
      <c r="L45" t="s">
        <v>594</v>
      </c>
      <c r="M45" t="s">
        <v>27</v>
      </c>
      <c r="N45" t="s">
        <v>50</v>
      </c>
      <c r="O45" t="s">
        <v>51</v>
      </c>
      <c r="P45" t="s">
        <v>29</v>
      </c>
      <c r="Q45" t="s">
        <v>30</v>
      </c>
      <c r="R45" t="s">
        <v>119</v>
      </c>
      <c r="S45">
        <v>35</v>
      </c>
      <c r="T45" t="s">
        <v>32</v>
      </c>
      <c r="U45" t="s">
        <v>33</v>
      </c>
      <c r="V45" t="s">
        <v>37</v>
      </c>
      <c r="W45">
        <v>8659</v>
      </c>
      <c r="X45">
        <v>1</v>
      </c>
      <c r="Y45" t="s">
        <v>137</v>
      </c>
    </row>
    <row r="46" spans="1:25" x14ac:dyDescent="0.2">
      <c r="A46">
        <v>72</v>
      </c>
      <c r="B46" s="4">
        <v>43263</v>
      </c>
      <c r="C46" s="5">
        <v>0.30208333333333331</v>
      </c>
      <c r="D46">
        <v>7</v>
      </c>
      <c r="E46" t="s">
        <v>448</v>
      </c>
      <c r="F46" t="s">
        <v>635</v>
      </c>
      <c r="G46">
        <v>2</v>
      </c>
      <c r="H46">
        <v>2018</v>
      </c>
      <c r="I46" t="s">
        <v>145</v>
      </c>
      <c r="J46" t="s">
        <v>36</v>
      </c>
      <c r="K46">
        <v>4</v>
      </c>
      <c r="L46" t="s">
        <v>463</v>
      </c>
      <c r="M46" t="s">
        <v>146</v>
      </c>
      <c r="N46" t="s">
        <v>28</v>
      </c>
      <c r="O46" t="s">
        <v>28</v>
      </c>
      <c r="P46" t="s">
        <v>29</v>
      </c>
      <c r="Q46" t="s">
        <v>30</v>
      </c>
      <c r="R46" t="s">
        <v>33</v>
      </c>
      <c r="S46">
        <v>34</v>
      </c>
      <c r="T46" t="s">
        <v>32</v>
      </c>
      <c r="U46" t="s">
        <v>33</v>
      </c>
      <c r="V46" t="s">
        <v>30</v>
      </c>
      <c r="W46">
        <v>6864</v>
      </c>
      <c r="X46">
        <v>1</v>
      </c>
      <c r="Y46" t="s">
        <v>147</v>
      </c>
    </row>
    <row r="47" spans="1:25" x14ac:dyDescent="0.2">
      <c r="A47">
        <v>80</v>
      </c>
      <c r="B47" s="4">
        <v>43304</v>
      </c>
      <c r="C47" s="5">
        <v>0.86597222222222225</v>
      </c>
      <c r="D47">
        <v>20</v>
      </c>
      <c r="E47" t="s">
        <v>441</v>
      </c>
      <c r="F47" t="s">
        <v>635</v>
      </c>
      <c r="G47">
        <v>3</v>
      </c>
      <c r="H47">
        <v>2018</v>
      </c>
      <c r="I47" t="s">
        <v>158</v>
      </c>
      <c r="J47" t="s">
        <v>36</v>
      </c>
      <c r="K47">
        <v>6</v>
      </c>
      <c r="L47" t="s">
        <v>599</v>
      </c>
      <c r="M47" t="s">
        <v>27</v>
      </c>
      <c r="N47" t="s">
        <v>68</v>
      </c>
      <c r="O47" t="s">
        <v>51</v>
      </c>
      <c r="P47" t="s">
        <v>29</v>
      </c>
      <c r="Q47" t="s">
        <v>30</v>
      </c>
      <c r="R47" t="s">
        <v>33</v>
      </c>
      <c r="S47">
        <v>77</v>
      </c>
      <c r="T47" t="s">
        <v>159</v>
      </c>
      <c r="U47" t="s">
        <v>33</v>
      </c>
      <c r="V47" t="s">
        <v>37</v>
      </c>
      <c r="W47">
        <v>9351</v>
      </c>
      <c r="X47">
        <v>1</v>
      </c>
      <c r="Y47" t="s">
        <v>160</v>
      </c>
    </row>
    <row r="48" spans="1:25" x14ac:dyDescent="0.2">
      <c r="A48">
        <v>82</v>
      </c>
      <c r="B48" s="4">
        <v>43317</v>
      </c>
      <c r="C48" s="5">
        <v>0.66805555555555551</v>
      </c>
      <c r="D48">
        <v>16</v>
      </c>
      <c r="E48" t="s">
        <v>444</v>
      </c>
      <c r="F48" t="s">
        <v>637</v>
      </c>
      <c r="G48">
        <v>3</v>
      </c>
      <c r="H48">
        <v>2018</v>
      </c>
      <c r="I48" t="s">
        <v>161</v>
      </c>
      <c r="J48" t="s">
        <v>36</v>
      </c>
      <c r="K48">
        <v>4</v>
      </c>
      <c r="L48" t="s">
        <v>623</v>
      </c>
      <c r="M48" t="s">
        <v>27</v>
      </c>
      <c r="N48" t="s">
        <v>50</v>
      </c>
      <c r="O48" t="s">
        <v>51</v>
      </c>
      <c r="P48" t="s">
        <v>29</v>
      </c>
      <c r="Q48" t="s">
        <v>30</v>
      </c>
      <c r="R48" t="s">
        <v>31</v>
      </c>
      <c r="S48">
        <v>35</v>
      </c>
      <c r="T48" t="s">
        <v>32</v>
      </c>
      <c r="U48" t="s">
        <v>33</v>
      </c>
      <c r="V48" t="s">
        <v>30</v>
      </c>
      <c r="W48">
        <v>9862</v>
      </c>
      <c r="X48">
        <v>1</v>
      </c>
      <c r="Y48" t="s">
        <v>162</v>
      </c>
    </row>
    <row r="49" spans="1:25" x14ac:dyDescent="0.2">
      <c r="A49">
        <v>83</v>
      </c>
      <c r="B49" s="4">
        <v>43319</v>
      </c>
      <c r="C49" s="5">
        <v>0.77361111111111114</v>
      </c>
      <c r="D49">
        <v>18</v>
      </c>
      <c r="E49" t="s">
        <v>448</v>
      </c>
      <c r="F49" t="s">
        <v>637</v>
      </c>
      <c r="G49">
        <v>3</v>
      </c>
      <c r="H49">
        <v>2018</v>
      </c>
      <c r="I49" t="s">
        <v>163</v>
      </c>
      <c r="J49" t="s">
        <v>36</v>
      </c>
      <c r="K49">
        <v>4</v>
      </c>
      <c r="L49" t="s">
        <v>602</v>
      </c>
      <c r="M49" t="s">
        <v>46</v>
      </c>
      <c r="N49" t="s">
        <v>68</v>
      </c>
      <c r="O49" t="s">
        <v>51</v>
      </c>
      <c r="P49" t="s">
        <v>60</v>
      </c>
      <c r="Q49" t="s">
        <v>30</v>
      </c>
      <c r="R49" t="s">
        <v>33</v>
      </c>
      <c r="S49">
        <v>24</v>
      </c>
      <c r="T49" t="s">
        <v>38</v>
      </c>
      <c r="U49" t="s">
        <v>33</v>
      </c>
      <c r="V49" t="s">
        <v>30</v>
      </c>
      <c r="W49">
        <v>9647</v>
      </c>
      <c r="X49">
        <v>1</v>
      </c>
      <c r="Y49" t="s">
        <v>164</v>
      </c>
    </row>
    <row r="50" spans="1:25" x14ac:dyDescent="0.2">
      <c r="A50">
        <v>97</v>
      </c>
      <c r="B50" s="4">
        <v>43453</v>
      </c>
      <c r="C50" s="5">
        <v>0.87777777777777777</v>
      </c>
      <c r="D50">
        <v>21</v>
      </c>
      <c r="E50" t="s">
        <v>445</v>
      </c>
      <c r="F50" t="s">
        <v>642</v>
      </c>
      <c r="G50">
        <v>4</v>
      </c>
      <c r="H50">
        <v>2018</v>
      </c>
      <c r="I50" t="s">
        <v>183</v>
      </c>
      <c r="J50" t="s">
        <v>36</v>
      </c>
      <c r="K50">
        <v>8</v>
      </c>
      <c r="L50" t="s">
        <v>464</v>
      </c>
      <c r="M50" t="s">
        <v>146</v>
      </c>
      <c r="N50" t="s">
        <v>28</v>
      </c>
      <c r="O50" t="s">
        <v>28</v>
      </c>
      <c r="P50" t="s">
        <v>29</v>
      </c>
      <c r="Q50" t="s">
        <v>37</v>
      </c>
      <c r="R50" t="s">
        <v>33</v>
      </c>
      <c r="S50">
        <v>50</v>
      </c>
      <c r="T50" t="s">
        <v>120</v>
      </c>
      <c r="U50" t="s">
        <v>33</v>
      </c>
      <c r="V50" t="s">
        <v>37</v>
      </c>
      <c r="W50">
        <v>9507</v>
      </c>
      <c r="X50">
        <v>1</v>
      </c>
      <c r="Y50" t="s">
        <v>184</v>
      </c>
    </row>
    <row r="51" spans="1:25" x14ac:dyDescent="0.2">
      <c r="A51">
        <v>104</v>
      </c>
      <c r="B51" s="4">
        <v>43533</v>
      </c>
      <c r="C51" s="5">
        <v>0.8041666666666667</v>
      </c>
      <c r="D51">
        <v>19</v>
      </c>
      <c r="E51" t="s">
        <v>447</v>
      </c>
      <c r="F51" t="s">
        <v>636</v>
      </c>
      <c r="G51">
        <v>1</v>
      </c>
      <c r="H51">
        <v>2019</v>
      </c>
      <c r="I51" t="s">
        <v>191</v>
      </c>
      <c r="J51" t="s">
        <v>36</v>
      </c>
      <c r="K51">
        <v>8</v>
      </c>
      <c r="L51" t="s">
        <v>514</v>
      </c>
      <c r="M51" t="s">
        <v>27</v>
      </c>
      <c r="N51" t="s">
        <v>28</v>
      </c>
      <c r="O51" t="s">
        <v>28</v>
      </c>
      <c r="P51" t="s">
        <v>29</v>
      </c>
      <c r="Q51" t="s">
        <v>30</v>
      </c>
      <c r="R51" t="s">
        <v>33</v>
      </c>
      <c r="S51">
        <v>35</v>
      </c>
      <c r="T51" t="s">
        <v>32</v>
      </c>
      <c r="U51" t="s">
        <v>33</v>
      </c>
      <c r="V51" t="s">
        <v>30</v>
      </c>
      <c r="W51">
        <v>10278</v>
      </c>
      <c r="X51">
        <v>1</v>
      </c>
      <c r="Y51" t="s">
        <v>192</v>
      </c>
    </row>
    <row r="52" spans="1:25" x14ac:dyDescent="0.2">
      <c r="A52">
        <v>108</v>
      </c>
      <c r="B52" s="4">
        <v>43584</v>
      </c>
      <c r="C52" s="5">
        <v>0.40277777777777779</v>
      </c>
      <c r="D52">
        <v>9</v>
      </c>
      <c r="E52" t="s">
        <v>441</v>
      </c>
      <c r="F52" t="s">
        <v>637</v>
      </c>
      <c r="G52">
        <v>2</v>
      </c>
      <c r="H52">
        <v>2019</v>
      </c>
      <c r="I52" t="s">
        <v>198</v>
      </c>
      <c r="J52" t="s">
        <v>36</v>
      </c>
      <c r="K52">
        <v>8</v>
      </c>
      <c r="L52" t="s">
        <v>505</v>
      </c>
      <c r="M52" t="s">
        <v>27</v>
      </c>
      <c r="N52" t="s">
        <v>28</v>
      </c>
      <c r="O52" t="s">
        <v>28</v>
      </c>
      <c r="P52" t="s">
        <v>29</v>
      </c>
      <c r="Q52" t="s">
        <v>37</v>
      </c>
      <c r="R52" t="s">
        <v>33</v>
      </c>
      <c r="S52">
        <v>26</v>
      </c>
      <c r="T52" t="s">
        <v>38</v>
      </c>
      <c r="U52" t="s">
        <v>33</v>
      </c>
      <c r="V52" t="s">
        <v>30</v>
      </c>
      <c r="W52">
        <v>8883</v>
      </c>
      <c r="X52">
        <v>1</v>
      </c>
      <c r="Y52" t="s">
        <v>199</v>
      </c>
    </row>
    <row r="53" spans="1:25" x14ac:dyDescent="0.2">
      <c r="A53">
        <v>112</v>
      </c>
      <c r="B53" s="4">
        <v>43604</v>
      </c>
      <c r="C53" s="5">
        <v>0.13194444444444445</v>
      </c>
      <c r="D53">
        <v>3</v>
      </c>
      <c r="E53" t="s">
        <v>444</v>
      </c>
      <c r="F53" t="s">
        <v>636</v>
      </c>
      <c r="G53">
        <v>2</v>
      </c>
      <c r="H53">
        <v>2019</v>
      </c>
      <c r="I53" t="s">
        <v>202</v>
      </c>
      <c r="J53" t="s">
        <v>36</v>
      </c>
      <c r="K53">
        <v>8</v>
      </c>
      <c r="L53" t="s">
        <v>478</v>
      </c>
      <c r="M53" t="s">
        <v>27</v>
      </c>
      <c r="N53" t="s">
        <v>28</v>
      </c>
      <c r="O53" t="s">
        <v>28</v>
      </c>
      <c r="P53" t="s">
        <v>29</v>
      </c>
      <c r="Q53" t="s">
        <v>30</v>
      </c>
      <c r="R53" t="s">
        <v>119</v>
      </c>
      <c r="S53">
        <v>17</v>
      </c>
      <c r="T53" t="s">
        <v>75</v>
      </c>
      <c r="U53" t="s">
        <v>33</v>
      </c>
      <c r="V53" t="s">
        <v>30</v>
      </c>
      <c r="W53">
        <v>10265</v>
      </c>
      <c r="X53">
        <v>1</v>
      </c>
      <c r="Y53" t="s">
        <v>203</v>
      </c>
    </row>
    <row r="54" spans="1:25" x14ac:dyDescent="0.2">
      <c r="A54">
        <v>114</v>
      </c>
      <c r="B54" s="4">
        <v>43704</v>
      </c>
      <c r="C54" s="5">
        <v>0.77083333333333337</v>
      </c>
      <c r="D54">
        <v>18</v>
      </c>
      <c r="E54" t="s">
        <v>448</v>
      </c>
      <c r="F54" t="s">
        <v>637</v>
      </c>
      <c r="G54">
        <v>3</v>
      </c>
      <c r="H54">
        <v>2019</v>
      </c>
      <c r="I54" t="s">
        <v>206</v>
      </c>
      <c r="J54" t="s">
        <v>36</v>
      </c>
      <c r="K54">
        <v>8</v>
      </c>
      <c r="L54" t="s">
        <v>613</v>
      </c>
      <c r="M54" t="s">
        <v>27</v>
      </c>
      <c r="N54" t="s">
        <v>50</v>
      </c>
      <c r="O54" t="s">
        <v>51</v>
      </c>
      <c r="P54" t="s">
        <v>29</v>
      </c>
      <c r="Q54" t="s">
        <v>37</v>
      </c>
      <c r="R54" t="s">
        <v>33</v>
      </c>
      <c r="S54">
        <v>32</v>
      </c>
      <c r="T54" t="s">
        <v>32</v>
      </c>
      <c r="U54" t="s">
        <v>33</v>
      </c>
      <c r="V54" t="s">
        <v>30</v>
      </c>
      <c r="W54">
        <v>9507</v>
      </c>
      <c r="X54">
        <v>1</v>
      </c>
      <c r="Y54" t="s">
        <v>207</v>
      </c>
    </row>
    <row r="55" spans="1:25" x14ac:dyDescent="0.2">
      <c r="A55">
        <v>128</v>
      </c>
      <c r="B55" s="4">
        <v>43903</v>
      </c>
      <c r="C55" s="5">
        <v>0.74305555555555558</v>
      </c>
      <c r="D55">
        <v>17</v>
      </c>
      <c r="E55" t="s">
        <v>446</v>
      </c>
      <c r="F55" t="s">
        <v>636</v>
      </c>
      <c r="G55">
        <v>1</v>
      </c>
      <c r="H55">
        <v>2020</v>
      </c>
      <c r="I55" t="s">
        <v>220</v>
      </c>
      <c r="J55" t="s">
        <v>36</v>
      </c>
      <c r="K55">
        <v>8</v>
      </c>
      <c r="L55" t="s">
        <v>575</v>
      </c>
      <c r="M55" t="s">
        <v>46</v>
      </c>
      <c r="N55" t="s">
        <v>50</v>
      </c>
      <c r="O55" t="s">
        <v>51</v>
      </c>
      <c r="P55" t="s">
        <v>29</v>
      </c>
      <c r="Q55" t="s">
        <v>37</v>
      </c>
      <c r="R55" t="s">
        <v>33</v>
      </c>
      <c r="S55">
        <v>28</v>
      </c>
      <c r="T55" t="s">
        <v>38</v>
      </c>
      <c r="U55" t="s">
        <v>33</v>
      </c>
      <c r="V55" t="s">
        <v>30</v>
      </c>
      <c r="W55">
        <v>7451</v>
      </c>
      <c r="X55">
        <v>1</v>
      </c>
      <c r="Y55" t="s">
        <v>221</v>
      </c>
    </row>
    <row r="56" spans="1:25" x14ac:dyDescent="0.2">
      <c r="A56">
        <v>136</v>
      </c>
      <c r="B56" s="4">
        <v>43998</v>
      </c>
      <c r="C56" s="5">
        <v>0.85416666666666663</v>
      </c>
      <c r="D56">
        <v>20</v>
      </c>
      <c r="E56" t="s">
        <v>448</v>
      </c>
      <c r="F56" t="s">
        <v>635</v>
      </c>
      <c r="G56">
        <v>2</v>
      </c>
      <c r="H56">
        <v>2020</v>
      </c>
      <c r="I56" t="s">
        <v>232</v>
      </c>
      <c r="J56" t="s">
        <v>36</v>
      </c>
      <c r="K56">
        <v>4</v>
      </c>
      <c r="L56" t="s">
        <v>489</v>
      </c>
      <c r="M56" t="s">
        <v>27</v>
      </c>
      <c r="N56" t="s">
        <v>28</v>
      </c>
      <c r="O56" t="s">
        <v>28</v>
      </c>
      <c r="P56" t="s">
        <v>29</v>
      </c>
      <c r="Q56" t="s">
        <v>30</v>
      </c>
      <c r="R56" t="s">
        <v>31</v>
      </c>
      <c r="S56">
        <v>27</v>
      </c>
      <c r="T56" t="s">
        <v>38</v>
      </c>
      <c r="U56" t="s">
        <v>33</v>
      </c>
      <c r="V56" t="s">
        <v>30</v>
      </c>
      <c r="W56">
        <v>7273</v>
      </c>
      <c r="X56">
        <v>1</v>
      </c>
      <c r="Y56" t="s">
        <v>233</v>
      </c>
    </row>
    <row r="57" spans="1:25" x14ac:dyDescent="0.2">
      <c r="A57">
        <v>149</v>
      </c>
      <c r="B57" s="4">
        <v>44104</v>
      </c>
      <c r="C57" s="5">
        <v>0.76666666666666672</v>
      </c>
      <c r="D57">
        <v>18</v>
      </c>
      <c r="E57" t="s">
        <v>445</v>
      </c>
      <c r="F57" t="s">
        <v>641</v>
      </c>
      <c r="G57">
        <v>3</v>
      </c>
      <c r="H57">
        <v>2020</v>
      </c>
      <c r="I57" t="s">
        <v>246</v>
      </c>
      <c r="J57" t="s">
        <v>36</v>
      </c>
      <c r="K57">
        <v>6</v>
      </c>
      <c r="L57" t="s">
        <v>581</v>
      </c>
      <c r="M57" t="s">
        <v>46</v>
      </c>
      <c r="N57" t="s">
        <v>50</v>
      </c>
      <c r="O57" t="s">
        <v>51</v>
      </c>
      <c r="P57" t="s">
        <v>29</v>
      </c>
      <c r="Q57" t="s">
        <v>30</v>
      </c>
      <c r="R57" t="s">
        <v>31</v>
      </c>
      <c r="S57">
        <v>38</v>
      </c>
      <c r="T57" t="s">
        <v>32</v>
      </c>
      <c r="U57" t="s">
        <v>33</v>
      </c>
      <c r="V57" t="s">
        <v>30</v>
      </c>
      <c r="W57">
        <v>8078</v>
      </c>
      <c r="X57">
        <v>1</v>
      </c>
      <c r="Y57" t="s">
        <v>247</v>
      </c>
    </row>
    <row r="58" spans="1:25" x14ac:dyDescent="0.2">
      <c r="A58">
        <v>153</v>
      </c>
      <c r="B58" s="4">
        <v>44124</v>
      </c>
      <c r="C58" s="5">
        <v>0.87986111111111109</v>
      </c>
      <c r="D58">
        <v>21</v>
      </c>
      <c r="E58" t="s">
        <v>448</v>
      </c>
      <c r="F58" t="s">
        <v>639</v>
      </c>
      <c r="G58">
        <v>4</v>
      </c>
      <c r="H58">
        <v>2020</v>
      </c>
      <c r="I58" t="s">
        <v>252</v>
      </c>
      <c r="J58" t="s">
        <v>36</v>
      </c>
      <c r="K58">
        <v>4</v>
      </c>
      <c r="L58" t="s">
        <v>479</v>
      </c>
      <c r="M58" t="s">
        <v>27</v>
      </c>
      <c r="N58" t="s">
        <v>28</v>
      </c>
      <c r="O58" t="s">
        <v>28</v>
      </c>
      <c r="P58" t="s">
        <v>29</v>
      </c>
      <c r="Q58" t="s">
        <v>37</v>
      </c>
      <c r="R58" t="s">
        <v>33</v>
      </c>
      <c r="S58">
        <v>43</v>
      </c>
      <c r="T58" t="s">
        <v>65</v>
      </c>
      <c r="U58" t="s">
        <v>33</v>
      </c>
      <c r="V58" t="s">
        <v>37</v>
      </c>
      <c r="W58">
        <v>10097</v>
      </c>
      <c r="X58">
        <v>1</v>
      </c>
      <c r="Y58" t="s">
        <v>253</v>
      </c>
    </row>
    <row r="59" spans="1:25" x14ac:dyDescent="0.2">
      <c r="A59">
        <v>158</v>
      </c>
      <c r="B59" s="4">
        <v>44148</v>
      </c>
      <c r="C59" s="5">
        <v>0.23958333333333334</v>
      </c>
      <c r="D59">
        <v>5</v>
      </c>
      <c r="E59" t="s">
        <v>446</v>
      </c>
      <c r="F59" t="s">
        <v>638</v>
      </c>
      <c r="G59">
        <v>4</v>
      </c>
      <c r="H59">
        <v>2020</v>
      </c>
      <c r="I59" t="s">
        <v>259</v>
      </c>
      <c r="J59" t="s">
        <v>36</v>
      </c>
      <c r="K59">
        <v>4</v>
      </c>
      <c r="L59" t="s">
        <v>482</v>
      </c>
      <c r="M59" t="s">
        <v>27</v>
      </c>
      <c r="N59" t="s">
        <v>50</v>
      </c>
      <c r="O59" t="s">
        <v>51</v>
      </c>
      <c r="P59" t="s">
        <v>29</v>
      </c>
      <c r="Q59" t="s">
        <v>30</v>
      </c>
      <c r="R59" t="s">
        <v>31</v>
      </c>
      <c r="S59">
        <v>35</v>
      </c>
      <c r="T59" t="s">
        <v>32</v>
      </c>
      <c r="U59" t="s">
        <v>33</v>
      </c>
      <c r="V59" t="s">
        <v>30</v>
      </c>
      <c r="W59">
        <v>10647</v>
      </c>
      <c r="X59">
        <v>1</v>
      </c>
      <c r="Y59" t="s">
        <v>260</v>
      </c>
    </row>
    <row r="60" spans="1:25" x14ac:dyDescent="0.2">
      <c r="A60">
        <v>160</v>
      </c>
      <c r="B60" s="4">
        <v>44165</v>
      </c>
      <c r="C60" s="5">
        <v>8.7499999999999994E-2</v>
      </c>
      <c r="D60">
        <v>2</v>
      </c>
      <c r="E60" t="s">
        <v>441</v>
      </c>
      <c r="F60" t="s">
        <v>638</v>
      </c>
      <c r="G60">
        <v>4</v>
      </c>
      <c r="H60">
        <v>2020</v>
      </c>
      <c r="I60" t="s">
        <v>261</v>
      </c>
      <c r="J60" t="s">
        <v>36</v>
      </c>
      <c r="K60">
        <v>4</v>
      </c>
      <c r="L60" t="s">
        <v>498</v>
      </c>
      <c r="M60" t="s">
        <v>27</v>
      </c>
      <c r="N60" t="s">
        <v>28</v>
      </c>
      <c r="O60" t="s">
        <v>28</v>
      </c>
      <c r="P60" t="s">
        <v>29</v>
      </c>
      <c r="Q60" t="s">
        <v>30</v>
      </c>
      <c r="R60" t="s">
        <v>31</v>
      </c>
      <c r="S60">
        <v>33</v>
      </c>
      <c r="T60" t="s">
        <v>32</v>
      </c>
      <c r="U60" t="s">
        <v>33</v>
      </c>
      <c r="V60" t="s">
        <v>30</v>
      </c>
      <c r="W60">
        <v>7163</v>
      </c>
      <c r="X60">
        <v>1</v>
      </c>
      <c r="Y60" t="s">
        <v>262</v>
      </c>
    </row>
    <row r="61" spans="1:25" x14ac:dyDescent="0.2">
      <c r="A61">
        <v>164</v>
      </c>
      <c r="B61" s="4">
        <v>44168</v>
      </c>
      <c r="C61" s="5">
        <v>0.17152777777777778</v>
      </c>
      <c r="D61">
        <v>4</v>
      </c>
      <c r="E61" t="s">
        <v>442</v>
      </c>
      <c r="F61" t="s">
        <v>642</v>
      </c>
      <c r="G61">
        <v>4</v>
      </c>
      <c r="H61">
        <v>2020</v>
      </c>
      <c r="I61" t="s">
        <v>263</v>
      </c>
      <c r="J61" t="s">
        <v>36</v>
      </c>
      <c r="K61">
        <v>3</v>
      </c>
      <c r="L61" t="s">
        <v>530</v>
      </c>
      <c r="M61" t="s">
        <v>27</v>
      </c>
      <c r="N61" t="s">
        <v>28</v>
      </c>
      <c r="O61" t="s">
        <v>28</v>
      </c>
      <c r="P61" t="s">
        <v>29</v>
      </c>
      <c r="Q61" t="s">
        <v>30</v>
      </c>
      <c r="R61" t="s">
        <v>31</v>
      </c>
      <c r="S61">
        <v>42</v>
      </c>
      <c r="T61" t="s">
        <v>65</v>
      </c>
      <c r="U61" t="s">
        <v>33</v>
      </c>
      <c r="V61" t="s">
        <v>37</v>
      </c>
      <c r="W61">
        <v>9824</v>
      </c>
      <c r="X61">
        <v>1</v>
      </c>
      <c r="Y61" t="s">
        <v>264</v>
      </c>
    </row>
    <row r="62" spans="1:25" x14ac:dyDescent="0.2">
      <c r="A62">
        <v>189</v>
      </c>
      <c r="B62" s="4">
        <v>44376</v>
      </c>
      <c r="C62" s="5">
        <v>0.94444444444444442</v>
      </c>
      <c r="D62">
        <v>22</v>
      </c>
      <c r="E62" t="s">
        <v>448</v>
      </c>
      <c r="F62" t="s">
        <v>635</v>
      </c>
      <c r="G62">
        <v>2</v>
      </c>
      <c r="H62">
        <v>2021</v>
      </c>
      <c r="I62" t="s">
        <v>291</v>
      </c>
      <c r="J62" t="s">
        <v>36</v>
      </c>
      <c r="K62">
        <v>4</v>
      </c>
      <c r="L62" t="s">
        <v>606</v>
      </c>
      <c r="M62" t="s">
        <v>27</v>
      </c>
      <c r="N62" t="s">
        <v>50</v>
      </c>
      <c r="O62" t="s">
        <v>51</v>
      </c>
      <c r="P62" t="s">
        <v>29</v>
      </c>
      <c r="Q62" t="s">
        <v>30</v>
      </c>
      <c r="R62" t="s">
        <v>33</v>
      </c>
      <c r="S62">
        <v>77</v>
      </c>
      <c r="T62" t="s">
        <v>159</v>
      </c>
      <c r="U62" t="s">
        <v>33</v>
      </c>
      <c r="V62" t="s">
        <v>30</v>
      </c>
      <c r="W62">
        <v>10647</v>
      </c>
      <c r="X62">
        <v>1</v>
      </c>
      <c r="Y62" t="s">
        <v>292</v>
      </c>
    </row>
    <row r="63" spans="1:25" x14ac:dyDescent="0.2">
      <c r="A63">
        <v>195</v>
      </c>
      <c r="B63" s="4">
        <v>44397</v>
      </c>
      <c r="C63" s="5">
        <v>0.8</v>
      </c>
      <c r="D63">
        <v>19</v>
      </c>
      <c r="E63" t="s">
        <v>448</v>
      </c>
      <c r="F63" t="s">
        <v>635</v>
      </c>
      <c r="G63">
        <v>3</v>
      </c>
      <c r="H63">
        <v>2021</v>
      </c>
      <c r="I63" t="s">
        <v>296</v>
      </c>
      <c r="J63" t="s">
        <v>36</v>
      </c>
      <c r="K63">
        <v>8</v>
      </c>
      <c r="L63" t="s">
        <v>462</v>
      </c>
      <c r="M63" t="s">
        <v>46</v>
      </c>
      <c r="N63" t="s">
        <v>28</v>
      </c>
      <c r="O63" t="s">
        <v>28</v>
      </c>
      <c r="P63" t="s">
        <v>29</v>
      </c>
      <c r="Q63" t="s">
        <v>37</v>
      </c>
      <c r="R63" t="s">
        <v>33</v>
      </c>
      <c r="S63">
        <v>30</v>
      </c>
      <c r="T63" t="s">
        <v>32</v>
      </c>
      <c r="U63" t="s">
        <v>33</v>
      </c>
      <c r="V63" t="s">
        <v>37</v>
      </c>
      <c r="W63">
        <v>10388</v>
      </c>
      <c r="X63">
        <v>1</v>
      </c>
      <c r="Y63" t="s">
        <v>297</v>
      </c>
    </row>
    <row r="64" spans="1:25" x14ac:dyDescent="0.2">
      <c r="A64">
        <v>198</v>
      </c>
      <c r="B64" s="4">
        <v>44583</v>
      </c>
      <c r="C64" s="5">
        <v>0.19513888888888889</v>
      </c>
      <c r="D64">
        <v>4</v>
      </c>
      <c r="E64" t="s">
        <v>447</v>
      </c>
      <c r="F64" t="s">
        <v>635</v>
      </c>
      <c r="G64">
        <v>1</v>
      </c>
      <c r="H64">
        <v>2022</v>
      </c>
      <c r="I64" t="s">
        <v>302</v>
      </c>
      <c r="J64" t="s">
        <v>36</v>
      </c>
      <c r="K64">
        <v>4</v>
      </c>
      <c r="L64" t="s">
        <v>487</v>
      </c>
      <c r="M64" t="s">
        <v>27</v>
      </c>
      <c r="N64" t="s">
        <v>28</v>
      </c>
      <c r="O64" t="s">
        <v>28</v>
      </c>
      <c r="P64" t="s">
        <v>29</v>
      </c>
      <c r="Q64" t="s">
        <v>37</v>
      </c>
      <c r="R64" t="s">
        <v>33</v>
      </c>
      <c r="S64">
        <v>37</v>
      </c>
      <c r="T64" t="s">
        <v>32</v>
      </c>
      <c r="U64" t="s">
        <v>33</v>
      </c>
      <c r="V64" t="s">
        <v>37</v>
      </c>
      <c r="W64">
        <v>10288</v>
      </c>
      <c r="X64">
        <v>1</v>
      </c>
      <c r="Y64" t="s">
        <v>303</v>
      </c>
    </row>
    <row r="65" spans="1:25" x14ac:dyDescent="0.2">
      <c r="A65">
        <v>211</v>
      </c>
      <c r="B65" s="4">
        <v>44739</v>
      </c>
      <c r="C65" s="5">
        <v>0.72499999999999998</v>
      </c>
      <c r="D65">
        <v>17</v>
      </c>
      <c r="E65" t="s">
        <v>441</v>
      </c>
      <c r="F65" t="s">
        <v>635</v>
      </c>
      <c r="G65">
        <v>2</v>
      </c>
      <c r="H65">
        <v>2022</v>
      </c>
      <c r="I65" t="s">
        <v>320</v>
      </c>
      <c r="J65" t="s">
        <v>36</v>
      </c>
      <c r="K65">
        <v>6</v>
      </c>
      <c r="L65" t="s">
        <v>526</v>
      </c>
      <c r="M65" t="s">
        <v>27</v>
      </c>
      <c r="N65" t="s">
        <v>28</v>
      </c>
      <c r="O65" t="s">
        <v>28</v>
      </c>
      <c r="P65" t="s">
        <v>29</v>
      </c>
      <c r="Q65" t="s">
        <v>30</v>
      </c>
      <c r="R65" t="s">
        <v>31</v>
      </c>
      <c r="S65">
        <v>30</v>
      </c>
      <c r="T65" t="s">
        <v>32</v>
      </c>
      <c r="U65" t="s">
        <v>33</v>
      </c>
      <c r="V65" t="s">
        <v>30</v>
      </c>
      <c r="W65">
        <v>8723</v>
      </c>
      <c r="X65">
        <v>1</v>
      </c>
      <c r="Y65" t="s">
        <v>321</v>
      </c>
    </row>
    <row r="66" spans="1:25" x14ac:dyDescent="0.2">
      <c r="A66">
        <v>227</v>
      </c>
      <c r="B66" s="4">
        <v>44871</v>
      </c>
      <c r="C66" s="5">
        <v>0.68611111111111112</v>
      </c>
      <c r="D66">
        <v>16</v>
      </c>
      <c r="E66" t="s">
        <v>444</v>
      </c>
      <c r="F66" t="s">
        <v>638</v>
      </c>
      <c r="G66">
        <v>4</v>
      </c>
      <c r="H66">
        <v>2022</v>
      </c>
      <c r="I66" t="s">
        <v>339</v>
      </c>
      <c r="J66" t="s">
        <v>36</v>
      </c>
      <c r="K66">
        <v>4</v>
      </c>
      <c r="L66" t="s">
        <v>561</v>
      </c>
      <c r="M66" t="s">
        <v>27</v>
      </c>
      <c r="N66" t="s">
        <v>68</v>
      </c>
      <c r="O66" t="s">
        <v>51</v>
      </c>
      <c r="P66" t="s">
        <v>29</v>
      </c>
      <c r="Q66" t="s">
        <v>30</v>
      </c>
      <c r="R66" t="s">
        <v>31</v>
      </c>
      <c r="S66">
        <v>16</v>
      </c>
      <c r="T66" t="s">
        <v>75</v>
      </c>
      <c r="U66" t="s">
        <v>33</v>
      </c>
      <c r="V66" t="s">
        <v>30</v>
      </c>
      <c r="W66">
        <v>10992</v>
      </c>
      <c r="X66">
        <v>1</v>
      </c>
      <c r="Y66" t="s">
        <v>340</v>
      </c>
    </row>
    <row r="67" spans="1:25" x14ac:dyDescent="0.2">
      <c r="A67">
        <v>260</v>
      </c>
      <c r="B67" s="4">
        <v>45108</v>
      </c>
      <c r="C67" s="5">
        <v>0.65902777777777777</v>
      </c>
      <c r="D67">
        <v>15</v>
      </c>
      <c r="E67" t="s">
        <v>447</v>
      </c>
      <c r="F67" t="s">
        <v>635</v>
      </c>
      <c r="G67">
        <v>3</v>
      </c>
      <c r="H67">
        <v>2023</v>
      </c>
      <c r="I67" t="s">
        <v>385</v>
      </c>
      <c r="J67" t="s">
        <v>36</v>
      </c>
      <c r="K67">
        <v>8</v>
      </c>
      <c r="L67" t="s">
        <v>568</v>
      </c>
      <c r="M67" t="s">
        <v>386</v>
      </c>
      <c r="N67" t="s">
        <v>28</v>
      </c>
      <c r="O67" t="s">
        <v>28</v>
      </c>
      <c r="P67" t="s">
        <v>29</v>
      </c>
      <c r="Q67" t="s">
        <v>37</v>
      </c>
      <c r="R67" t="s">
        <v>33</v>
      </c>
      <c r="S67">
        <v>35</v>
      </c>
      <c r="T67" t="s">
        <v>32</v>
      </c>
      <c r="U67" t="s">
        <v>33</v>
      </c>
      <c r="V67" t="s">
        <v>30</v>
      </c>
      <c r="W67">
        <v>10801</v>
      </c>
      <c r="X67">
        <v>1</v>
      </c>
      <c r="Y67" t="s">
        <v>387</v>
      </c>
    </row>
    <row r="68" spans="1:25" x14ac:dyDescent="0.2">
      <c r="A68">
        <v>263</v>
      </c>
      <c r="B68" s="4">
        <v>45148</v>
      </c>
      <c r="C68" s="5">
        <v>0.73124999999999996</v>
      </c>
      <c r="D68">
        <v>17</v>
      </c>
      <c r="E68" t="s">
        <v>442</v>
      </c>
      <c r="F68" t="s">
        <v>637</v>
      </c>
      <c r="G68">
        <v>3</v>
      </c>
      <c r="H68">
        <v>2023</v>
      </c>
      <c r="I68" t="s">
        <v>392</v>
      </c>
      <c r="J68" t="s">
        <v>36</v>
      </c>
      <c r="K68">
        <v>4</v>
      </c>
      <c r="L68" t="s">
        <v>564</v>
      </c>
      <c r="M68" t="s">
        <v>27</v>
      </c>
      <c r="N68" t="s">
        <v>68</v>
      </c>
      <c r="O68" t="s">
        <v>51</v>
      </c>
      <c r="P68" t="s">
        <v>29</v>
      </c>
      <c r="Q68" t="s">
        <v>37</v>
      </c>
      <c r="R68" t="s">
        <v>33</v>
      </c>
      <c r="S68">
        <v>33</v>
      </c>
      <c r="T68" t="s">
        <v>32</v>
      </c>
      <c r="U68" t="s">
        <v>33</v>
      </c>
      <c r="V68" t="s">
        <v>30</v>
      </c>
      <c r="W68">
        <v>8305</v>
      </c>
      <c r="X68">
        <v>1</v>
      </c>
      <c r="Y68" t="s">
        <v>393</v>
      </c>
    </row>
    <row r="69" spans="1:25" x14ac:dyDescent="0.2">
      <c r="A69">
        <v>268</v>
      </c>
      <c r="B69" s="4">
        <v>45276</v>
      </c>
      <c r="C69" s="5">
        <v>0.60486111111111107</v>
      </c>
      <c r="D69">
        <v>14</v>
      </c>
      <c r="E69" t="s">
        <v>447</v>
      </c>
      <c r="F69" t="s">
        <v>642</v>
      </c>
      <c r="G69">
        <v>4</v>
      </c>
      <c r="H69">
        <v>2023</v>
      </c>
      <c r="I69" t="s">
        <v>398</v>
      </c>
      <c r="J69" t="s">
        <v>36</v>
      </c>
      <c r="K69">
        <v>8</v>
      </c>
      <c r="L69" t="s">
        <v>465</v>
      </c>
      <c r="M69" t="s">
        <v>146</v>
      </c>
      <c r="N69" t="s">
        <v>28</v>
      </c>
      <c r="O69" t="s">
        <v>28</v>
      </c>
      <c r="P69" t="s">
        <v>29</v>
      </c>
      <c r="Q69" t="s">
        <v>30</v>
      </c>
      <c r="R69" t="s">
        <v>119</v>
      </c>
      <c r="S69">
        <v>37</v>
      </c>
      <c r="T69" t="s">
        <v>32</v>
      </c>
      <c r="U69" t="s">
        <v>33</v>
      </c>
      <c r="V69" t="s">
        <v>37</v>
      </c>
      <c r="W69">
        <v>10395</v>
      </c>
      <c r="X69">
        <v>1</v>
      </c>
      <c r="Y69" t="s">
        <v>399</v>
      </c>
    </row>
    <row r="70" spans="1:25" x14ac:dyDescent="0.2">
      <c r="A70">
        <v>272</v>
      </c>
      <c r="B70" s="4">
        <v>45302</v>
      </c>
      <c r="C70" s="5">
        <v>0.47499999999999998</v>
      </c>
      <c r="D70">
        <v>11</v>
      </c>
      <c r="E70" t="s">
        <v>442</v>
      </c>
      <c r="F70" t="s">
        <v>635</v>
      </c>
      <c r="G70">
        <v>1</v>
      </c>
      <c r="H70">
        <v>2024</v>
      </c>
      <c r="I70" t="s">
        <v>402</v>
      </c>
      <c r="J70" t="s">
        <v>36</v>
      </c>
      <c r="K70">
        <v>8</v>
      </c>
      <c r="L70" t="s">
        <v>502</v>
      </c>
      <c r="M70" t="s">
        <v>27</v>
      </c>
      <c r="N70" t="s">
        <v>28</v>
      </c>
      <c r="O70" t="s">
        <v>28</v>
      </c>
      <c r="P70" t="s">
        <v>29</v>
      </c>
      <c r="Q70" t="s">
        <v>30</v>
      </c>
      <c r="R70" t="s">
        <v>33</v>
      </c>
      <c r="S70">
        <v>43</v>
      </c>
      <c r="T70" t="s">
        <v>65</v>
      </c>
      <c r="U70" t="s">
        <v>33</v>
      </c>
      <c r="V70" t="s">
        <v>37</v>
      </c>
      <c r="W70">
        <v>9351</v>
      </c>
      <c r="X70">
        <v>1</v>
      </c>
      <c r="Y70" t="s">
        <v>403</v>
      </c>
    </row>
    <row r="71" spans="1:25" x14ac:dyDescent="0.2">
      <c r="A71">
        <v>273</v>
      </c>
      <c r="B71" s="4">
        <v>45303</v>
      </c>
      <c r="C71" s="5">
        <v>0.84444444444444444</v>
      </c>
      <c r="D71">
        <v>20</v>
      </c>
      <c r="E71" t="s">
        <v>446</v>
      </c>
      <c r="F71" t="s">
        <v>635</v>
      </c>
      <c r="G71">
        <v>1</v>
      </c>
      <c r="H71">
        <v>2024</v>
      </c>
      <c r="I71" t="s">
        <v>404</v>
      </c>
      <c r="J71" t="s">
        <v>36</v>
      </c>
      <c r="K71">
        <v>8</v>
      </c>
      <c r="L71" t="s">
        <v>593</v>
      </c>
      <c r="M71" t="s">
        <v>27</v>
      </c>
      <c r="N71" t="s">
        <v>50</v>
      </c>
      <c r="O71" t="s">
        <v>51</v>
      </c>
      <c r="P71" t="s">
        <v>29</v>
      </c>
      <c r="Q71" t="s">
        <v>37</v>
      </c>
      <c r="R71" t="s">
        <v>33</v>
      </c>
      <c r="S71">
        <v>38</v>
      </c>
      <c r="T71" t="s">
        <v>32</v>
      </c>
      <c r="U71" t="s">
        <v>95</v>
      </c>
      <c r="V71" t="s">
        <v>30</v>
      </c>
      <c r="W71">
        <v>5831</v>
      </c>
      <c r="X71">
        <v>1</v>
      </c>
      <c r="Y71" t="s">
        <v>405</v>
      </c>
    </row>
    <row r="72" spans="1:25" x14ac:dyDescent="0.2">
      <c r="A72">
        <v>275</v>
      </c>
      <c r="B72" s="4">
        <v>45318</v>
      </c>
      <c r="C72" s="5">
        <v>0.67361111111111116</v>
      </c>
      <c r="D72">
        <v>16</v>
      </c>
      <c r="E72" t="s">
        <v>447</v>
      </c>
      <c r="F72" t="s">
        <v>635</v>
      </c>
      <c r="G72">
        <v>1</v>
      </c>
      <c r="H72">
        <v>2024</v>
      </c>
      <c r="I72" t="s">
        <v>406</v>
      </c>
      <c r="J72" t="s">
        <v>36</v>
      </c>
      <c r="K72">
        <v>4</v>
      </c>
      <c r="L72" t="s">
        <v>482</v>
      </c>
      <c r="M72" t="s">
        <v>27</v>
      </c>
      <c r="N72" t="s">
        <v>28</v>
      </c>
      <c r="O72" t="s">
        <v>28</v>
      </c>
      <c r="P72" t="s">
        <v>29</v>
      </c>
      <c r="Q72" t="s">
        <v>37</v>
      </c>
      <c r="R72" t="s">
        <v>33</v>
      </c>
      <c r="S72">
        <v>42</v>
      </c>
      <c r="T72" t="s">
        <v>65</v>
      </c>
      <c r="U72" t="s">
        <v>33</v>
      </c>
      <c r="V72" t="s">
        <v>30</v>
      </c>
      <c r="W72">
        <v>10584</v>
      </c>
      <c r="X72">
        <v>1</v>
      </c>
      <c r="Y72" t="s">
        <v>407</v>
      </c>
    </row>
    <row r="73" spans="1:25" x14ac:dyDescent="0.2">
      <c r="A73">
        <v>279</v>
      </c>
      <c r="B73" s="4">
        <v>45324</v>
      </c>
      <c r="C73" s="5">
        <v>0.57986111111111116</v>
      </c>
      <c r="D73">
        <v>13</v>
      </c>
      <c r="E73" t="s">
        <v>446</v>
      </c>
      <c r="F73" t="s">
        <v>640</v>
      </c>
      <c r="G73">
        <v>1</v>
      </c>
      <c r="H73">
        <v>2024</v>
      </c>
      <c r="I73" t="s">
        <v>408</v>
      </c>
      <c r="J73" t="s">
        <v>36</v>
      </c>
      <c r="K73">
        <v>4</v>
      </c>
      <c r="L73" t="s">
        <v>473</v>
      </c>
      <c r="M73" t="s">
        <v>27</v>
      </c>
      <c r="N73" t="s">
        <v>28</v>
      </c>
      <c r="O73" t="s">
        <v>28</v>
      </c>
      <c r="P73" t="s">
        <v>29</v>
      </c>
      <c r="Q73" t="s">
        <v>30</v>
      </c>
      <c r="R73" t="s">
        <v>33</v>
      </c>
      <c r="S73">
        <v>27</v>
      </c>
      <c r="T73" t="s">
        <v>38</v>
      </c>
      <c r="U73" t="s">
        <v>33</v>
      </c>
      <c r="V73" t="s">
        <v>37</v>
      </c>
      <c r="W73">
        <v>10647</v>
      </c>
      <c r="X73">
        <v>1</v>
      </c>
      <c r="Y73" t="s">
        <v>409</v>
      </c>
    </row>
    <row r="74" spans="1:25" x14ac:dyDescent="0.2">
      <c r="A74">
        <v>280</v>
      </c>
      <c r="B74" s="4">
        <v>45324</v>
      </c>
      <c r="C74" s="5">
        <v>0.57986111111111116</v>
      </c>
      <c r="D74">
        <v>13</v>
      </c>
      <c r="E74" t="s">
        <v>446</v>
      </c>
      <c r="F74" t="s">
        <v>640</v>
      </c>
      <c r="G74">
        <v>1</v>
      </c>
      <c r="H74">
        <v>2024</v>
      </c>
      <c r="I74" t="s">
        <v>408</v>
      </c>
      <c r="J74" t="s">
        <v>36</v>
      </c>
      <c r="K74">
        <v>4</v>
      </c>
      <c r="L74" t="s">
        <v>473</v>
      </c>
      <c r="M74" t="s">
        <v>27</v>
      </c>
      <c r="N74" t="s">
        <v>28</v>
      </c>
      <c r="O74" t="s">
        <v>28</v>
      </c>
      <c r="P74" t="s">
        <v>29</v>
      </c>
      <c r="Q74" t="s">
        <v>30</v>
      </c>
      <c r="R74" t="s">
        <v>33</v>
      </c>
      <c r="S74">
        <v>27</v>
      </c>
      <c r="T74" t="s">
        <v>38</v>
      </c>
      <c r="U74" t="s">
        <v>33</v>
      </c>
      <c r="V74" t="s">
        <v>30</v>
      </c>
      <c r="W74">
        <v>10954</v>
      </c>
      <c r="X74">
        <v>1</v>
      </c>
      <c r="Y74" t="s">
        <v>409</v>
      </c>
    </row>
    <row r="75" spans="1:25" x14ac:dyDescent="0.2">
      <c r="A75">
        <v>289</v>
      </c>
      <c r="B75" s="4">
        <v>45538</v>
      </c>
      <c r="C75" s="5">
        <v>0.77083333333333337</v>
      </c>
      <c r="D75">
        <v>18</v>
      </c>
      <c r="E75" t="s">
        <v>448</v>
      </c>
      <c r="F75" t="s">
        <v>641</v>
      </c>
      <c r="G75">
        <v>3</v>
      </c>
      <c r="H75">
        <v>2024</v>
      </c>
      <c r="I75" t="s">
        <v>422</v>
      </c>
      <c r="J75" t="s">
        <v>36</v>
      </c>
      <c r="K75">
        <v>8</v>
      </c>
      <c r="L75" t="s">
        <v>600</v>
      </c>
      <c r="M75" t="s">
        <v>27</v>
      </c>
      <c r="N75" t="s">
        <v>68</v>
      </c>
      <c r="O75" t="s">
        <v>51</v>
      </c>
      <c r="P75" t="s">
        <v>29</v>
      </c>
      <c r="Q75" t="s">
        <v>37</v>
      </c>
      <c r="R75" t="s">
        <v>33</v>
      </c>
      <c r="S75">
        <v>41</v>
      </c>
      <c r="T75" t="s">
        <v>65</v>
      </c>
      <c r="U75" t="s">
        <v>31</v>
      </c>
      <c r="V75" t="s">
        <v>30</v>
      </c>
      <c r="W75">
        <v>11590</v>
      </c>
      <c r="X75">
        <v>1</v>
      </c>
      <c r="Y75" t="s">
        <v>423</v>
      </c>
    </row>
    <row r="76" spans="1:25" x14ac:dyDescent="0.2">
      <c r="A76">
        <v>294</v>
      </c>
      <c r="B76" s="4">
        <v>45601</v>
      </c>
      <c r="C76" s="5">
        <v>0.47638888888888886</v>
      </c>
      <c r="D76">
        <v>11</v>
      </c>
      <c r="E76" t="s">
        <v>448</v>
      </c>
      <c r="F76" t="s">
        <v>638</v>
      </c>
      <c r="G76">
        <v>4</v>
      </c>
      <c r="H76">
        <v>2024</v>
      </c>
      <c r="I76" t="s">
        <v>431</v>
      </c>
      <c r="J76" t="s">
        <v>36</v>
      </c>
      <c r="K76">
        <v>4</v>
      </c>
      <c r="L76" t="s">
        <v>510</v>
      </c>
      <c r="M76" t="s">
        <v>27</v>
      </c>
      <c r="N76" t="s">
        <v>28</v>
      </c>
      <c r="O76" t="s">
        <v>28</v>
      </c>
      <c r="P76" t="s">
        <v>29</v>
      </c>
      <c r="Q76" t="s">
        <v>37</v>
      </c>
      <c r="R76" t="s">
        <v>33</v>
      </c>
      <c r="S76">
        <v>30</v>
      </c>
      <c r="T76" t="s">
        <v>32</v>
      </c>
      <c r="U76" t="s">
        <v>33</v>
      </c>
      <c r="V76" t="s">
        <v>30</v>
      </c>
      <c r="W76">
        <v>9809</v>
      </c>
      <c r="X76">
        <v>1</v>
      </c>
      <c r="Y76" t="s">
        <v>432</v>
      </c>
    </row>
    <row r="77" spans="1:25" x14ac:dyDescent="0.2">
      <c r="A77">
        <v>296</v>
      </c>
      <c r="B77" s="4">
        <v>45605</v>
      </c>
      <c r="C77" s="5">
        <v>0.63888888888888884</v>
      </c>
      <c r="D77">
        <v>15</v>
      </c>
      <c r="E77" t="s">
        <v>447</v>
      </c>
      <c r="F77" t="s">
        <v>638</v>
      </c>
      <c r="G77">
        <v>4</v>
      </c>
      <c r="H77">
        <v>2024</v>
      </c>
      <c r="I77" t="s">
        <v>433</v>
      </c>
      <c r="J77" t="s">
        <v>36</v>
      </c>
      <c r="K77">
        <v>4</v>
      </c>
      <c r="L77" t="s">
        <v>580</v>
      </c>
      <c r="M77" t="s">
        <v>46</v>
      </c>
      <c r="N77" t="s">
        <v>50</v>
      </c>
      <c r="O77" t="s">
        <v>51</v>
      </c>
      <c r="P77" t="s">
        <v>60</v>
      </c>
      <c r="Q77" t="s">
        <v>30</v>
      </c>
      <c r="R77" t="s">
        <v>33</v>
      </c>
      <c r="S77">
        <v>32</v>
      </c>
      <c r="T77" t="s">
        <v>32</v>
      </c>
      <c r="U77" t="s">
        <v>33</v>
      </c>
      <c r="V77" t="s">
        <v>30</v>
      </c>
      <c r="W77">
        <v>11809</v>
      </c>
      <c r="X77">
        <v>1</v>
      </c>
      <c r="Y77" t="s">
        <v>434</v>
      </c>
    </row>
    <row r="78" spans="1:25" x14ac:dyDescent="0.2">
      <c r="A78">
        <v>6</v>
      </c>
      <c r="B78" s="4">
        <v>42817</v>
      </c>
      <c r="C78" s="5">
        <v>0.72569444444444442</v>
      </c>
      <c r="D78">
        <v>17</v>
      </c>
      <c r="E78" t="s">
        <v>442</v>
      </c>
      <c r="F78" t="s">
        <v>636</v>
      </c>
      <c r="G78">
        <v>1</v>
      </c>
      <c r="H78">
        <v>2017</v>
      </c>
      <c r="I78" t="s">
        <v>44</v>
      </c>
      <c r="J78" t="s">
        <v>643</v>
      </c>
      <c r="K78">
        <v>7</v>
      </c>
      <c r="L78" t="s">
        <v>460</v>
      </c>
      <c r="M78" t="s">
        <v>46</v>
      </c>
      <c r="N78" t="s">
        <v>28</v>
      </c>
      <c r="O78" t="s">
        <v>28</v>
      </c>
      <c r="P78" t="s">
        <v>29</v>
      </c>
      <c r="Q78" t="s">
        <v>37</v>
      </c>
      <c r="R78" t="s">
        <v>33</v>
      </c>
      <c r="S78">
        <v>24</v>
      </c>
      <c r="T78" t="s">
        <v>38</v>
      </c>
      <c r="U78" t="s">
        <v>33</v>
      </c>
      <c r="V78" t="s">
        <v>30</v>
      </c>
      <c r="W78">
        <v>9339</v>
      </c>
      <c r="X78">
        <v>1</v>
      </c>
      <c r="Y78" t="s">
        <v>47</v>
      </c>
    </row>
    <row r="79" spans="1:25" x14ac:dyDescent="0.2">
      <c r="A79">
        <v>9</v>
      </c>
      <c r="B79" s="4">
        <v>42844</v>
      </c>
      <c r="C79" s="5">
        <v>0.81388888888888888</v>
      </c>
      <c r="D79">
        <v>19</v>
      </c>
      <c r="E79" t="s">
        <v>445</v>
      </c>
      <c r="F79" t="s">
        <v>637</v>
      </c>
      <c r="G79">
        <v>2</v>
      </c>
      <c r="H79">
        <v>2017</v>
      </c>
      <c r="I79" t="s">
        <v>57</v>
      </c>
      <c r="J79" t="s">
        <v>643</v>
      </c>
      <c r="K79">
        <v>7</v>
      </c>
      <c r="L79" t="s">
        <v>586</v>
      </c>
      <c r="M79" t="s">
        <v>46</v>
      </c>
      <c r="N79" t="s">
        <v>50</v>
      </c>
      <c r="O79" t="s">
        <v>51</v>
      </c>
      <c r="P79" t="s">
        <v>29</v>
      </c>
      <c r="Q79" t="s">
        <v>30</v>
      </c>
      <c r="R79" t="s">
        <v>33</v>
      </c>
      <c r="S79">
        <v>31</v>
      </c>
      <c r="T79" t="s">
        <v>32</v>
      </c>
      <c r="U79" t="s">
        <v>37</v>
      </c>
      <c r="V79" t="s">
        <v>37</v>
      </c>
      <c r="W79">
        <v>7782</v>
      </c>
      <c r="X79">
        <v>1</v>
      </c>
      <c r="Y79" t="s">
        <v>58</v>
      </c>
    </row>
    <row r="80" spans="1:25" x14ac:dyDescent="0.2">
      <c r="A80">
        <v>26</v>
      </c>
      <c r="B80" s="4">
        <v>43053</v>
      </c>
      <c r="C80" s="5">
        <v>0.47708333333333336</v>
      </c>
      <c r="D80">
        <v>11</v>
      </c>
      <c r="E80" t="s">
        <v>448</v>
      </c>
      <c r="F80" t="s">
        <v>638</v>
      </c>
      <c r="G80">
        <v>4</v>
      </c>
      <c r="H80">
        <v>2017</v>
      </c>
      <c r="I80" t="s">
        <v>85</v>
      </c>
      <c r="J80" t="s">
        <v>643</v>
      </c>
      <c r="K80">
        <v>7</v>
      </c>
      <c r="L80" t="s">
        <v>534</v>
      </c>
      <c r="M80" t="s">
        <v>27</v>
      </c>
      <c r="N80" t="s">
        <v>28</v>
      </c>
      <c r="O80" t="s">
        <v>28</v>
      </c>
      <c r="P80" t="s">
        <v>29</v>
      </c>
      <c r="Q80" t="s">
        <v>37</v>
      </c>
      <c r="R80" t="s">
        <v>33</v>
      </c>
      <c r="S80">
        <v>23</v>
      </c>
      <c r="T80" t="s">
        <v>38</v>
      </c>
      <c r="U80" t="s">
        <v>33</v>
      </c>
      <c r="V80" t="s">
        <v>30</v>
      </c>
      <c r="W80">
        <v>5463</v>
      </c>
      <c r="X80">
        <v>1</v>
      </c>
      <c r="Y80" t="s">
        <v>86</v>
      </c>
    </row>
    <row r="81" spans="1:25" x14ac:dyDescent="0.2">
      <c r="A81">
        <v>33</v>
      </c>
      <c r="B81" s="4">
        <v>43132</v>
      </c>
      <c r="C81" s="5">
        <v>0.60416666666666663</v>
      </c>
      <c r="D81">
        <v>14</v>
      </c>
      <c r="E81" t="s">
        <v>442</v>
      </c>
      <c r="F81" t="s">
        <v>640</v>
      </c>
      <c r="G81">
        <v>1</v>
      </c>
      <c r="H81">
        <v>2018</v>
      </c>
      <c r="I81" t="s">
        <v>97</v>
      </c>
      <c r="J81" t="s">
        <v>643</v>
      </c>
      <c r="K81">
        <v>7</v>
      </c>
      <c r="L81" t="s">
        <v>555</v>
      </c>
      <c r="M81" t="s">
        <v>27</v>
      </c>
      <c r="N81" t="s">
        <v>68</v>
      </c>
      <c r="O81" t="s">
        <v>51</v>
      </c>
      <c r="P81" t="s">
        <v>29</v>
      </c>
      <c r="Q81" t="s">
        <v>37</v>
      </c>
      <c r="R81" t="s">
        <v>33</v>
      </c>
      <c r="S81">
        <v>14</v>
      </c>
      <c r="T81" t="s">
        <v>75</v>
      </c>
      <c r="U81" t="s">
        <v>33</v>
      </c>
      <c r="V81" t="s">
        <v>30</v>
      </c>
      <c r="W81">
        <v>6723</v>
      </c>
      <c r="X81">
        <v>1</v>
      </c>
      <c r="Y81" t="s">
        <v>98</v>
      </c>
    </row>
    <row r="82" spans="1:25" x14ac:dyDescent="0.2">
      <c r="A82">
        <v>34</v>
      </c>
      <c r="B82" s="4">
        <v>43147</v>
      </c>
      <c r="C82" s="5">
        <v>0.93819444444444444</v>
      </c>
      <c r="D82">
        <v>22</v>
      </c>
      <c r="E82" t="s">
        <v>446</v>
      </c>
      <c r="F82" t="s">
        <v>640</v>
      </c>
      <c r="G82">
        <v>1</v>
      </c>
      <c r="H82">
        <v>2018</v>
      </c>
      <c r="I82" t="s">
        <v>99</v>
      </c>
      <c r="J82" t="s">
        <v>643</v>
      </c>
      <c r="K82">
        <v>5</v>
      </c>
      <c r="L82" t="s">
        <v>630</v>
      </c>
      <c r="M82" t="s">
        <v>27</v>
      </c>
      <c r="N82" t="s">
        <v>50</v>
      </c>
      <c r="O82" t="s">
        <v>51</v>
      </c>
      <c r="P82" t="s">
        <v>29</v>
      </c>
      <c r="Q82" t="s">
        <v>37</v>
      </c>
      <c r="R82" t="s">
        <v>33</v>
      </c>
      <c r="S82">
        <v>39</v>
      </c>
      <c r="T82" t="s">
        <v>32</v>
      </c>
      <c r="U82" t="s">
        <v>33</v>
      </c>
      <c r="V82" t="s">
        <v>30</v>
      </c>
      <c r="W82">
        <v>7491</v>
      </c>
      <c r="X82">
        <v>1</v>
      </c>
      <c r="Y82" t="s">
        <v>100</v>
      </c>
    </row>
    <row r="83" spans="1:25" x14ac:dyDescent="0.2">
      <c r="A83">
        <v>35</v>
      </c>
      <c r="B83" s="4">
        <v>43152</v>
      </c>
      <c r="C83" s="5">
        <v>0.66805555555555551</v>
      </c>
      <c r="D83">
        <v>16</v>
      </c>
      <c r="E83" t="s">
        <v>445</v>
      </c>
      <c r="F83" t="s">
        <v>640</v>
      </c>
      <c r="G83">
        <v>1</v>
      </c>
      <c r="H83">
        <v>2018</v>
      </c>
      <c r="I83" t="s">
        <v>101</v>
      </c>
      <c r="J83" t="s">
        <v>643</v>
      </c>
      <c r="K83">
        <v>4</v>
      </c>
      <c r="L83" t="s">
        <v>545</v>
      </c>
      <c r="M83" t="s">
        <v>27</v>
      </c>
      <c r="N83" t="s">
        <v>102</v>
      </c>
      <c r="O83" t="s">
        <v>51</v>
      </c>
      <c r="P83" t="s">
        <v>29</v>
      </c>
      <c r="Q83" t="s">
        <v>30</v>
      </c>
      <c r="R83" t="s">
        <v>31</v>
      </c>
      <c r="S83">
        <v>39</v>
      </c>
      <c r="T83" t="s">
        <v>32</v>
      </c>
      <c r="U83" t="s">
        <v>95</v>
      </c>
      <c r="V83" t="s">
        <v>30</v>
      </c>
      <c r="W83">
        <v>7439</v>
      </c>
      <c r="X83">
        <v>1</v>
      </c>
      <c r="Y83" t="s">
        <v>103</v>
      </c>
    </row>
    <row r="84" spans="1:25" x14ac:dyDescent="0.2">
      <c r="A84">
        <v>36</v>
      </c>
      <c r="B84" s="4">
        <v>43153</v>
      </c>
      <c r="C84" s="5">
        <v>0.68888888888888888</v>
      </c>
      <c r="D84">
        <v>16</v>
      </c>
      <c r="E84" t="s">
        <v>442</v>
      </c>
      <c r="F84" t="s">
        <v>640</v>
      </c>
      <c r="G84">
        <v>1</v>
      </c>
      <c r="H84">
        <v>2018</v>
      </c>
      <c r="I84" t="s">
        <v>104</v>
      </c>
      <c r="J84" t="s">
        <v>643</v>
      </c>
      <c r="K84">
        <v>7</v>
      </c>
      <c r="L84" t="s">
        <v>518</v>
      </c>
      <c r="M84" t="s">
        <v>27</v>
      </c>
      <c r="N84" t="s">
        <v>28</v>
      </c>
      <c r="O84" t="s">
        <v>28</v>
      </c>
      <c r="P84" t="s">
        <v>29</v>
      </c>
      <c r="Q84" t="s">
        <v>30</v>
      </c>
      <c r="R84" t="s">
        <v>33</v>
      </c>
      <c r="S84">
        <v>27</v>
      </c>
      <c r="T84" t="s">
        <v>38</v>
      </c>
      <c r="U84" t="s">
        <v>33</v>
      </c>
      <c r="V84" t="s">
        <v>37</v>
      </c>
      <c r="W84">
        <v>9592</v>
      </c>
      <c r="X84">
        <v>1</v>
      </c>
      <c r="Y84" t="s">
        <v>105</v>
      </c>
    </row>
    <row r="85" spans="1:25" x14ac:dyDescent="0.2">
      <c r="A85">
        <v>39</v>
      </c>
      <c r="B85" s="4">
        <v>43168</v>
      </c>
      <c r="C85" s="5">
        <v>0.54861111111111116</v>
      </c>
      <c r="D85">
        <v>13</v>
      </c>
      <c r="E85" t="s">
        <v>446</v>
      </c>
      <c r="F85" t="s">
        <v>636</v>
      </c>
      <c r="G85">
        <v>1</v>
      </c>
      <c r="H85">
        <v>2018</v>
      </c>
      <c r="I85" t="s">
        <v>110</v>
      </c>
      <c r="J85" t="s">
        <v>643</v>
      </c>
      <c r="K85">
        <v>4</v>
      </c>
      <c r="L85" t="s">
        <v>525</v>
      </c>
      <c r="M85" t="s">
        <v>27</v>
      </c>
      <c r="N85" t="s">
        <v>28</v>
      </c>
      <c r="O85" t="s">
        <v>28</v>
      </c>
      <c r="P85" t="s">
        <v>29</v>
      </c>
      <c r="Q85" t="s">
        <v>37</v>
      </c>
      <c r="R85" t="s">
        <v>33</v>
      </c>
      <c r="S85">
        <v>26</v>
      </c>
      <c r="T85" t="s">
        <v>38</v>
      </c>
      <c r="U85" t="s">
        <v>33</v>
      </c>
      <c r="V85" t="s">
        <v>37</v>
      </c>
      <c r="W85">
        <v>9159</v>
      </c>
      <c r="X85">
        <v>1</v>
      </c>
      <c r="Y85" t="s">
        <v>111</v>
      </c>
    </row>
    <row r="86" spans="1:25" x14ac:dyDescent="0.2">
      <c r="A86">
        <v>41</v>
      </c>
      <c r="B86" s="4">
        <v>43182</v>
      </c>
      <c r="C86" s="5">
        <v>0.47638888888888886</v>
      </c>
      <c r="D86">
        <v>11</v>
      </c>
      <c r="E86" t="s">
        <v>446</v>
      </c>
      <c r="F86" t="s">
        <v>636</v>
      </c>
      <c r="G86">
        <v>1</v>
      </c>
      <c r="H86">
        <v>2018</v>
      </c>
      <c r="I86" t="s">
        <v>112</v>
      </c>
      <c r="J86" t="s">
        <v>643</v>
      </c>
      <c r="K86">
        <v>5</v>
      </c>
      <c r="L86" t="s">
        <v>461</v>
      </c>
      <c r="M86" t="s">
        <v>46</v>
      </c>
      <c r="N86" t="s">
        <v>28</v>
      </c>
      <c r="O86" t="s">
        <v>28</v>
      </c>
      <c r="P86" t="s">
        <v>29</v>
      </c>
      <c r="Q86" t="s">
        <v>37</v>
      </c>
      <c r="R86" t="s">
        <v>33</v>
      </c>
      <c r="S86">
        <v>22</v>
      </c>
      <c r="T86" t="s">
        <v>38</v>
      </c>
      <c r="U86" t="s">
        <v>33</v>
      </c>
      <c r="V86" t="s">
        <v>30</v>
      </c>
      <c r="W86">
        <v>5884</v>
      </c>
      <c r="X86">
        <v>1</v>
      </c>
      <c r="Y86" t="s">
        <v>113</v>
      </c>
    </row>
    <row r="87" spans="1:25" x14ac:dyDescent="0.2">
      <c r="A87">
        <v>79</v>
      </c>
      <c r="B87" s="4">
        <v>43296</v>
      </c>
      <c r="C87" s="5">
        <v>0.7680555555555556</v>
      </c>
      <c r="D87">
        <v>18</v>
      </c>
      <c r="E87" t="s">
        <v>444</v>
      </c>
      <c r="F87" t="s">
        <v>635</v>
      </c>
      <c r="G87">
        <v>3</v>
      </c>
      <c r="H87">
        <v>2018</v>
      </c>
      <c r="I87" t="s">
        <v>156</v>
      </c>
      <c r="J87" t="s">
        <v>643</v>
      </c>
      <c r="K87">
        <v>4</v>
      </c>
      <c r="L87" t="s">
        <v>595</v>
      </c>
      <c r="M87" t="s">
        <v>27</v>
      </c>
      <c r="N87" t="s">
        <v>68</v>
      </c>
      <c r="O87" t="s">
        <v>51</v>
      </c>
      <c r="P87" t="s">
        <v>29</v>
      </c>
      <c r="Q87" t="s">
        <v>30</v>
      </c>
      <c r="R87" t="s">
        <v>33</v>
      </c>
      <c r="S87">
        <v>28</v>
      </c>
      <c r="T87" t="s">
        <v>38</v>
      </c>
      <c r="U87" t="s">
        <v>33</v>
      </c>
      <c r="V87" t="s">
        <v>30</v>
      </c>
      <c r="W87">
        <v>9656</v>
      </c>
      <c r="X87">
        <v>1</v>
      </c>
      <c r="Y87" t="s">
        <v>157</v>
      </c>
    </row>
    <row r="88" spans="1:25" x14ac:dyDescent="0.2">
      <c r="A88">
        <v>89</v>
      </c>
      <c r="B88" s="4">
        <v>43365</v>
      </c>
      <c r="C88" s="5">
        <v>0.21041666666666667</v>
      </c>
      <c r="D88">
        <v>5</v>
      </c>
      <c r="E88" t="s">
        <v>447</v>
      </c>
      <c r="F88" t="s">
        <v>641</v>
      </c>
      <c r="G88">
        <v>3</v>
      </c>
      <c r="H88">
        <v>2018</v>
      </c>
      <c r="I88" t="s">
        <v>173</v>
      </c>
      <c r="J88" t="s">
        <v>643</v>
      </c>
      <c r="K88">
        <v>5</v>
      </c>
      <c r="L88" t="s">
        <v>607</v>
      </c>
      <c r="M88" t="s">
        <v>27</v>
      </c>
      <c r="N88" t="s">
        <v>50</v>
      </c>
      <c r="O88" t="s">
        <v>51</v>
      </c>
      <c r="P88" t="s">
        <v>29</v>
      </c>
      <c r="Q88" t="s">
        <v>37</v>
      </c>
      <c r="R88" t="s">
        <v>33</v>
      </c>
      <c r="S88">
        <v>45</v>
      </c>
      <c r="T88" t="s">
        <v>65</v>
      </c>
      <c r="U88" t="s">
        <v>33</v>
      </c>
      <c r="V88" t="s">
        <v>37</v>
      </c>
      <c r="W88">
        <v>10078</v>
      </c>
      <c r="X88">
        <v>1</v>
      </c>
      <c r="Y88" t="s">
        <v>174</v>
      </c>
    </row>
    <row r="89" spans="1:25" x14ac:dyDescent="0.2">
      <c r="A89">
        <v>95</v>
      </c>
      <c r="B89" s="4">
        <v>43433</v>
      </c>
      <c r="C89" s="5">
        <v>0.66111111111111109</v>
      </c>
      <c r="D89">
        <v>15</v>
      </c>
      <c r="E89" t="s">
        <v>442</v>
      </c>
      <c r="F89" t="s">
        <v>638</v>
      </c>
      <c r="G89">
        <v>4</v>
      </c>
      <c r="H89">
        <v>2018</v>
      </c>
      <c r="I89" t="s">
        <v>179</v>
      </c>
      <c r="J89" t="s">
        <v>643</v>
      </c>
      <c r="K89">
        <v>4</v>
      </c>
      <c r="L89" t="s">
        <v>500</v>
      </c>
      <c r="M89" t="s">
        <v>27</v>
      </c>
      <c r="N89" t="s">
        <v>28</v>
      </c>
      <c r="O89" t="s">
        <v>28</v>
      </c>
      <c r="P89" t="s">
        <v>29</v>
      </c>
      <c r="Q89" t="s">
        <v>37</v>
      </c>
      <c r="R89" t="s">
        <v>33</v>
      </c>
      <c r="S89">
        <v>46</v>
      </c>
      <c r="T89" t="s">
        <v>65</v>
      </c>
      <c r="U89" t="s">
        <v>33</v>
      </c>
      <c r="V89" t="s">
        <v>30</v>
      </c>
      <c r="W89">
        <v>7013</v>
      </c>
      <c r="X89">
        <v>1</v>
      </c>
      <c r="Y89" t="s">
        <v>180</v>
      </c>
    </row>
    <row r="90" spans="1:25" x14ac:dyDescent="0.2">
      <c r="A90">
        <v>99</v>
      </c>
      <c r="B90" s="4">
        <v>43476</v>
      </c>
      <c r="C90" s="5">
        <v>1.5277777777777777E-2</v>
      </c>
      <c r="D90">
        <v>0</v>
      </c>
      <c r="E90" t="s">
        <v>446</v>
      </c>
      <c r="F90" t="s">
        <v>635</v>
      </c>
      <c r="G90">
        <v>1</v>
      </c>
      <c r="H90">
        <v>2019</v>
      </c>
      <c r="I90" t="s">
        <v>187</v>
      </c>
      <c r="J90" t="s">
        <v>643</v>
      </c>
      <c r="K90">
        <v>5</v>
      </c>
      <c r="L90" t="s">
        <v>565</v>
      </c>
      <c r="M90" t="s">
        <v>27</v>
      </c>
      <c r="N90" t="s">
        <v>28</v>
      </c>
      <c r="O90" t="s">
        <v>28</v>
      </c>
      <c r="P90" t="s">
        <v>29</v>
      </c>
      <c r="Q90" t="s">
        <v>37</v>
      </c>
      <c r="R90" t="s">
        <v>31</v>
      </c>
      <c r="S90">
        <v>19</v>
      </c>
      <c r="T90" t="s">
        <v>75</v>
      </c>
      <c r="U90" t="s">
        <v>33</v>
      </c>
      <c r="V90" t="s">
        <v>30</v>
      </c>
      <c r="W90">
        <v>6696</v>
      </c>
      <c r="X90">
        <v>1</v>
      </c>
      <c r="Y90" t="s">
        <v>188</v>
      </c>
    </row>
    <row r="91" spans="1:25" x14ac:dyDescent="0.2">
      <c r="A91">
        <v>107</v>
      </c>
      <c r="B91" s="4">
        <v>43552</v>
      </c>
      <c r="C91" s="5">
        <v>3.4722222222222224E-2</v>
      </c>
      <c r="D91">
        <v>0</v>
      </c>
      <c r="E91" t="s">
        <v>442</v>
      </c>
      <c r="F91" t="s">
        <v>636</v>
      </c>
      <c r="G91">
        <v>1</v>
      </c>
      <c r="H91">
        <v>2019</v>
      </c>
      <c r="I91" t="s">
        <v>196</v>
      </c>
      <c r="J91" t="s">
        <v>643</v>
      </c>
      <c r="K91">
        <v>5</v>
      </c>
      <c r="L91" t="s">
        <v>520</v>
      </c>
      <c r="M91" t="s">
        <v>27</v>
      </c>
      <c r="N91" t="s">
        <v>28</v>
      </c>
      <c r="O91" t="s">
        <v>28</v>
      </c>
      <c r="P91" t="s">
        <v>29</v>
      </c>
      <c r="Q91" t="s">
        <v>30</v>
      </c>
      <c r="R91" t="s">
        <v>33</v>
      </c>
      <c r="S91">
        <v>43</v>
      </c>
      <c r="T91" t="s">
        <v>65</v>
      </c>
      <c r="U91" t="s">
        <v>33</v>
      </c>
      <c r="V91" t="s">
        <v>30</v>
      </c>
      <c r="W91">
        <v>8217</v>
      </c>
      <c r="X91">
        <v>1</v>
      </c>
      <c r="Y91" t="s">
        <v>197</v>
      </c>
    </row>
    <row r="92" spans="1:25" x14ac:dyDescent="0.2">
      <c r="A92">
        <v>122</v>
      </c>
      <c r="B92" s="4">
        <v>43780</v>
      </c>
      <c r="C92" s="5">
        <v>0.8125</v>
      </c>
      <c r="D92">
        <v>19</v>
      </c>
      <c r="E92" t="s">
        <v>441</v>
      </c>
      <c r="F92" t="s">
        <v>638</v>
      </c>
      <c r="G92">
        <v>4</v>
      </c>
      <c r="H92">
        <v>2019</v>
      </c>
      <c r="I92" t="s">
        <v>214</v>
      </c>
      <c r="J92" t="s">
        <v>643</v>
      </c>
      <c r="K92">
        <v>5</v>
      </c>
      <c r="L92" t="s">
        <v>582</v>
      </c>
      <c r="M92" t="s">
        <v>46</v>
      </c>
      <c r="N92" t="s">
        <v>50</v>
      </c>
      <c r="O92" t="s">
        <v>51</v>
      </c>
      <c r="P92" t="s">
        <v>29</v>
      </c>
      <c r="Q92" t="s">
        <v>30</v>
      </c>
      <c r="R92" t="s">
        <v>95</v>
      </c>
      <c r="S92">
        <v>27</v>
      </c>
      <c r="T92" t="s">
        <v>38</v>
      </c>
      <c r="U92" t="s">
        <v>33</v>
      </c>
      <c r="V92" t="s">
        <v>30</v>
      </c>
      <c r="W92">
        <v>10529</v>
      </c>
      <c r="X92">
        <v>1</v>
      </c>
      <c r="Y92" t="s">
        <v>215</v>
      </c>
    </row>
    <row r="93" spans="1:25" x14ac:dyDescent="0.2">
      <c r="A93">
        <v>123</v>
      </c>
      <c r="B93" s="4">
        <v>43822</v>
      </c>
      <c r="C93" s="5">
        <v>0.46527777777777779</v>
      </c>
      <c r="D93">
        <v>11</v>
      </c>
      <c r="E93" t="s">
        <v>441</v>
      </c>
      <c r="F93" t="s">
        <v>642</v>
      </c>
      <c r="G93">
        <v>4</v>
      </c>
      <c r="H93">
        <v>2019</v>
      </c>
      <c r="I93" t="s">
        <v>216</v>
      </c>
      <c r="J93" t="s">
        <v>643</v>
      </c>
      <c r="K93">
        <v>7</v>
      </c>
      <c r="L93" t="s">
        <v>536</v>
      </c>
      <c r="M93" t="s">
        <v>27</v>
      </c>
      <c r="N93" t="s">
        <v>28</v>
      </c>
      <c r="O93" t="s">
        <v>28</v>
      </c>
      <c r="P93" t="s">
        <v>29</v>
      </c>
      <c r="Q93" t="s">
        <v>37</v>
      </c>
      <c r="R93" t="s">
        <v>33</v>
      </c>
      <c r="S93">
        <v>38</v>
      </c>
      <c r="T93" t="s">
        <v>32</v>
      </c>
      <c r="U93" t="s">
        <v>33</v>
      </c>
      <c r="V93" t="s">
        <v>37</v>
      </c>
      <c r="W93">
        <v>9159</v>
      </c>
      <c r="X93">
        <v>1</v>
      </c>
      <c r="Y93" t="s">
        <v>217</v>
      </c>
    </row>
    <row r="94" spans="1:25" x14ac:dyDescent="0.2">
      <c r="A94">
        <v>139</v>
      </c>
      <c r="B94" s="4">
        <v>44016</v>
      </c>
      <c r="C94" s="5">
        <v>0.53611111111111109</v>
      </c>
      <c r="D94">
        <v>12</v>
      </c>
      <c r="E94" t="s">
        <v>447</v>
      </c>
      <c r="F94" t="s">
        <v>635</v>
      </c>
      <c r="G94">
        <v>3</v>
      </c>
      <c r="H94">
        <v>2020</v>
      </c>
      <c r="I94" t="s">
        <v>234</v>
      </c>
      <c r="J94" t="s">
        <v>643</v>
      </c>
      <c r="K94">
        <v>5</v>
      </c>
      <c r="L94" t="s">
        <v>528</v>
      </c>
      <c r="M94" t="s">
        <v>27</v>
      </c>
      <c r="N94" t="s">
        <v>28</v>
      </c>
      <c r="O94" t="s">
        <v>28</v>
      </c>
      <c r="P94" t="s">
        <v>29</v>
      </c>
      <c r="Q94" t="s">
        <v>37</v>
      </c>
      <c r="R94" t="s">
        <v>33</v>
      </c>
      <c r="S94">
        <v>28</v>
      </c>
      <c r="T94" t="s">
        <v>38</v>
      </c>
      <c r="U94" t="s">
        <v>33</v>
      </c>
      <c r="V94" t="s">
        <v>37</v>
      </c>
      <c r="W94">
        <v>10250</v>
      </c>
      <c r="X94">
        <v>1</v>
      </c>
      <c r="Y94" t="s">
        <v>235</v>
      </c>
    </row>
    <row r="95" spans="1:25" x14ac:dyDescent="0.2">
      <c r="A95">
        <v>169</v>
      </c>
      <c r="B95" s="4">
        <v>44190</v>
      </c>
      <c r="C95" s="5">
        <v>4.6527777777777779E-2</v>
      </c>
      <c r="D95">
        <v>1</v>
      </c>
      <c r="E95" t="s">
        <v>446</v>
      </c>
      <c r="F95" t="s">
        <v>642</v>
      </c>
      <c r="G95">
        <v>4</v>
      </c>
      <c r="H95">
        <v>2020</v>
      </c>
      <c r="I95" t="s">
        <v>265</v>
      </c>
      <c r="J95" t="s">
        <v>643</v>
      </c>
      <c r="K95">
        <v>4</v>
      </c>
      <c r="L95" t="s">
        <v>604</v>
      </c>
      <c r="M95" t="s">
        <v>55</v>
      </c>
      <c r="N95" t="s">
        <v>50</v>
      </c>
      <c r="O95" t="s">
        <v>51</v>
      </c>
      <c r="P95" t="s">
        <v>29</v>
      </c>
      <c r="Q95" t="s">
        <v>37</v>
      </c>
      <c r="R95" t="s">
        <v>33</v>
      </c>
      <c r="S95">
        <v>25</v>
      </c>
      <c r="T95" t="s">
        <v>38</v>
      </c>
      <c r="U95" t="s">
        <v>33</v>
      </c>
      <c r="V95" t="s">
        <v>30</v>
      </c>
      <c r="W95">
        <v>10244</v>
      </c>
      <c r="X95">
        <v>1</v>
      </c>
      <c r="Y95" t="s">
        <v>266</v>
      </c>
    </row>
    <row r="96" spans="1:25" x14ac:dyDescent="0.2">
      <c r="A96">
        <v>170</v>
      </c>
      <c r="B96" s="4">
        <v>44193</v>
      </c>
      <c r="C96" s="5">
        <v>1.0416666666666666E-2</v>
      </c>
      <c r="D96">
        <v>0</v>
      </c>
      <c r="E96" t="s">
        <v>441</v>
      </c>
      <c r="F96" t="s">
        <v>642</v>
      </c>
      <c r="G96">
        <v>4</v>
      </c>
      <c r="H96">
        <v>2020</v>
      </c>
      <c r="I96" t="s">
        <v>267</v>
      </c>
      <c r="J96" t="s">
        <v>643</v>
      </c>
      <c r="K96">
        <v>4</v>
      </c>
      <c r="L96" t="s">
        <v>513</v>
      </c>
      <c r="M96" t="s">
        <v>27</v>
      </c>
      <c r="N96" t="s">
        <v>28</v>
      </c>
      <c r="O96" t="s">
        <v>28</v>
      </c>
      <c r="P96" t="s">
        <v>60</v>
      </c>
      <c r="Q96" t="s">
        <v>30</v>
      </c>
      <c r="R96" t="s">
        <v>31</v>
      </c>
      <c r="S96">
        <v>47</v>
      </c>
      <c r="T96" t="s">
        <v>65</v>
      </c>
      <c r="U96" t="s">
        <v>33</v>
      </c>
      <c r="V96" t="s">
        <v>30</v>
      </c>
      <c r="W96">
        <v>9939</v>
      </c>
      <c r="X96">
        <v>1</v>
      </c>
      <c r="Y96" t="s">
        <v>268</v>
      </c>
    </row>
    <row r="97" spans="1:25" x14ac:dyDescent="0.2">
      <c r="A97">
        <v>183</v>
      </c>
      <c r="B97" s="4">
        <v>44289</v>
      </c>
      <c r="C97" s="5">
        <v>0.84513888888888888</v>
      </c>
      <c r="D97">
        <v>20</v>
      </c>
      <c r="E97" t="s">
        <v>447</v>
      </c>
      <c r="F97" t="s">
        <v>637</v>
      </c>
      <c r="G97">
        <v>2</v>
      </c>
      <c r="H97">
        <v>2021</v>
      </c>
      <c r="I97" t="s">
        <v>281</v>
      </c>
      <c r="J97" t="s">
        <v>643</v>
      </c>
      <c r="K97">
        <v>5</v>
      </c>
      <c r="L97" t="s">
        <v>535</v>
      </c>
      <c r="M97" t="s">
        <v>27</v>
      </c>
      <c r="N97" t="s">
        <v>28</v>
      </c>
      <c r="O97" t="s">
        <v>28</v>
      </c>
      <c r="P97" t="s">
        <v>29</v>
      </c>
      <c r="Q97" t="s">
        <v>37</v>
      </c>
      <c r="R97" t="s">
        <v>33</v>
      </c>
      <c r="S97">
        <v>26</v>
      </c>
      <c r="T97" t="s">
        <v>38</v>
      </c>
      <c r="U97" t="s">
        <v>31</v>
      </c>
      <c r="V97" t="s">
        <v>30</v>
      </c>
      <c r="W97">
        <v>10540</v>
      </c>
      <c r="X97">
        <v>1</v>
      </c>
      <c r="Y97" t="s">
        <v>282</v>
      </c>
    </row>
    <row r="98" spans="1:25" x14ac:dyDescent="0.2">
      <c r="A98">
        <v>187</v>
      </c>
      <c r="B98" s="4">
        <v>44367</v>
      </c>
      <c r="C98" s="5">
        <v>2.7777777777777776E-2</v>
      </c>
      <c r="D98">
        <v>0</v>
      </c>
      <c r="E98" t="s">
        <v>444</v>
      </c>
      <c r="F98" t="s">
        <v>635</v>
      </c>
      <c r="G98">
        <v>2</v>
      </c>
      <c r="H98">
        <v>2021</v>
      </c>
      <c r="I98" t="s">
        <v>289</v>
      </c>
      <c r="J98" t="s">
        <v>643</v>
      </c>
      <c r="K98">
        <v>5</v>
      </c>
      <c r="L98" t="s">
        <v>553</v>
      </c>
      <c r="M98" t="s">
        <v>27</v>
      </c>
      <c r="N98" t="s">
        <v>68</v>
      </c>
      <c r="O98" t="s">
        <v>51</v>
      </c>
      <c r="P98" t="s">
        <v>29</v>
      </c>
      <c r="Q98" t="s">
        <v>37</v>
      </c>
      <c r="R98" t="s">
        <v>33</v>
      </c>
      <c r="S98">
        <v>32</v>
      </c>
      <c r="T98" t="s">
        <v>32</v>
      </c>
      <c r="U98" t="s">
        <v>634</v>
      </c>
      <c r="V98" t="s">
        <v>30</v>
      </c>
      <c r="W98">
        <v>8579</v>
      </c>
      <c r="X98">
        <v>1</v>
      </c>
      <c r="Y98" t="s">
        <v>290</v>
      </c>
    </row>
    <row r="99" spans="1:25" x14ac:dyDescent="0.2">
      <c r="A99">
        <v>197</v>
      </c>
      <c r="B99" s="4">
        <v>44569</v>
      </c>
      <c r="C99" s="5">
        <v>2.0833333333333333E-3</v>
      </c>
      <c r="D99">
        <v>0</v>
      </c>
      <c r="E99" t="s">
        <v>447</v>
      </c>
      <c r="F99" t="s">
        <v>635</v>
      </c>
      <c r="G99">
        <v>1</v>
      </c>
      <c r="H99">
        <v>2022</v>
      </c>
      <c r="I99" t="s">
        <v>300</v>
      </c>
      <c r="J99" t="s">
        <v>643</v>
      </c>
      <c r="K99">
        <v>8</v>
      </c>
      <c r="L99" t="s">
        <v>558</v>
      </c>
      <c r="M99" t="s">
        <v>27</v>
      </c>
      <c r="N99" t="s">
        <v>68</v>
      </c>
      <c r="O99" t="s">
        <v>51</v>
      </c>
      <c r="P99" t="s">
        <v>29</v>
      </c>
      <c r="Q99" t="s">
        <v>37</v>
      </c>
      <c r="R99" t="s">
        <v>33</v>
      </c>
      <c r="S99">
        <v>26</v>
      </c>
      <c r="T99" t="s">
        <v>38</v>
      </c>
      <c r="U99" t="s">
        <v>33</v>
      </c>
      <c r="V99" t="s">
        <v>30</v>
      </c>
      <c r="W99">
        <v>11032</v>
      </c>
      <c r="X99">
        <v>1</v>
      </c>
      <c r="Y99" t="s">
        <v>301</v>
      </c>
    </row>
    <row r="100" spans="1:25" x14ac:dyDescent="0.2">
      <c r="A100">
        <v>200</v>
      </c>
      <c r="B100" s="4">
        <v>44599</v>
      </c>
      <c r="C100" s="5">
        <v>0.53611111111111109</v>
      </c>
      <c r="D100">
        <v>12</v>
      </c>
      <c r="E100" t="s">
        <v>441</v>
      </c>
      <c r="F100" t="s">
        <v>640</v>
      </c>
      <c r="G100">
        <v>1</v>
      </c>
      <c r="H100">
        <v>2022</v>
      </c>
      <c r="I100" t="s">
        <v>304</v>
      </c>
      <c r="J100" t="s">
        <v>643</v>
      </c>
      <c r="K100">
        <v>4</v>
      </c>
      <c r="L100" t="s">
        <v>453</v>
      </c>
      <c r="M100" t="s">
        <v>46</v>
      </c>
      <c r="N100" t="s">
        <v>28</v>
      </c>
      <c r="O100" t="s">
        <v>28</v>
      </c>
      <c r="P100" t="s">
        <v>29</v>
      </c>
      <c r="Q100" t="s">
        <v>37</v>
      </c>
      <c r="R100" t="s">
        <v>33</v>
      </c>
      <c r="S100">
        <v>30</v>
      </c>
      <c r="T100" t="s">
        <v>32</v>
      </c>
      <c r="U100" t="s">
        <v>33</v>
      </c>
      <c r="V100" t="s">
        <v>30</v>
      </c>
      <c r="W100">
        <v>9670</v>
      </c>
      <c r="X100">
        <v>1</v>
      </c>
      <c r="Y100" t="s">
        <v>305</v>
      </c>
    </row>
    <row r="101" spans="1:25" x14ac:dyDescent="0.2">
      <c r="A101">
        <v>201</v>
      </c>
      <c r="B101" s="4">
        <v>44603</v>
      </c>
      <c r="C101" s="5">
        <v>9.0277777777777776E-2</v>
      </c>
      <c r="D101">
        <v>2</v>
      </c>
      <c r="E101" t="s">
        <v>446</v>
      </c>
      <c r="F101" t="s">
        <v>640</v>
      </c>
      <c r="G101">
        <v>1</v>
      </c>
      <c r="H101">
        <v>2022</v>
      </c>
      <c r="I101" t="s">
        <v>306</v>
      </c>
      <c r="J101" t="s">
        <v>643</v>
      </c>
      <c r="K101">
        <v>7</v>
      </c>
      <c r="L101" t="s">
        <v>543</v>
      </c>
      <c r="M101" t="s">
        <v>27</v>
      </c>
      <c r="N101" t="s">
        <v>102</v>
      </c>
      <c r="O101" t="s">
        <v>51</v>
      </c>
      <c r="P101" t="s">
        <v>29</v>
      </c>
      <c r="Q101" t="s">
        <v>30</v>
      </c>
      <c r="R101" t="s">
        <v>31</v>
      </c>
      <c r="S101">
        <v>36</v>
      </c>
      <c r="T101" t="s">
        <v>32</v>
      </c>
      <c r="U101" t="s">
        <v>42</v>
      </c>
      <c r="V101" t="s">
        <v>30</v>
      </c>
      <c r="W101">
        <v>7858</v>
      </c>
      <c r="X101">
        <v>1</v>
      </c>
      <c r="Y101" t="s">
        <v>307</v>
      </c>
    </row>
    <row r="102" spans="1:25" x14ac:dyDescent="0.2">
      <c r="A102">
        <v>203</v>
      </c>
      <c r="B102" s="4">
        <v>44632</v>
      </c>
      <c r="C102" s="5">
        <v>0.31111111111111112</v>
      </c>
      <c r="D102">
        <v>7</v>
      </c>
      <c r="E102" t="s">
        <v>447</v>
      </c>
      <c r="F102" t="s">
        <v>636</v>
      </c>
      <c r="G102">
        <v>1</v>
      </c>
      <c r="H102">
        <v>2022</v>
      </c>
      <c r="I102" t="s">
        <v>308</v>
      </c>
      <c r="J102" t="s">
        <v>643</v>
      </c>
      <c r="K102">
        <v>7</v>
      </c>
      <c r="L102" t="s">
        <v>572</v>
      </c>
      <c r="M102" t="s">
        <v>55</v>
      </c>
      <c r="N102" t="s">
        <v>28</v>
      </c>
      <c r="O102" t="s">
        <v>28</v>
      </c>
      <c r="P102" t="s">
        <v>29</v>
      </c>
      <c r="Q102" t="s">
        <v>30</v>
      </c>
      <c r="R102" t="s">
        <v>33</v>
      </c>
      <c r="S102">
        <v>39</v>
      </c>
      <c r="T102" t="s">
        <v>32</v>
      </c>
      <c r="U102" t="s">
        <v>31</v>
      </c>
      <c r="V102" t="s">
        <v>30</v>
      </c>
      <c r="W102">
        <v>10540</v>
      </c>
      <c r="X102">
        <v>1</v>
      </c>
      <c r="Y102" t="s">
        <v>309</v>
      </c>
    </row>
    <row r="103" spans="1:25" x14ac:dyDescent="0.2">
      <c r="A103">
        <v>213</v>
      </c>
      <c r="B103" s="4">
        <v>44742</v>
      </c>
      <c r="C103" s="5">
        <v>0.96666666666666667</v>
      </c>
      <c r="D103">
        <v>23</v>
      </c>
      <c r="E103" t="s">
        <v>442</v>
      </c>
      <c r="F103" t="s">
        <v>635</v>
      </c>
      <c r="G103">
        <v>2</v>
      </c>
      <c r="H103">
        <v>2022</v>
      </c>
      <c r="I103" t="s">
        <v>322</v>
      </c>
      <c r="J103" t="s">
        <v>643</v>
      </c>
      <c r="K103">
        <v>5</v>
      </c>
      <c r="L103" t="s">
        <v>589</v>
      </c>
      <c r="M103" t="s">
        <v>27</v>
      </c>
      <c r="N103" t="s">
        <v>50</v>
      </c>
      <c r="O103" t="s">
        <v>51</v>
      </c>
      <c r="P103" t="s">
        <v>29</v>
      </c>
      <c r="Q103" t="s">
        <v>30</v>
      </c>
      <c r="R103" t="s">
        <v>33</v>
      </c>
      <c r="S103">
        <v>40</v>
      </c>
      <c r="T103" t="s">
        <v>65</v>
      </c>
      <c r="U103" t="s">
        <v>33</v>
      </c>
      <c r="V103" t="s">
        <v>37</v>
      </c>
      <c r="W103">
        <v>10787</v>
      </c>
      <c r="X103">
        <v>1</v>
      </c>
      <c r="Y103" t="s">
        <v>323</v>
      </c>
    </row>
    <row r="104" spans="1:25" x14ac:dyDescent="0.2">
      <c r="A104">
        <v>216</v>
      </c>
      <c r="B104" s="4">
        <v>44761</v>
      </c>
      <c r="C104" s="5">
        <v>0.43958333333333333</v>
      </c>
      <c r="D104">
        <v>10</v>
      </c>
      <c r="E104" t="s">
        <v>448</v>
      </c>
      <c r="F104" t="s">
        <v>635</v>
      </c>
      <c r="G104">
        <v>3</v>
      </c>
      <c r="H104">
        <v>2022</v>
      </c>
      <c r="I104" t="s">
        <v>326</v>
      </c>
      <c r="J104" t="s">
        <v>643</v>
      </c>
      <c r="K104">
        <v>5</v>
      </c>
      <c r="L104" t="s">
        <v>450</v>
      </c>
      <c r="M104" t="s">
        <v>46</v>
      </c>
      <c r="N104" t="s">
        <v>28</v>
      </c>
      <c r="O104" t="s">
        <v>28</v>
      </c>
      <c r="P104" t="s">
        <v>29</v>
      </c>
      <c r="Q104" t="s">
        <v>30</v>
      </c>
      <c r="R104" t="s">
        <v>327</v>
      </c>
      <c r="S104">
        <v>22</v>
      </c>
      <c r="T104" t="s">
        <v>38</v>
      </c>
      <c r="U104" t="s">
        <v>33</v>
      </c>
      <c r="V104" t="s">
        <v>37</v>
      </c>
      <c r="W104">
        <v>11071</v>
      </c>
      <c r="X104">
        <v>1</v>
      </c>
      <c r="Y104" t="s">
        <v>328</v>
      </c>
    </row>
    <row r="105" spans="1:25" x14ac:dyDescent="0.2">
      <c r="A105">
        <v>224</v>
      </c>
      <c r="B105" s="4">
        <v>44867</v>
      </c>
      <c r="C105" s="5">
        <v>0.6875</v>
      </c>
      <c r="D105">
        <v>16</v>
      </c>
      <c r="E105" t="s">
        <v>445</v>
      </c>
      <c r="F105" t="s">
        <v>638</v>
      </c>
      <c r="G105">
        <v>4</v>
      </c>
      <c r="H105">
        <v>2022</v>
      </c>
      <c r="I105" t="s">
        <v>337</v>
      </c>
      <c r="J105" t="s">
        <v>643</v>
      </c>
      <c r="K105">
        <v>4</v>
      </c>
      <c r="L105" t="s">
        <v>507</v>
      </c>
      <c r="M105" t="s">
        <v>27</v>
      </c>
      <c r="N105" t="s">
        <v>28</v>
      </c>
      <c r="O105" t="s">
        <v>28</v>
      </c>
      <c r="P105" t="s">
        <v>29</v>
      </c>
      <c r="Q105" t="s">
        <v>30</v>
      </c>
      <c r="R105" t="s">
        <v>31</v>
      </c>
      <c r="S105">
        <v>29</v>
      </c>
      <c r="T105" t="s">
        <v>38</v>
      </c>
      <c r="U105" t="s">
        <v>33</v>
      </c>
      <c r="V105" t="s">
        <v>37</v>
      </c>
      <c r="W105">
        <v>10608</v>
      </c>
      <c r="X105">
        <v>1</v>
      </c>
      <c r="Y105" t="s">
        <v>338</v>
      </c>
    </row>
    <row r="106" spans="1:25" x14ac:dyDescent="0.2">
      <c r="A106">
        <v>229</v>
      </c>
      <c r="B106" s="4">
        <v>44898</v>
      </c>
      <c r="C106" s="5">
        <v>0.40416666666666667</v>
      </c>
      <c r="D106">
        <v>9</v>
      </c>
      <c r="E106" t="s">
        <v>447</v>
      </c>
      <c r="F106" t="s">
        <v>642</v>
      </c>
      <c r="G106">
        <v>4</v>
      </c>
      <c r="H106">
        <v>2022</v>
      </c>
      <c r="I106" t="s">
        <v>343</v>
      </c>
      <c r="J106" t="s">
        <v>643</v>
      </c>
      <c r="K106">
        <v>4</v>
      </c>
      <c r="L106" t="s">
        <v>577</v>
      </c>
      <c r="M106" t="s">
        <v>46</v>
      </c>
      <c r="N106" t="s">
        <v>50</v>
      </c>
      <c r="O106" t="s">
        <v>51</v>
      </c>
      <c r="P106" t="s">
        <v>29</v>
      </c>
      <c r="Q106" t="s">
        <v>30</v>
      </c>
      <c r="R106" t="s">
        <v>33</v>
      </c>
      <c r="S106">
        <v>53</v>
      </c>
      <c r="T106" t="s">
        <v>120</v>
      </c>
      <c r="U106" t="s">
        <v>33</v>
      </c>
      <c r="V106" t="s">
        <v>30</v>
      </c>
      <c r="W106">
        <v>10242</v>
      </c>
      <c r="X106">
        <v>1</v>
      </c>
      <c r="Y106" t="s">
        <v>344</v>
      </c>
    </row>
    <row r="107" spans="1:25" x14ac:dyDescent="0.2">
      <c r="A107">
        <v>230</v>
      </c>
      <c r="B107" s="4">
        <v>44916</v>
      </c>
      <c r="C107" s="5">
        <v>0.36319444444444443</v>
      </c>
      <c r="D107">
        <v>8</v>
      </c>
      <c r="E107" t="s">
        <v>445</v>
      </c>
      <c r="F107" t="s">
        <v>642</v>
      </c>
      <c r="G107">
        <v>4</v>
      </c>
      <c r="H107">
        <v>2022</v>
      </c>
      <c r="I107" t="s">
        <v>345</v>
      </c>
      <c r="J107" t="s">
        <v>643</v>
      </c>
      <c r="K107">
        <v>7</v>
      </c>
      <c r="L107" t="s">
        <v>562</v>
      </c>
      <c r="M107" t="s">
        <v>27</v>
      </c>
      <c r="N107" t="s">
        <v>68</v>
      </c>
      <c r="O107" t="s">
        <v>51</v>
      </c>
      <c r="P107" t="s">
        <v>29</v>
      </c>
      <c r="Q107" t="s">
        <v>37</v>
      </c>
      <c r="R107" t="s">
        <v>33</v>
      </c>
      <c r="S107">
        <v>40</v>
      </c>
      <c r="T107" t="s">
        <v>65</v>
      </c>
      <c r="U107" t="s">
        <v>33</v>
      </c>
      <c r="V107" t="s">
        <v>37</v>
      </c>
      <c r="W107">
        <v>9719</v>
      </c>
      <c r="X107">
        <v>1</v>
      </c>
      <c r="Y107" t="s">
        <v>346</v>
      </c>
    </row>
    <row r="108" spans="1:25" x14ac:dyDescent="0.2">
      <c r="A108">
        <v>239</v>
      </c>
      <c r="B108" s="4">
        <v>44989</v>
      </c>
      <c r="C108" s="5">
        <v>0.45555555555555555</v>
      </c>
      <c r="D108">
        <v>10</v>
      </c>
      <c r="E108" t="s">
        <v>447</v>
      </c>
      <c r="F108" t="s">
        <v>636</v>
      </c>
      <c r="G108">
        <v>1</v>
      </c>
      <c r="H108">
        <v>2023</v>
      </c>
      <c r="I108" t="s">
        <v>357</v>
      </c>
      <c r="J108" t="s">
        <v>643</v>
      </c>
      <c r="K108">
        <v>7</v>
      </c>
      <c r="L108" t="s">
        <v>557</v>
      </c>
      <c r="M108" t="s">
        <v>27</v>
      </c>
      <c r="N108" t="s">
        <v>358</v>
      </c>
      <c r="O108" t="s">
        <v>51</v>
      </c>
      <c r="P108" t="s">
        <v>29</v>
      </c>
      <c r="Q108" t="s">
        <v>37</v>
      </c>
      <c r="R108" t="s">
        <v>33</v>
      </c>
      <c r="S108">
        <v>35</v>
      </c>
      <c r="T108" t="s">
        <v>32</v>
      </c>
      <c r="U108" t="s">
        <v>33</v>
      </c>
      <c r="V108" t="s">
        <v>37</v>
      </c>
      <c r="W108">
        <v>10173</v>
      </c>
      <c r="X108">
        <v>1</v>
      </c>
      <c r="Y108" t="s">
        <v>359</v>
      </c>
    </row>
    <row r="109" spans="1:25" x14ac:dyDescent="0.2">
      <c r="A109">
        <v>240</v>
      </c>
      <c r="B109" s="4">
        <v>44990</v>
      </c>
      <c r="C109" s="5">
        <v>0.79097222222222219</v>
      </c>
      <c r="D109">
        <v>18</v>
      </c>
      <c r="E109" t="s">
        <v>444</v>
      </c>
      <c r="F109" t="s">
        <v>636</v>
      </c>
      <c r="G109">
        <v>1</v>
      </c>
      <c r="H109">
        <v>2023</v>
      </c>
      <c r="I109" t="s">
        <v>360</v>
      </c>
      <c r="J109" t="s">
        <v>643</v>
      </c>
      <c r="K109">
        <v>4</v>
      </c>
      <c r="L109" t="s">
        <v>515</v>
      </c>
      <c r="M109" t="s">
        <v>27</v>
      </c>
      <c r="N109" t="s">
        <v>28</v>
      </c>
      <c r="O109" t="s">
        <v>28</v>
      </c>
      <c r="P109" t="s">
        <v>29</v>
      </c>
      <c r="Q109" t="s">
        <v>37</v>
      </c>
      <c r="R109" t="s">
        <v>33</v>
      </c>
      <c r="S109">
        <v>42</v>
      </c>
      <c r="T109" t="s">
        <v>65</v>
      </c>
      <c r="U109" t="s">
        <v>33</v>
      </c>
      <c r="V109" t="s">
        <v>37</v>
      </c>
      <c r="W109">
        <v>9943</v>
      </c>
      <c r="X109">
        <v>1</v>
      </c>
      <c r="Y109" t="s">
        <v>361</v>
      </c>
    </row>
    <row r="110" spans="1:25" x14ac:dyDescent="0.2">
      <c r="A110">
        <v>242</v>
      </c>
      <c r="B110" s="4">
        <v>44991</v>
      </c>
      <c r="C110" s="5">
        <v>0.74444444444444446</v>
      </c>
      <c r="D110">
        <v>17</v>
      </c>
      <c r="E110" t="s">
        <v>441</v>
      </c>
      <c r="F110" t="s">
        <v>636</v>
      </c>
      <c r="G110">
        <v>1</v>
      </c>
      <c r="H110">
        <v>2023</v>
      </c>
      <c r="I110" t="s">
        <v>362</v>
      </c>
      <c r="J110" t="s">
        <v>643</v>
      </c>
      <c r="K110">
        <v>7</v>
      </c>
      <c r="L110" t="s">
        <v>457</v>
      </c>
      <c r="M110" t="s">
        <v>46</v>
      </c>
      <c r="N110" t="s">
        <v>28</v>
      </c>
      <c r="O110" t="s">
        <v>28</v>
      </c>
      <c r="P110" t="s">
        <v>29</v>
      </c>
      <c r="Q110" t="s">
        <v>37</v>
      </c>
      <c r="R110" t="s">
        <v>33</v>
      </c>
      <c r="S110">
        <v>40</v>
      </c>
      <c r="T110" t="s">
        <v>65</v>
      </c>
      <c r="U110" t="s">
        <v>33</v>
      </c>
      <c r="V110" t="s">
        <v>37</v>
      </c>
      <c r="W110">
        <v>10051</v>
      </c>
      <c r="X110">
        <v>1</v>
      </c>
      <c r="Y110" t="s">
        <v>363</v>
      </c>
    </row>
    <row r="111" spans="1:25" x14ac:dyDescent="0.2">
      <c r="A111">
        <v>243</v>
      </c>
      <c r="B111" s="4">
        <v>44993</v>
      </c>
      <c r="C111" s="5">
        <v>0.19722222222222222</v>
      </c>
      <c r="D111">
        <v>4</v>
      </c>
      <c r="E111" t="s">
        <v>445</v>
      </c>
      <c r="F111" t="s">
        <v>636</v>
      </c>
      <c r="G111">
        <v>1</v>
      </c>
      <c r="H111">
        <v>2023</v>
      </c>
      <c r="I111" t="s">
        <v>364</v>
      </c>
      <c r="J111" t="s">
        <v>643</v>
      </c>
      <c r="K111">
        <v>4</v>
      </c>
      <c r="L111" t="s">
        <v>605</v>
      </c>
      <c r="M111" t="s">
        <v>194</v>
      </c>
      <c r="N111" t="s">
        <v>50</v>
      </c>
      <c r="O111" t="s">
        <v>51</v>
      </c>
      <c r="P111" t="s">
        <v>29</v>
      </c>
      <c r="Q111" t="s">
        <v>30</v>
      </c>
      <c r="R111" t="s">
        <v>33</v>
      </c>
      <c r="S111">
        <v>27</v>
      </c>
      <c r="T111" t="s">
        <v>38</v>
      </c>
      <c r="U111" t="s">
        <v>33</v>
      </c>
      <c r="V111" t="s">
        <v>30</v>
      </c>
      <c r="W111">
        <v>10223</v>
      </c>
      <c r="X111">
        <v>1</v>
      </c>
      <c r="Y111" t="s">
        <v>365</v>
      </c>
    </row>
    <row r="112" spans="1:25" x14ac:dyDescent="0.2">
      <c r="A112">
        <v>244</v>
      </c>
      <c r="B112" s="4">
        <v>44999</v>
      </c>
      <c r="C112" s="5">
        <v>0.86944444444444446</v>
      </c>
      <c r="D112">
        <v>20</v>
      </c>
      <c r="E112" t="s">
        <v>448</v>
      </c>
      <c r="F112" t="s">
        <v>636</v>
      </c>
      <c r="G112">
        <v>1</v>
      </c>
      <c r="H112">
        <v>2023</v>
      </c>
      <c r="I112" t="s">
        <v>366</v>
      </c>
      <c r="J112" t="s">
        <v>643</v>
      </c>
      <c r="K112">
        <v>5</v>
      </c>
      <c r="L112" t="s">
        <v>556</v>
      </c>
      <c r="M112" t="s">
        <v>27</v>
      </c>
      <c r="N112" t="s">
        <v>68</v>
      </c>
      <c r="O112" t="s">
        <v>51</v>
      </c>
      <c r="P112" t="s">
        <v>29</v>
      </c>
      <c r="Q112" t="s">
        <v>37</v>
      </c>
      <c r="R112" t="s">
        <v>33</v>
      </c>
      <c r="S112">
        <v>37</v>
      </c>
      <c r="T112" t="s">
        <v>32</v>
      </c>
      <c r="U112" t="s">
        <v>33</v>
      </c>
      <c r="V112" t="s">
        <v>30</v>
      </c>
      <c r="W112">
        <v>10092</v>
      </c>
      <c r="X112">
        <v>1</v>
      </c>
      <c r="Y112" t="s">
        <v>367</v>
      </c>
    </row>
    <row r="113" spans="1:25" x14ac:dyDescent="0.2">
      <c r="A113">
        <v>251</v>
      </c>
      <c r="B113" s="4">
        <v>45057</v>
      </c>
      <c r="C113" s="5">
        <v>0.1423611111111111</v>
      </c>
      <c r="D113">
        <v>3</v>
      </c>
      <c r="E113" t="s">
        <v>442</v>
      </c>
      <c r="F113" t="s">
        <v>636</v>
      </c>
      <c r="G113">
        <v>2</v>
      </c>
      <c r="H113">
        <v>2023</v>
      </c>
      <c r="I113" t="s">
        <v>374</v>
      </c>
      <c r="J113" t="s">
        <v>643</v>
      </c>
      <c r="K113">
        <v>7</v>
      </c>
      <c r="L113" t="s">
        <v>554</v>
      </c>
      <c r="M113" t="s">
        <v>27</v>
      </c>
      <c r="N113" t="s">
        <v>68</v>
      </c>
      <c r="O113" t="s">
        <v>51</v>
      </c>
      <c r="P113" t="s">
        <v>29</v>
      </c>
      <c r="Q113" t="s">
        <v>37</v>
      </c>
      <c r="R113" t="s">
        <v>33</v>
      </c>
      <c r="S113">
        <v>34</v>
      </c>
      <c r="T113" t="s">
        <v>32</v>
      </c>
      <c r="U113" t="s">
        <v>31</v>
      </c>
      <c r="V113" t="s">
        <v>30</v>
      </c>
      <c r="W113">
        <v>10545</v>
      </c>
      <c r="X113">
        <v>1</v>
      </c>
      <c r="Y113" t="s">
        <v>375</v>
      </c>
    </row>
    <row r="114" spans="1:25" x14ac:dyDescent="0.2">
      <c r="A114">
        <v>257</v>
      </c>
      <c r="B114" s="4">
        <v>45096</v>
      </c>
      <c r="C114" s="5">
        <v>0.49930555555555556</v>
      </c>
      <c r="D114">
        <v>11</v>
      </c>
      <c r="E114" t="s">
        <v>441</v>
      </c>
      <c r="F114" t="s">
        <v>635</v>
      </c>
      <c r="G114">
        <v>2</v>
      </c>
      <c r="H114">
        <v>2023</v>
      </c>
      <c r="I114" t="s">
        <v>381</v>
      </c>
      <c r="J114" t="s">
        <v>643</v>
      </c>
      <c r="K114">
        <v>4</v>
      </c>
      <c r="L114" t="s">
        <v>551</v>
      </c>
      <c r="M114" t="s">
        <v>27</v>
      </c>
      <c r="N114" t="s">
        <v>102</v>
      </c>
      <c r="O114" t="s">
        <v>51</v>
      </c>
      <c r="P114" t="s">
        <v>29</v>
      </c>
      <c r="Q114" t="s">
        <v>37</v>
      </c>
      <c r="R114" t="s">
        <v>33</v>
      </c>
      <c r="S114">
        <v>29</v>
      </c>
      <c r="T114" t="s">
        <v>38</v>
      </c>
      <c r="U114" t="s">
        <v>33</v>
      </c>
      <c r="V114" t="s">
        <v>30</v>
      </c>
      <c r="W114">
        <v>11138</v>
      </c>
      <c r="X114">
        <v>1</v>
      </c>
      <c r="Y114" t="s">
        <v>382</v>
      </c>
    </row>
    <row r="115" spans="1:25" x14ac:dyDescent="0.2">
      <c r="A115">
        <v>267</v>
      </c>
      <c r="B115" s="4">
        <v>45250</v>
      </c>
      <c r="C115" s="5">
        <v>0.11666666666666667</v>
      </c>
      <c r="D115">
        <v>2</v>
      </c>
      <c r="E115" t="s">
        <v>441</v>
      </c>
      <c r="F115" t="s">
        <v>638</v>
      </c>
      <c r="G115">
        <v>4</v>
      </c>
      <c r="H115">
        <v>2023</v>
      </c>
      <c r="I115" t="s">
        <v>396</v>
      </c>
      <c r="J115" t="s">
        <v>643</v>
      </c>
      <c r="K115">
        <v>4</v>
      </c>
      <c r="L115" t="s">
        <v>620</v>
      </c>
      <c r="M115" t="s">
        <v>27</v>
      </c>
      <c r="N115" t="s">
        <v>50</v>
      </c>
      <c r="O115" t="s">
        <v>51</v>
      </c>
      <c r="P115" t="s">
        <v>29</v>
      </c>
      <c r="Q115" t="s">
        <v>37</v>
      </c>
      <c r="R115" t="s">
        <v>33</v>
      </c>
      <c r="S115">
        <v>24</v>
      </c>
      <c r="T115" t="s">
        <v>38</v>
      </c>
      <c r="U115" t="s">
        <v>33</v>
      </c>
      <c r="V115" t="s">
        <v>30</v>
      </c>
      <c r="W115">
        <v>11643</v>
      </c>
      <c r="X115">
        <v>1</v>
      </c>
      <c r="Y115" t="s">
        <v>397</v>
      </c>
    </row>
    <row r="116" spans="1:25" x14ac:dyDescent="0.2">
      <c r="A116">
        <v>297</v>
      </c>
      <c r="B116" s="4">
        <v>45624</v>
      </c>
      <c r="C116" s="5">
        <v>0.94444444444444442</v>
      </c>
      <c r="D116">
        <v>22</v>
      </c>
      <c r="E116" t="s">
        <v>442</v>
      </c>
      <c r="F116" t="s">
        <v>638</v>
      </c>
      <c r="G116">
        <v>4</v>
      </c>
      <c r="H116">
        <v>2024</v>
      </c>
      <c r="I116" t="s">
        <v>435</v>
      </c>
      <c r="J116" t="s">
        <v>643</v>
      </c>
      <c r="K116">
        <v>5</v>
      </c>
      <c r="L116" t="s">
        <v>537</v>
      </c>
      <c r="M116" t="s">
        <v>27</v>
      </c>
      <c r="N116" t="s">
        <v>28</v>
      </c>
      <c r="O116" t="s">
        <v>28</v>
      </c>
      <c r="P116" t="s">
        <v>29</v>
      </c>
      <c r="Q116" t="s">
        <v>37</v>
      </c>
      <c r="R116" t="s">
        <v>33</v>
      </c>
      <c r="S116">
        <v>48</v>
      </c>
      <c r="T116" t="s">
        <v>65</v>
      </c>
      <c r="U116" t="s">
        <v>33</v>
      </c>
      <c r="V116" t="s">
        <v>30</v>
      </c>
      <c r="W116">
        <v>10311</v>
      </c>
      <c r="X116">
        <v>1</v>
      </c>
      <c r="Y116" t="s">
        <v>436</v>
      </c>
    </row>
    <row r="117" spans="1:25" x14ac:dyDescent="0.2">
      <c r="A117">
        <v>69</v>
      </c>
      <c r="B117" s="4">
        <v>43261</v>
      </c>
      <c r="C117" s="5">
        <v>0.4861111111111111</v>
      </c>
      <c r="D117">
        <v>11</v>
      </c>
      <c r="E117" t="s">
        <v>444</v>
      </c>
      <c r="F117" t="s">
        <v>635</v>
      </c>
      <c r="G117">
        <v>2</v>
      </c>
      <c r="H117">
        <v>2018</v>
      </c>
      <c r="I117" t="s">
        <v>142</v>
      </c>
      <c r="J117" t="s">
        <v>143</v>
      </c>
      <c r="K117">
        <v>7</v>
      </c>
      <c r="L117" t="s">
        <v>597</v>
      </c>
      <c r="M117" t="s">
        <v>27</v>
      </c>
      <c r="N117" t="s">
        <v>68</v>
      </c>
      <c r="O117" t="s">
        <v>51</v>
      </c>
      <c r="P117" t="s">
        <v>29</v>
      </c>
      <c r="Q117" t="s">
        <v>30</v>
      </c>
      <c r="R117" t="s">
        <v>33</v>
      </c>
      <c r="S117">
        <v>26</v>
      </c>
      <c r="T117" t="s">
        <v>38</v>
      </c>
      <c r="U117" t="s">
        <v>33</v>
      </c>
      <c r="V117" t="s">
        <v>30</v>
      </c>
      <c r="W117">
        <v>5062</v>
      </c>
      <c r="X117">
        <v>1</v>
      </c>
      <c r="Y117" t="s">
        <v>144</v>
      </c>
    </row>
    <row r="118" spans="1:25" x14ac:dyDescent="0.2">
      <c r="A118">
        <v>84</v>
      </c>
      <c r="B118" s="4">
        <v>43328</v>
      </c>
      <c r="C118" s="5">
        <v>0.83333333333333337</v>
      </c>
      <c r="D118">
        <v>20</v>
      </c>
      <c r="E118" t="s">
        <v>442</v>
      </c>
      <c r="F118" t="s">
        <v>637</v>
      </c>
      <c r="G118">
        <v>3</v>
      </c>
      <c r="H118">
        <v>2018</v>
      </c>
      <c r="I118" t="s">
        <v>165</v>
      </c>
      <c r="J118" t="s">
        <v>143</v>
      </c>
      <c r="K118">
        <v>3</v>
      </c>
      <c r="L118" t="s">
        <v>591</v>
      </c>
      <c r="M118" t="s">
        <v>27</v>
      </c>
      <c r="N118" t="s">
        <v>50</v>
      </c>
      <c r="O118" t="s">
        <v>51</v>
      </c>
      <c r="P118" t="s">
        <v>29</v>
      </c>
      <c r="Q118" t="s">
        <v>30</v>
      </c>
      <c r="R118" t="s">
        <v>33</v>
      </c>
      <c r="S118">
        <v>41</v>
      </c>
      <c r="T118" t="s">
        <v>65</v>
      </c>
      <c r="U118" t="s">
        <v>33</v>
      </c>
      <c r="V118" t="s">
        <v>37</v>
      </c>
      <c r="W118">
        <v>10010</v>
      </c>
      <c r="X118">
        <v>1</v>
      </c>
      <c r="Y118" t="s">
        <v>166</v>
      </c>
    </row>
    <row r="119" spans="1:25" x14ac:dyDescent="0.2">
      <c r="A119">
        <v>101</v>
      </c>
      <c r="B119" s="4">
        <v>43495</v>
      </c>
      <c r="C119" s="5">
        <v>0.41458333333333336</v>
      </c>
      <c r="D119">
        <v>9</v>
      </c>
      <c r="E119" t="s">
        <v>445</v>
      </c>
      <c r="F119" t="s">
        <v>635</v>
      </c>
      <c r="G119">
        <v>1</v>
      </c>
      <c r="H119">
        <v>2019</v>
      </c>
      <c r="I119" t="s">
        <v>189</v>
      </c>
      <c r="J119" t="s">
        <v>143</v>
      </c>
      <c r="K119">
        <v>6</v>
      </c>
      <c r="L119" t="s">
        <v>538</v>
      </c>
      <c r="M119" t="s">
        <v>27</v>
      </c>
      <c r="N119" t="s">
        <v>28</v>
      </c>
      <c r="O119" t="s">
        <v>28</v>
      </c>
      <c r="P119" t="s">
        <v>29</v>
      </c>
      <c r="Q119" t="s">
        <v>30</v>
      </c>
      <c r="R119" t="s">
        <v>33</v>
      </c>
      <c r="S119">
        <v>47</v>
      </c>
      <c r="T119" t="s">
        <v>65</v>
      </c>
      <c r="U119" t="s">
        <v>33</v>
      </c>
      <c r="V119" t="s">
        <v>30</v>
      </c>
      <c r="W119">
        <v>6079</v>
      </c>
      <c r="X119">
        <v>1</v>
      </c>
      <c r="Y119" t="s">
        <v>190</v>
      </c>
    </row>
    <row r="120" spans="1:25" x14ac:dyDescent="0.2">
      <c r="A120">
        <v>186</v>
      </c>
      <c r="B120" s="4">
        <v>44350</v>
      </c>
      <c r="C120" s="5">
        <v>0.70277777777777772</v>
      </c>
      <c r="D120">
        <v>16</v>
      </c>
      <c r="E120" t="s">
        <v>442</v>
      </c>
      <c r="F120" t="s">
        <v>635</v>
      </c>
      <c r="G120">
        <v>2</v>
      </c>
      <c r="H120">
        <v>2021</v>
      </c>
      <c r="I120" t="s">
        <v>287</v>
      </c>
      <c r="J120" t="s">
        <v>143</v>
      </c>
      <c r="K120">
        <v>4</v>
      </c>
      <c r="L120" t="s">
        <v>472</v>
      </c>
      <c r="M120" t="s">
        <v>27</v>
      </c>
      <c r="N120" t="s">
        <v>28</v>
      </c>
      <c r="O120" t="s">
        <v>28</v>
      </c>
      <c r="P120" t="s">
        <v>29</v>
      </c>
      <c r="Q120" t="s">
        <v>30</v>
      </c>
      <c r="R120" t="s">
        <v>31</v>
      </c>
      <c r="S120">
        <v>39</v>
      </c>
      <c r="T120" t="s">
        <v>32</v>
      </c>
      <c r="U120" t="s">
        <v>33</v>
      </c>
      <c r="V120" t="s">
        <v>30</v>
      </c>
      <c r="W120">
        <v>10088</v>
      </c>
      <c r="X120">
        <v>1</v>
      </c>
      <c r="Y120" t="s">
        <v>288</v>
      </c>
    </row>
    <row r="121" spans="1:25" x14ac:dyDescent="0.2">
      <c r="A121">
        <v>210</v>
      </c>
      <c r="B121" s="4">
        <v>44710</v>
      </c>
      <c r="C121" s="5">
        <v>0.79722222222222228</v>
      </c>
      <c r="D121">
        <v>19</v>
      </c>
      <c r="E121" t="s">
        <v>444</v>
      </c>
      <c r="F121" t="s">
        <v>636</v>
      </c>
      <c r="G121">
        <v>2</v>
      </c>
      <c r="H121">
        <v>2022</v>
      </c>
      <c r="I121" t="s">
        <v>318</v>
      </c>
      <c r="J121" t="s">
        <v>143</v>
      </c>
      <c r="K121">
        <v>3</v>
      </c>
      <c r="L121" t="s">
        <v>488</v>
      </c>
      <c r="M121" t="s">
        <v>27</v>
      </c>
      <c r="N121" t="s">
        <v>28</v>
      </c>
      <c r="O121" t="s">
        <v>28</v>
      </c>
      <c r="P121" t="s">
        <v>29</v>
      </c>
      <c r="Q121" t="s">
        <v>30</v>
      </c>
      <c r="R121" t="s">
        <v>33</v>
      </c>
      <c r="S121">
        <v>52</v>
      </c>
      <c r="T121" t="s">
        <v>120</v>
      </c>
      <c r="U121" t="s">
        <v>33</v>
      </c>
      <c r="V121" t="s">
        <v>30</v>
      </c>
      <c r="W121">
        <v>10438</v>
      </c>
      <c r="X121">
        <v>1</v>
      </c>
      <c r="Y121" t="s">
        <v>319</v>
      </c>
    </row>
    <row r="122" spans="1:25" x14ac:dyDescent="0.2">
      <c r="A122">
        <v>222</v>
      </c>
      <c r="B122" s="4">
        <v>44828</v>
      </c>
      <c r="C122" s="5">
        <v>0.78263888888888888</v>
      </c>
      <c r="D122">
        <v>18</v>
      </c>
      <c r="E122" t="s">
        <v>447</v>
      </c>
      <c r="F122" t="s">
        <v>641</v>
      </c>
      <c r="G122">
        <v>3</v>
      </c>
      <c r="H122">
        <v>2022</v>
      </c>
      <c r="I122" t="s">
        <v>335</v>
      </c>
      <c r="J122" t="s">
        <v>143</v>
      </c>
      <c r="K122">
        <v>5</v>
      </c>
      <c r="L122" t="s">
        <v>466</v>
      </c>
      <c r="M122" t="s">
        <v>146</v>
      </c>
      <c r="N122" t="s">
        <v>28</v>
      </c>
      <c r="O122" t="s">
        <v>28</v>
      </c>
      <c r="P122" t="s">
        <v>29</v>
      </c>
      <c r="Q122" t="s">
        <v>30</v>
      </c>
      <c r="R122" t="s">
        <v>31</v>
      </c>
      <c r="S122">
        <v>34</v>
      </c>
      <c r="T122" t="s">
        <v>32</v>
      </c>
      <c r="U122" t="s">
        <v>33</v>
      </c>
      <c r="V122" t="s">
        <v>30</v>
      </c>
      <c r="W122">
        <v>11028</v>
      </c>
      <c r="X122">
        <v>1</v>
      </c>
      <c r="Y122" t="s">
        <v>336</v>
      </c>
    </row>
    <row r="123" spans="1:25" x14ac:dyDescent="0.2">
      <c r="A123">
        <v>236</v>
      </c>
      <c r="B123" s="4">
        <v>44979</v>
      </c>
      <c r="C123" s="5">
        <v>0.62222222222222223</v>
      </c>
      <c r="D123">
        <v>14</v>
      </c>
      <c r="E123" t="s">
        <v>445</v>
      </c>
      <c r="F123" t="s">
        <v>640</v>
      </c>
      <c r="G123">
        <v>1</v>
      </c>
      <c r="H123">
        <v>2023</v>
      </c>
      <c r="I123" t="s">
        <v>351</v>
      </c>
      <c r="J123" t="s">
        <v>143</v>
      </c>
      <c r="K123">
        <v>5</v>
      </c>
      <c r="L123" t="s">
        <v>542</v>
      </c>
      <c r="M123" t="s">
        <v>27</v>
      </c>
      <c r="N123" t="s">
        <v>102</v>
      </c>
      <c r="O123" t="s">
        <v>51</v>
      </c>
      <c r="P123" t="s">
        <v>29</v>
      </c>
      <c r="Q123" t="s">
        <v>30</v>
      </c>
      <c r="R123" t="s">
        <v>31</v>
      </c>
      <c r="S123">
        <v>41</v>
      </c>
      <c r="T123" t="s">
        <v>65</v>
      </c>
      <c r="U123" t="s">
        <v>33</v>
      </c>
      <c r="V123" t="s">
        <v>30</v>
      </c>
      <c r="W123">
        <v>11572</v>
      </c>
      <c r="X123">
        <v>1</v>
      </c>
      <c r="Y123" t="s">
        <v>352</v>
      </c>
    </row>
    <row r="124" spans="1:25" x14ac:dyDescent="0.2">
      <c r="A124">
        <v>281</v>
      </c>
      <c r="B124" s="4">
        <v>45335</v>
      </c>
      <c r="C124" s="5">
        <v>0.27152777777777776</v>
      </c>
      <c r="D124">
        <v>6</v>
      </c>
      <c r="E124" t="s">
        <v>448</v>
      </c>
      <c r="F124" t="s">
        <v>640</v>
      </c>
      <c r="G124">
        <v>1</v>
      </c>
      <c r="H124">
        <v>2024</v>
      </c>
      <c r="I124" t="s">
        <v>410</v>
      </c>
      <c r="J124" t="s">
        <v>143</v>
      </c>
      <c r="K124">
        <v>5</v>
      </c>
      <c r="L124" t="s">
        <v>633</v>
      </c>
      <c r="M124" t="s">
        <v>27</v>
      </c>
      <c r="N124" t="s">
        <v>50</v>
      </c>
      <c r="O124" t="s">
        <v>51</v>
      </c>
      <c r="P124" t="s">
        <v>29</v>
      </c>
      <c r="Q124" t="s">
        <v>30</v>
      </c>
      <c r="R124" t="s">
        <v>31</v>
      </c>
      <c r="S124">
        <v>35</v>
      </c>
      <c r="T124" t="s">
        <v>32</v>
      </c>
      <c r="U124" t="s">
        <v>33</v>
      </c>
      <c r="V124" t="s">
        <v>30</v>
      </c>
      <c r="W124">
        <v>7133</v>
      </c>
      <c r="X124">
        <v>1</v>
      </c>
      <c r="Y124" t="s">
        <v>411</v>
      </c>
    </row>
    <row r="125" spans="1:25" x14ac:dyDescent="0.2">
      <c r="A125">
        <v>285</v>
      </c>
      <c r="B125" s="4">
        <v>45428</v>
      </c>
      <c r="C125" s="5">
        <v>0.69444444444444442</v>
      </c>
      <c r="D125">
        <v>16</v>
      </c>
      <c r="E125" t="s">
        <v>442</v>
      </c>
      <c r="F125" t="s">
        <v>636</v>
      </c>
      <c r="G125">
        <v>2</v>
      </c>
      <c r="H125">
        <v>2024</v>
      </c>
      <c r="I125" t="s">
        <v>416</v>
      </c>
      <c r="J125" t="s">
        <v>143</v>
      </c>
      <c r="K125">
        <v>3</v>
      </c>
      <c r="L125" t="s">
        <v>495</v>
      </c>
      <c r="M125" t="s">
        <v>27</v>
      </c>
      <c r="N125" t="s">
        <v>28</v>
      </c>
      <c r="O125" t="s">
        <v>28</v>
      </c>
      <c r="P125" t="s">
        <v>29</v>
      </c>
      <c r="Q125" t="s">
        <v>30</v>
      </c>
      <c r="R125" t="s">
        <v>31</v>
      </c>
      <c r="S125">
        <v>23</v>
      </c>
      <c r="T125" t="s">
        <v>38</v>
      </c>
      <c r="U125" t="s">
        <v>33</v>
      </c>
      <c r="V125" t="s">
        <v>30</v>
      </c>
      <c r="W125">
        <v>10159</v>
      </c>
      <c r="X125">
        <v>1</v>
      </c>
      <c r="Y125" t="s">
        <v>417</v>
      </c>
    </row>
    <row r="126" spans="1:25" x14ac:dyDescent="0.2">
      <c r="A126">
        <v>7</v>
      </c>
      <c r="B126" s="4">
        <v>42834</v>
      </c>
      <c r="C126" s="5">
        <v>0.6479166666666667</v>
      </c>
      <c r="D126">
        <v>15</v>
      </c>
      <c r="E126" t="s">
        <v>444</v>
      </c>
      <c r="F126" t="s">
        <v>637</v>
      </c>
      <c r="G126">
        <v>2</v>
      </c>
      <c r="H126">
        <v>2017</v>
      </c>
      <c r="I126" t="s">
        <v>48</v>
      </c>
      <c r="J126" t="s">
        <v>49</v>
      </c>
      <c r="K126">
        <v>8</v>
      </c>
      <c r="L126" t="s">
        <v>626</v>
      </c>
      <c r="M126" t="s">
        <v>27</v>
      </c>
      <c r="N126" t="s">
        <v>50</v>
      </c>
      <c r="O126" t="s">
        <v>51</v>
      </c>
      <c r="P126" t="s">
        <v>29</v>
      </c>
      <c r="Q126" t="s">
        <v>30</v>
      </c>
      <c r="R126" t="s">
        <v>31</v>
      </c>
      <c r="S126">
        <v>23</v>
      </c>
      <c r="T126" t="s">
        <v>38</v>
      </c>
      <c r="U126" t="s">
        <v>33</v>
      </c>
      <c r="V126" t="s">
        <v>30</v>
      </c>
      <c r="W126">
        <v>9781</v>
      </c>
      <c r="X126">
        <v>1</v>
      </c>
      <c r="Y126" t="s">
        <v>52</v>
      </c>
    </row>
    <row r="127" spans="1:25" x14ac:dyDescent="0.2">
      <c r="A127">
        <v>11</v>
      </c>
      <c r="B127" s="4">
        <v>42870</v>
      </c>
      <c r="C127" s="5">
        <v>0.77222222222222225</v>
      </c>
      <c r="D127">
        <v>18</v>
      </c>
      <c r="E127" t="s">
        <v>441</v>
      </c>
      <c r="F127" t="s">
        <v>636</v>
      </c>
      <c r="G127">
        <v>2</v>
      </c>
      <c r="H127">
        <v>2017</v>
      </c>
      <c r="I127" t="s">
        <v>59</v>
      </c>
      <c r="J127" t="s">
        <v>49</v>
      </c>
      <c r="K127">
        <v>7</v>
      </c>
      <c r="L127" t="s">
        <v>469</v>
      </c>
      <c r="M127" t="s">
        <v>27</v>
      </c>
      <c r="N127" t="s">
        <v>28</v>
      </c>
      <c r="O127" t="s">
        <v>28</v>
      </c>
      <c r="P127" t="s">
        <v>60</v>
      </c>
      <c r="Q127" t="s">
        <v>30</v>
      </c>
      <c r="R127" t="s">
        <v>31</v>
      </c>
      <c r="S127">
        <v>27</v>
      </c>
      <c r="T127" t="s">
        <v>38</v>
      </c>
      <c r="U127" t="s">
        <v>33</v>
      </c>
      <c r="V127" t="s">
        <v>30</v>
      </c>
      <c r="W127">
        <v>6561</v>
      </c>
      <c r="X127">
        <v>1</v>
      </c>
      <c r="Y127" t="s">
        <v>61</v>
      </c>
    </row>
    <row r="128" spans="1:25" x14ac:dyDescent="0.2">
      <c r="A128">
        <v>59</v>
      </c>
      <c r="B128" s="4">
        <v>43221</v>
      </c>
      <c r="C128" s="5">
        <v>0.84444444444444444</v>
      </c>
      <c r="D128">
        <v>20</v>
      </c>
      <c r="E128" t="s">
        <v>448</v>
      </c>
      <c r="F128" t="s">
        <v>636</v>
      </c>
      <c r="G128">
        <v>2</v>
      </c>
      <c r="H128">
        <v>2018</v>
      </c>
      <c r="I128" t="s">
        <v>130</v>
      </c>
      <c r="J128" t="s">
        <v>49</v>
      </c>
      <c r="K128">
        <v>7</v>
      </c>
      <c r="L128" t="s">
        <v>611</v>
      </c>
      <c r="M128" t="s">
        <v>27</v>
      </c>
      <c r="N128" t="s">
        <v>50</v>
      </c>
      <c r="O128" t="s">
        <v>51</v>
      </c>
      <c r="P128" t="s">
        <v>29</v>
      </c>
      <c r="Q128" t="s">
        <v>37</v>
      </c>
      <c r="R128" t="s">
        <v>33</v>
      </c>
      <c r="S128">
        <v>42</v>
      </c>
      <c r="T128" t="s">
        <v>65</v>
      </c>
      <c r="U128" t="s">
        <v>33</v>
      </c>
      <c r="V128" t="s">
        <v>37</v>
      </c>
      <c r="W128">
        <v>9621</v>
      </c>
      <c r="X128">
        <v>1</v>
      </c>
      <c r="Y128" t="s">
        <v>131</v>
      </c>
    </row>
    <row r="129" spans="1:25" x14ac:dyDescent="0.2">
      <c r="A129">
        <v>61</v>
      </c>
      <c r="B129" s="4">
        <v>43229</v>
      </c>
      <c r="C129" s="5">
        <v>0.3888888888888889</v>
      </c>
      <c r="D129">
        <v>9</v>
      </c>
      <c r="E129" t="s">
        <v>445</v>
      </c>
      <c r="F129" t="s">
        <v>636</v>
      </c>
      <c r="G129">
        <v>2</v>
      </c>
      <c r="H129">
        <v>2018</v>
      </c>
      <c r="I129" t="s">
        <v>134</v>
      </c>
      <c r="J129" t="s">
        <v>49</v>
      </c>
      <c r="K129">
        <v>8</v>
      </c>
      <c r="L129" t="s">
        <v>631</v>
      </c>
      <c r="M129" t="s">
        <v>27</v>
      </c>
      <c r="N129" t="s">
        <v>50</v>
      </c>
      <c r="O129" t="s">
        <v>51</v>
      </c>
      <c r="P129" t="s">
        <v>29</v>
      </c>
      <c r="Q129" t="s">
        <v>30</v>
      </c>
      <c r="R129" t="s">
        <v>31</v>
      </c>
      <c r="S129">
        <v>52</v>
      </c>
      <c r="T129" t="s">
        <v>120</v>
      </c>
      <c r="U129" t="s">
        <v>33</v>
      </c>
      <c r="V129" t="s">
        <v>30</v>
      </c>
      <c r="W129">
        <v>6082</v>
      </c>
      <c r="X129">
        <v>1</v>
      </c>
      <c r="Y129" t="s">
        <v>135</v>
      </c>
    </row>
    <row r="130" spans="1:25" x14ac:dyDescent="0.2">
      <c r="A130">
        <v>105</v>
      </c>
      <c r="B130" s="4">
        <v>43537</v>
      </c>
      <c r="C130" s="5">
        <v>0.41319444444444442</v>
      </c>
      <c r="D130">
        <v>9</v>
      </c>
      <c r="E130" t="s">
        <v>445</v>
      </c>
      <c r="F130" t="s">
        <v>636</v>
      </c>
      <c r="G130">
        <v>1</v>
      </c>
      <c r="H130">
        <v>2019</v>
      </c>
      <c r="I130" t="s">
        <v>193</v>
      </c>
      <c r="J130" t="s">
        <v>49</v>
      </c>
      <c r="K130">
        <v>7</v>
      </c>
      <c r="L130" t="s">
        <v>567</v>
      </c>
      <c r="M130" t="s">
        <v>194</v>
      </c>
      <c r="N130" t="s">
        <v>28</v>
      </c>
      <c r="O130" t="s">
        <v>28</v>
      </c>
      <c r="P130" t="s">
        <v>29</v>
      </c>
      <c r="Q130" t="s">
        <v>37</v>
      </c>
      <c r="R130" t="s">
        <v>33</v>
      </c>
      <c r="S130">
        <v>30</v>
      </c>
      <c r="T130" t="s">
        <v>32</v>
      </c>
      <c r="U130" t="s">
        <v>33</v>
      </c>
      <c r="V130" t="s">
        <v>30</v>
      </c>
      <c r="W130">
        <v>6195</v>
      </c>
      <c r="X130">
        <v>1</v>
      </c>
      <c r="Y130" t="s">
        <v>195</v>
      </c>
    </row>
    <row r="131" spans="1:25" x14ac:dyDescent="0.2">
      <c r="A131">
        <v>109</v>
      </c>
      <c r="B131" s="4">
        <v>43594</v>
      </c>
      <c r="C131" s="5">
        <v>0.15972222222222221</v>
      </c>
      <c r="D131">
        <v>3</v>
      </c>
      <c r="E131" t="s">
        <v>442</v>
      </c>
      <c r="F131" t="s">
        <v>636</v>
      </c>
      <c r="G131">
        <v>2</v>
      </c>
      <c r="H131">
        <v>2019</v>
      </c>
      <c r="I131" t="s">
        <v>200</v>
      </c>
      <c r="J131" t="s">
        <v>49</v>
      </c>
      <c r="K131">
        <v>8</v>
      </c>
      <c r="L131" t="s">
        <v>539</v>
      </c>
      <c r="M131" t="s">
        <v>27</v>
      </c>
      <c r="N131" t="s">
        <v>28</v>
      </c>
      <c r="O131" t="s">
        <v>28</v>
      </c>
      <c r="P131" t="s">
        <v>29</v>
      </c>
      <c r="Q131" t="s">
        <v>37</v>
      </c>
      <c r="R131" t="s">
        <v>33</v>
      </c>
      <c r="S131">
        <v>29</v>
      </c>
      <c r="T131" t="s">
        <v>38</v>
      </c>
      <c r="U131" t="s">
        <v>33</v>
      </c>
      <c r="V131" t="s">
        <v>30</v>
      </c>
      <c r="W131">
        <v>9753</v>
      </c>
      <c r="X131">
        <v>1</v>
      </c>
      <c r="Y131" t="s">
        <v>201</v>
      </c>
    </row>
    <row r="132" spans="1:25" x14ac:dyDescent="0.2">
      <c r="A132">
        <v>125</v>
      </c>
      <c r="B132" s="4">
        <v>43836</v>
      </c>
      <c r="C132" s="5">
        <v>0.87013888888888891</v>
      </c>
      <c r="D132">
        <v>20</v>
      </c>
      <c r="E132" t="s">
        <v>441</v>
      </c>
      <c r="F132" t="s">
        <v>635</v>
      </c>
      <c r="G132">
        <v>1</v>
      </c>
      <c r="H132">
        <v>2020</v>
      </c>
      <c r="I132" t="s">
        <v>218</v>
      </c>
      <c r="J132" t="s">
        <v>49</v>
      </c>
      <c r="K132">
        <v>7</v>
      </c>
      <c r="L132" t="s">
        <v>511</v>
      </c>
      <c r="M132" t="s">
        <v>27</v>
      </c>
      <c r="N132" t="s">
        <v>28</v>
      </c>
      <c r="O132" t="s">
        <v>28</v>
      </c>
      <c r="P132" t="s">
        <v>29</v>
      </c>
      <c r="Q132" t="s">
        <v>30</v>
      </c>
      <c r="R132" t="s">
        <v>119</v>
      </c>
      <c r="S132">
        <v>28</v>
      </c>
      <c r="T132" t="s">
        <v>38</v>
      </c>
      <c r="U132" t="s">
        <v>33</v>
      </c>
      <c r="V132" t="s">
        <v>37</v>
      </c>
      <c r="W132">
        <v>9952</v>
      </c>
      <c r="X132">
        <v>1</v>
      </c>
      <c r="Y132" t="s">
        <v>219</v>
      </c>
    </row>
    <row r="133" spans="1:25" x14ac:dyDescent="0.2">
      <c r="A133">
        <v>152</v>
      </c>
      <c r="B133" s="4">
        <v>44119</v>
      </c>
      <c r="C133" s="5">
        <v>0.47847222222222224</v>
      </c>
      <c r="D133">
        <v>11</v>
      </c>
      <c r="E133" t="s">
        <v>442</v>
      </c>
      <c r="F133" t="s">
        <v>639</v>
      </c>
      <c r="G133">
        <v>4</v>
      </c>
      <c r="H133">
        <v>2020</v>
      </c>
      <c r="I133" t="s">
        <v>250</v>
      </c>
      <c r="J133" t="s">
        <v>49</v>
      </c>
      <c r="K133">
        <v>8</v>
      </c>
      <c r="L133" t="s">
        <v>546</v>
      </c>
      <c r="M133" t="s">
        <v>27</v>
      </c>
      <c r="N133" t="s">
        <v>68</v>
      </c>
      <c r="O133" t="s">
        <v>51</v>
      </c>
      <c r="P133" t="s">
        <v>29</v>
      </c>
      <c r="Q133" t="s">
        <v>37</v>
      </c>
      <c r="R133" t="s">
        <v>33</v>
      </c>
      <c r="S133">
        <v>22</v>
      </c>
      <c r="T133" t="s">
        <v>38</v>
      </c>
      <c r="U133" t="s">
        <v>33</v>
      </c>
      <c r="V133" t="s">
        <v>30</v>
      </c>
      <c r="W133">
        <v>8408</v>
      </c>
      <c r="X133">
        <v>1</v>
      </c>
      <c r="Y133" t="s">
        <v>251</v>
      </c>
    </row>
    <row r="134" spans="1:25" x14ac:dyDescent="0.2">
      <c r="A134">
        <v>177</v>
      </c>
      <c r="B134" s="4">
        <v>44205</v>
      </c>
      <c r="C134" s="5">
        <v>0.63541666666666663</v>
      </c>
      <c r="D134">
        <v>15</v>
      </c>
      <c r="E134" t="s">
        <v>447</v>
      </c>
      <c r="F134" t="s">
        <v>635</v>
      </c>
      <c r="G134">
        <v>1</v>
      </c>
      <c r="H134">
        <v>2021</v>
      </c>
      <c r="I134" t="s">
        <v>271</v>
      </c>
      <c r="J134" t="s">
        <v>49</v>
      </c>
      <c r="K134">
        <v>8</v>
      </c>
      <c r="L134" t="s">
        <v>522</v>
      </c>
      <c r="M134" t="s">
        <v>27</v>
      </c>
      <c r="N134" t="s">
        <v>28</v>
      </c>
      <c r="O134" t="s">
        <v>28</v>
      </c>
      <c r="P134" t="s">
        <v>29</v>
      </c>
      <c r="Q134" t="s">
        <v>30</v>
      </c>
      <c r="R134" t="s">
        <v>31</v>
      </c>
      <c r="S134">
        <v>37</v>
      </c>
      <c r="T134" t="s">
        <v>32</v>
      </c>
      <c r="U134" t="s">
        <v>33</v>
      </c>
      <c r="V134" t="s">
        <v>30</v>
      </c>
      <c r="W134">
        <v>10179</v>
      </c>
      <c r="X134">
        <v>1</v>
      </c>
      <c r="Y134" t="s">
        <v>272</v>
      </c>
    </row>
    <row r="135" spans="1:25" x14ac:dyDescent="0.2">
      <c r="A135">
        <v>196</v>
      </c>
      <c r="B135" s="4">
        <v>44567</v>
      </c>
      <c r="C135" s="5">
        <v>0.97777777777777775</v>
      </c>
      <c r="D135">
        <v>23</v>
      </c>
      <c r="E135" t="s">
        <v>442</v>
      </c>
      <c r="F135" t="s">
        <v>635</v>
      </c>
      <c r="G135">
        <v>1</v>
      </c>
      <c r="H135">
        <v>2022</v>
      </c>
      <c r="I135" t="s">
        <v>298</v>
      </c>
      <c r="J135" t="s">
        <v>49</v>
      </c>
      <c r="K135">
        <v>7</v>
      </c>
      <c r="L135" t="s">
        <v>629</v>
      </c>
      <c r="M135" t="s">
        <v>27</v>
      </c>
      <c r="N135" t="s">
        <v>50</v>
      </c>
      <c r="O135" t="s">
        <v>51</v>
      </c>
      <c r="P135" t="s">
        <v>29</v>
      </c>
      <c r="Q135" t="s">
        <v>30</v>
      </c>
      <c r="R135" t="s">
        <v>31</v>
      </c>
      <c r="S135">
        <v>32</v>
      </c>
      <c r="T135" t="s">
        <v>32</v>
      </c>
      <c r="U135" t="s">
        <v>33</v>
      </c>
      <c r="V135" t="s">
        <v>30</v>
      </c>
      <c r="W135">
        <v>10459</v>
      </c>
      <c r="X135">
        <v>1</v>
      </c>
      <c r="Y135" t="s">
        <v>299</v>
      </c>
    </row>
    <row r="136" spans="1:25" x14ac:dyDescent="0.2">
      <c r="A136">
        <v>258</v>
      </c>
      <c r="B136" s="4">
        <v>45105</v>
      </c>
      <c r="C136" s="5">
        <v>0.86875000000000002</v>
      </c>
      <c r="D136">
        <v>20</v>
      </c>
      <c r="E136" t="s">
        <v>445</v>
      </c>
      <c r="F136" t="s">
        <v>635</v>
      </c>
      <c r="G136">
        <v>2</v>
      </c>
      <c r="H136">
        <v>2023</v>
      </c>
      <c r="I136" t="s">
        <v>383</v>
      </c>
      <c r="J136" t="s">
        <v>49</v>
      </c>
      <c r="K136">
        <v>7</v>
      </c>
      <c r="L136" t="s">
        <v>474</v>
      </c>
      <c r="M136" t="s">
        <v>27</v>
      </c>
      <c r="N136" t="s">
        <v>28</v>
      </c>
      <c r="O136" t="s">
        <v>28</v>
      </c>
      <c r="P136" t="s">
        <v>29</v>
      </c>
      <c r="Q136" t="s">
        <v>37</v>
      </c>
      <c r="R136" t="s">
        <v>33</v>
      </c>
      <c r="S136">
        <v>26</v>
      </c>
      <c r="T136" t="s">
        <v>38</v>
      </c>
      <c r="U136" t="s">
        <v>33</v>
      </c>
      <c r="V136" t="s">
        <v>30</v>
      </c>
      <c r="W136">
        <v>9735</v>
      </c>
      <c r="X136">
        <v>1</v>
      </c>
      <c r="Y136" t="s">
        <v>384</v>
      </c>
    </row>
    <row r="137" spans="1:25" x14ac:dyDescent="0.2">
      <c r="A137">
        <v>261</v>
      </c>
      <c r="B137" s="4">
        <v>45124</v>
      </c>
      <c r="C137" s="5">
        <v>0.84444444444444444</v>
      </c>
      <c r="D137">
        <v>20</v>
      </c>
      <c r="E137" t="s">
        <v>441</v>
      </c>
      <c r="F137" t="s">
        <v>635</v>
      </c>
      <c r="G137">
        <v>3</v>
      </c>
      <c r="H137">
        <v>2023</v>
      </c>
      <c r="I137" t="s">
        <v>388</v>
      </c>
      <c r="J137" t="s">
        <v>49</v>
      </c>
      <c r="K137">
        <v>8</v>
      </c>
      <c r="L137" t="s">
        <v>486</v>
      </c>
      <c r="M137" t="s">
        <v>27</v>
      </c>
      <c r="N137" t="s">
        <v>28</v>
      </c>
      <c r="O137" t="s">
        <v>28</v>
      </c>
      <c r="P137" t="s">
        <v>29</v>
      </c>
      <c r="Q137" t="s">
        <v>37</v>
      </c>
      <c r="R137" t="s">
        <v>33</v>
      </c>
      <c r="S137">
        <v>35</v>
      </c>
      <c r="T137" t="s">
        <v>32</v>
      </c>
      <c r="U137" t="s">
        <v>33</v>
      </c>
      <c r="V137" t="s">
        <v>37</v>
      </c>
      <c r="W137">
        <v>11180</v>
      </c>
      <c r="X137">
        <v>1</v>
      </c>
      <c r="Y137" t="s">
        <v>389</v>
      </c>
    </row>
    <row r="138" spans="1:25" x14ac:dyDescent="0.2">
      <c r="A138">
        <v>1</v>
      </c>
      <c r="B138" s="4">
        <v>42744</v>
      </c>
      <c r="C138" s="5">
        <v>0.65138888888888891</v>
      </c>
      <c r="D138">
        <v>15</v>
      </c>
      <c r="E138" t="s">
        <v>441</v>
      </c>
      <c r="F138" t="s">
        <v>635</v>
      </c>
      <c r="G138">
        <v>1</v>
      </c>
      <c r="H138">
        <v>2017</v>
      </c>
      <c r="I138" t="s">
        <v>25</v>
      </c>
      <c r="J138" t="s">
        <v>26</v>
      </c>
      <c r="K138">
        <v>1</v>
      </c>
      <c r="L138" t="s">
        <v>503</v>
      </c>
      <c r="M138" t="s">
        <v>27</v>
      </c>
      <c r="N138" t="s">
        <v>28</v>
      </c>
      <c r="O138" t="s">
        <v>28</v>
      </c>
      <c r="P138" t="s">
        <v>29</v>
      </c>
      <c r="Q138" t="s">
        <v>30</v>
      </c>
      <c r="R138" t="s">
        <v>31</v>
      </c>
      <c r="S138">
        <v>38</v>
      </c>
      <c r="T138" t="s">
        <v>32</v>
      </c>
      <c r="U138" t="s">
        <v>33</v>
      </c>
      <c r="V138" t="s">
        <v>30</v>
      </c>
      <c r="W138">
        <v>6256</v>
      </c>
      <c r="X138">
        <v>1</v>
      </c>
      <c r="Y138" t="s">
        <v>34</v>
      </c>
    </row>
    <row r="139" spans="1:25" x14ac:dyDescent="0.2">
      <c r="A139">
        <v>15</v>
      </c>
      <c r="B139" s="4">
        <v>42942</v>
      </c>
      <c r="C139" s="5">
        <v>4.8611111111111112E-2</v>
      </c>
      <c r="D139">
        <v>1</v>
      </c>
      <c r="E139" t="s">
        <v>445</v>
      </c>
      <c r="F139" t="s">
        <v>635</v>
      </c>
      <c r="G139">
        <v>3</v>
      </c>
      <c r="H139">
        <v>2017</v>
      </c>
      <c r="I139" t="s">
        <v>70</v>
      </c>
      <c r="J139" t="s">
        <v>26</v>
      </c>
      <c r="K139">
        <v>1</v>
      </c>
      <c r="L139" t="s">
        <v>499</v>
      </c>
      <c r="M139" t="s">
        <v>27</v>
      </c>
      <c r="N139" t="s">
        <v>28</v>
      </c>
      <c r="O139" t="s">
        <v>28</v>
      </c>
      <c r="P139" t="s">
        <v>29</v>
      </c>
      <c r="Q139" t="s">
        <v>30</v>
      </c>
      <c r="R139" t="s">
        <v>33</v>
      </c>
      <c r="S139">
        <v>35</v>
      </c>
      <c r="T139" t="s">
        <v>32</v>
      </c>
      <c r="U139" t="s">
        <v>33</v>
      </c>
      <c r="V139" t="s">
        <v>30</v>
      </c>
      <c r="W139">
        <v>7390</v>
      </c>
      <c r="X139">
        <v>1</v>
      </c>
      <c r="Y139" t="s">
        <v>71</v>
      </c>
    </row>
    <row r="140" spans="1:25" x14ac:dyDescent="0.2">
      <c r="A140">
        <v>24</v>
      </c>
      <c r="B140" s="4">
        <v>43043</v>
      </c>
      <c r="C140" s="5">
        <v>0.69305555555555554</v>
      </c>
      <c r="D140">
        <v>16</v>
      </c>
      <c r="E140" t="s">
        <v>447</v>
      </c>
      <c r="F140" t="s">
        <v>638</v>
      </c>
      <c r="G140">
        <v>4</v>
      </c>
      <c r="H140">
        <v>2017</v>
      </c>
      <c r="I140" t="s">
        <v>81</v>
      </c>
      <c r="J140" t="s">
        <v>26</v>
      </c>
      <c r="K140">
        <v>1</v>
      </c>
      <c r="L140" t="s">
        <v>454</v>
      </c>
      <c r="M140" t="s">
        <v>46</v>
      </c>
      <c r="N140" t="s">
        <v>28</v>
      </c>
      <c r="O140" t="s">
        <v>28</v>
      </c>
      <c r="P140" t="s">
        <v>29</v>
      </c>
      <c r="Q140" t="s">
        <v>30</v>
      </c>
      <c r="R140" t="s">
        <v>33</v>
      </c>
      <c r="S140">
        <v>27</v>
      </c>
      <c r="T140" t="s">
        <v>38</v>
      </c>
      <c r="U140" t="s">
        <v>33</v>
      </c>
      <c r="V140" t="s">
        <v>30</v>
      </c>
      <c r="W140">
        <v>8787</v>
      </c>
      <c r="X140">
        <v>1</v>
      </c>
      <c r="Y140" t="s">
        <v>82</v>
      </c>
    </row>
    <row r="141" spans="1:25" x14ac:dyDescent="0.2">
      <c r="A141">
        <v>47</v>
      </c>
      <c r="B141" s="4">
        <v>43194</v>
      </c>
      <c r="C141" s="5">
        <v>0.7993055555555556</v>
      </c>
      <c r="D141">
        <v>19</v>
      </c>
      <c r="E141" t="s">
        <v>445</v>
      </c>
      <c r="F141" t="s">
        <v>637</v>
      </c>
      <c r="G141">
        <v>2</v>
      </c>
      <c r="H141">
        <v>2018</v>
      </c>
      <c r="I141" t="s">
        <v>122</v>
      </c>
      <c r="J141" t="s">
        <v>26</v>
      </c>
      <c r="K141">
        <v>1</v>
      </c>
      <c r="L141" t="s">
        <v>483</v>
      </c>
      <c r="M141" t="s">
        <v>27</v>
      </c>
      <c r="N141" t="s">
        <v>28</v>
      </c>
      <c r="O141" t="s">
        <v>28</v>
      </c>
      <c r="P141" t="s">
        <v>60</v>
      </c>
      <c r="Q141" t="s">
        <v>30</v>
      </c>
      <c r="R141" t="s">
        <v>33</v>
      </c>
      <c r="S141">
        <v>44</v>
      </c>
      <c r="T141" t="s">
        <v>65</v>
      </c>
      <c r="U141" t="s">
        <v>33</v>
      </c>
      <c r="V141" t="s">
        <v>30</v>
      </c>
      <c r="W141">
        <v>8590</v>
      </c>
      <c r="X141">
        <v>1</v>
      </c>
      <c r="Y141" t="s">
        <v>123</v>
      </c>
    </row>
    <row r="142" spans="1:25" x14ac:dyDescent="0.2">
      <c r="A142">
        <v>60</v>
      </c>
      <c r="B142" s="4">
        <v>43226</v>
      </c>
      <c r="C142" s="5">
        <v>4.1666666666666664E-2</v>
      </c>
      <c r="D142">
        <v>1</v>
      </c>
      <c r="E142" t="s">
        <v>444</v>
      </c>
      <c r="F142" t="s">
        <v>636</v>
      </c>
      <c r="G142">
        <v>2</v>
      </c>
      <c r="H142">
        <v>2018</v>
      </c>
      <c r="I142" t="s">
        <v>132</v>
      </c>
      <c r="J142" t="s">
        <v>26</v>
      </c>
      <c r="K142">
        <v>5</v>
      </c>
      <c r="L142" t="s">
        <v>584</v>
      </c>
      <c r="M142" t="s">
        <v>46</v>
      </c>
      <c r="N142" t="s">
        <v>50</v>
      </c>
      <c r="O142" t="s">
        <v>51</v>
      </c>
      <c r="P142" t="s">
        <v>29</v>
      </c>
      <c r="Q142" t="s">
        <v>30</v>
      </c>
      <c r="R142" t="s">
        <v>33</v>
      </c>
      <c r="S142">
        <v>49</v>
      </c>
      <c r="T142" t="s">
        <v>65</v>
      </c>
      <c r="U142" t="s">
        <v>33</v>
      </c>
      <c r="V142" t="s">
        <v>30</v>
      </c>
      <c r="W142">
        <v>9687</v>
      </c>
      <c r="X142">
        <v>1</v>
      </c>
      <c r="Y142" t="s">
        <v>133</v>
      </c>
    </row>
    <row r="143" spans="1:25" x14ac:dyDescent="0.2">
      <c r="A143">
        <v>67</v>
      </c>
      <c r="B143" s="4">
        <v>43249</v>
      </c>
      <c r="C143" s="5">
        <v>0.60416666666666663</v>
      </c>
      <c r="D143">
        <v>14</v>
      </c>
      <c r="E143" t="s">
        <v>448</v>
      </c>
      <c r="F143" t="s">
        <v>636</v>
      </c>
      <c r="G143">
        <v>2</v>
      </c>
      <c r="H143">
        <v>2018</v>
      </c>
      <c r="I143" t="s">
        <v>140</v>
      </c>
      <c r="J143" t="s">
        <v>26</v>
      </c>
      <c r="K143">
        <v>1</v>
      </c>
      <c r="L143" t="s">
        <v>566</v>
      </c>
      <c r="M143" t="s">
        <v>27</v>
      </c>
      <c r="N143" t="s">
        <v>28</v>
      </c>
      <c r="O143" t="s">
        <v>28</v>
      </c>
      <c r="P143" t="s">
        <v>29</v>
      </c>
      <c r="Q143" t="s">
        <v>30</v>
      </c>
      <c r="R143" t="s">
        <v>119</v>
      </c>
      <c r="S143">
        <v>34</v>
      </c>
      <c r="T143" t="s">
        <v>32</v>
      </c>
      <c r="U143" t="s">
        <v>33</v>
      </c>
      <c r="V143" t="s">
        <v>30</v>
      </c>
      <c r="W143">
        <v>6015</v>
      </c>
      <c r="X143">
        <v>1</v>
      </c>
      <c r="Y143" t="s">
        <v>141</v>
      </c>
    </row>
    <row r="144" spans="1:25" x14ac:dyDescent="0.2">
      <c r="A144">
        <v>74</v>
      </c>
      <c r="B144" s="4">
        <v>43267</v>
      </c>
      <c r="C144" s="5">
        <v>0.32291666666666669</v>
      </c>
      <c r="D144">
        <v>7</v>
      </c>
      <c r="E144" t="s">
        <v>447</v>
      </c>
      <c r="F144" t="s">
        <v>635</v>
      </c>
      <c r="G144">
        <v>2</v>
      </c>
      <c r="H144">
        <v>2018</v>
      </c>
      <c r="I144" t="s">
        <v>150</v>
      </c>
      <c r="J144" t="s">
        <v>26</v>
      </c>
      <c r="K144">
        <v>1</v>
      </c>
      <c r="L144" t="s">
        <v>508</v>
      </c>
      <c r="M144" t="s">
        <v>27</v>
      </c>
      <c r="N144" t="s">
        <v>28</v>
      </c>
      <c r="O144" t="s">
        <v>28</v>
      </c>
      <c r="P144" t="s">
        <v>29</v>
      </c>
      <c r="Q144" t="s">
        <v>30</v>
      </c>
      <c r="R144" t="s">
        <v>33</v>
      </c>
      <c r="S144">
        <v>48</v>
      </c>
      <c r="T144" t="s">
        <v>65</v>
      </c>
      <c r="U144" t="s">
        <v>33</v>
      </c>
      <c r="V144" t="s">
        <v>30</v>
      </c>
      <c r="W144">
        <v>8786</v>
      </c>
      <c r="X144">
        <v>1</v>
      </c>
      <c r="Y144" t="s">
        <v>151</v>
      </c>
    </row>
    <row r="145" spans="1:25" x14ac:dyDescent="0.2">
      <c r="A145">
        <v>75</v>
      </c>
      <c r="B145" s="4">
        <v>43280</v>
      </c>
      <c r="C145" s="5">
        <v>0.73333333333333328</v>
      </c>
      <c r="D145">
        <v>17</v>
      </c>
      <c r="E145" t="s">
        <v>446</v>
      </c>
      <c r="F145" t="s">
        <v>635</v>
      </c>
      <c r="G145">
        <v>2</v>
      </c>
      <c r="H145">
        <v>2018</v>
      </c>
      <c r="I145" t="s">
        <v>152</v>
      </c>
      <c r="J145" t="s">
        <v>26</v>
      </c>
      <c r="K145">
        <v>5</v>
      </c>
      <c r="L145" t="s">
        <v>512</v>
      </c>
      <c r="M145" t="s">
        <v>27</v>
      </c>
      <c r="N145" t="s">
        <v>28</v>
      </c>
      <c r="O145" t="s">
        <v>28</v>
      </c>
      <c r="P145" t="s">
        <v>29</v>
      </c>
      <c r="Q145" t="s">
        <v>30</v>
      </c>
      <c r="R145" t="s">
        <v>31</v>
      </c>
      <c r="S145">
        <v>19</v>
      </c>
      <c r="T145" t="s">
        <v>75</v>
      </c>
      <c r="U145" t="s">
        <v>33</v>
      </c>
      <c r="V145" t="s">
        <v>30</v>
      </c>
      <c r="X145">
        <v>1</v>
      </c>
      <c r="Y145" t="s">
        <v>153</v>
      </c>
    </row>
    <row r="146" spans="1:25" x14ac:dyDescent="0.2">
      <c r="A146">
        <v>87</v>
      </c>
      <c r="B146" s="4">
        <v>43339</v>
      </c>
      <c r="C146" s="5">
        <v>7.9861111111111105E-2</v>
      </c>
      <c r="D146">
        <v>1</v>
      </c>
      <c r="E146" t="s">
        <v>441</v>
      </c>
      <c r="F146" t="s">
        <v>637</v>
      </c>
      <c r="G146">
        <v>3</v>
      </c>
      <c r="H146">
        <v>2018</v>
      </c>
      <c r="I146" t="s">
        <v>171</v>
      </c>
      <c r="J146" t="s">
        <v>26</v>
      </c>
      <c r="K146">
        <v>1</v>
      </c>
      <c r="L146" t="s">
        <v>509</v>
      </c>
      <c r="M146" t="s">
        <v>27</v>
      </c>
      <c r="N146" t="s">
        <v>28</v>
      </c>
      <c r="O146" t="s">
        <v>28</v>
      </c>
      <c r="P146" t="s">
        <v>29</v>
      </c>
      <c r="Q146" t="s">
        <v>30</v>
      </c>
      <c r="R146" t="s">
        <v>33</v>
      </c>
      <c r="S146">
        <v>20</v>
      </c>
      <c r="T146" t="s">
        <v>38</v>
      </c>
      <c r="U146" t="s">
        <v>33</v>
      </c>
      <c r="V146" t="s">
        <v>37</v>
      </c>
      <c r="W146">
        <v>10260</v>
      </c>
      <c r="X146">
        <v>1</v>
      </c>
      <c r="Y146" t="s">
        <v>172</v>
      </c>
    </row>
    <row r="147" spans="1:25" x14ac:dyDescent="0.2">
      <c r="A147">
        <v>96</v>
      </c>
      <c r="B147" s="4">
        <v>43451</v>
      </c>
      <c r="C147" s="5">
        <v>0.89930555555555558</v>
      </c>
      <c r="D147">
        <v>21</v>
      </c>
      <c r="E147" t="s">
        <v>441</v>
      </c>
      <c r="F147" t="s">
        <v>642</v>
      </c>
      <c r="G147">
        <v>4</v>
      </c>
      <c r="H147">
        <v>2018</v>
      </c>
      <c r="I147" t="s">
        <v>181</v>
      </c>
      <c r="J147" t="s">
        <v>26</v>
      </c>
      <c r="K147">
        <v>4</v>
      </c>
      <c r="L147" t="s">
        <v>506</v>
      </c>
      <c r="M147" t="s">
        <v>27</v>
      </c>
      <c r="N147" t="s">
        <v>28</v>
      </c>
      <c r="O147" t="s">
        <v>28</v>
      </c>
      <c r="P147" t="s">
        <v>29</v>
      </c>
      <c r="Q147" t="s">
        <v>37</v>
      </c>
      <c r="R147" t="s">
        <v>33</v>
      </c>
      <c r="S147">
        <v>34</v>
      </c>
      <c r="T147" t="s">
        <v>32</v>
      </c>
      <c r="U147" t="s">
        <v>33</v>
      </c>
      <c r="V147" t="s">
        <v>30</v>
      </c>
      <c r="W147">
        <v>7273</v>
      </c>
      <c r="X147">
        <v>1</v>
      </c>
      <c r="Y147" t="s">
        <v>182</v>
      </c>
    </row>
    <row r="148" spans="1:25" x14ac:dyDescent="0.2">
      <c r="A148">
        <v>98</v>
      </c>
      <c r="B148" s="4">
        <v>43462</v>
      </c>
      <c r="C148" s="5">
        <v>0.33124999999999999</v>
      </c>
      <c r="D148">
        <v>7</v>
      </c>
      <c r="E148" t="s">
        <v>446</v>
      </c>
      <c r="F148" t="s">
        <v>642</v>
      </c>
      <c r="G148">
        <v>4</v>
      </c>
      <c r="H148">
        <v>2018</v>
      </c>
      <c r="I148" t="s">
        <v>185</v>
      </c>
      <c r="J148" t="s">
        <v>26</v>
      </c>
      <c r="K148">
        <v>1</v>
      </c>
      <c r="L148" t="s">
        <v>521</v>
      </c>
      <c r="M148" t="s">
        <v>27</v>
      </c>
      <c r="N148" t="s">
        <v>28</v>
      </c>
      <c r="O148" t="s">
        <v>28</v>
      </c>
      <c r="P148" t="s">
        <v>29</v>
      </c>
      <c r="Q148" t="s">
        <v>30</v>
      </c>
      <c r="R148" t="s">
        <v>33</v>
      </c>
      <c r="S148">
        <v>46</v>
      </c>
      <c r="T148" t="s">
        <v>65</v>
      </c>
      <c r="U148" t="s">
        <v>33</v>
      </c>
      <c r="V148" t="s">
        <v>30</v>
      </c>
      <c r="W148">
        <v>7820</v>
      </c>
      <c r="X148">
        <v>1</v>
      </c>
      <c r="Y148" t="s">
        <v>186</v>
      </c>
    </row>
    <row r="149" spans="1:25" x14ac:dyDescent="0.2">
      <c r="A149">
        <v>113</v>
      </c>
      <c r="B149" s="4">
        <v>43611</v>
      </c>
      <c r="C149" s="5">
        <v>5.1388888888888887E-2</v>
      </c>
      <c r="D149">
        <v>1</v>
      </c>
      <c r="E149" t="s">
        <v>444</v>
      </c>
      <c r="F149" t="s">
        <v>636</v>
      </c>
      <c r="G149">
        <v>2</v>
      </c>
      <c r="H149">
        <v>2019</v>
      </c>
      <c r="I149" t="s">
        <v>204</v>
      </c>
      <c r="J149" t="s">
        <v>26</v>
      </c>
      <c r="K149">
        <v>5</v>
      </c>
      <c r="L149" t="s">
        <v>506</v>
      </c>
      <c r="M149" t="s">
        <v>27</v>
      </c>
      <c r="N149" t="s">
        <v>50</v>
      </c>
      <c r="O149" t="s">
        <v>51</v>
      </c>
      <c r="P149" t="s">
        <v>29</v>
      </c>
      <c r="Q149" t="s">
        <v>37</v>
      </c>
      <c r="R149" t="s">
        <v>33</v>
      </c>
      <c r="S149">
        <v>24</v>
      </c>
      <c r="T149" t="s">
        <v>38</v>
      </c>
      <c r="U149" t="s">
        <v>33</v>
      </c>
      <c r="V149" t="s">
        <v>30</v>
      </c>
      <c r="W149">
        <v>9856</v>
      </c>
      <c r="X149">
        <v>1</v>
      </c>
      <c r="Y149" t="s">
        <v>205</v>
      </c>
    </row>
    <row r="150" spans="1:25" x14ac:dyDescent="0.2">
      <c r="A150">
        <v>116</v>
      </c>
      <c r="B150" s="4">
        <v>43717</v>
      </c>
      <c r="C150" s="5">
        <v>0.68611111111111112</v>
      </c>
      <c r="D150">
        <v>16</v>
      </c>
      <c r="E150" t="s">
        <v>441</v>
      </c>
      <c r="F150" t="s">
        <v>641</v>
      </c>
      <c r="G150">
        <v>3</v>
      </c>
      <c r="H150">
        <v>2019</v>
      </c>
      <c r="I150" t="s">
        <v>210</v>
      </c>
      <c r="J150" t="s">
        <v>26</v>
      </c>
      <c r="K150">
        <v>1</v>
      </c>
      <c r="L150" t="s">
        <v>458</v>
      </c>
      <c r="M150" t="s">
        <v>46</v>
      </c>
      <c r="N150" t="s">
        <v>28</v>
      </c>
      <c r="O150" t="s">
        <v>28</v>
      </c>
      <c r="P150" t="s">
        <v>29</v>
      </c>
      <c r="Q150" t="s">
        <v>37</v>
      </c>
      <c r="R150" t="s">
        <v>33</v>
      </c>
      <c r="S150">
        <v>47</v>
      </c>
      <c r="T150" t="s">
        <v>65</v>
      </c>
      <c r="U150" t="s">
        <v>33</v>
      </c>
      <c r="V150" t="s">
        <v>37</v>
      </c>
      <c r="W150">
        <v>10356</v>
      </c>
      <c r="X150">
        <v>1</v>
      </c>
      <c r="Y150" t="s">
        <v>211</v>
      </c>
    </row>
    <row r="151" spans="1:25" x14ac:dyDescent="0.2">
      <c r="A151">
        <v>129</v>
      </c>
      <c r="B151" s="4">
        <v>43919</v>
      </c>
      <c r="C151" s="5">
        <v>0.79513888888888884</v>
      </c>
      <c r="D151">
        <v>19</v>
      </c>
      <c r="E151" t="s">
        <v>444</v>
      </c>
      <c r="F151" t="s">
        <v>636</v>
      </c>
      <c r="G151">
        <v>1</v>
      </c>
      <c r="H151">
        <v>2020</v>
      </c>
      <c r="I151" t="s">
        <v>222</v>
      </c>
      <c r="J151" t="s">
        <v>26</v>
      </c>
      <c r="K151">
        <v>1</v>
      </c>
      <c r="L151" t="s">
        <v>490</v>
      </c>
      <c r="M151" t="s">
        <v>27</v>
      </c>
      <c r="N151" t="s">
        <v>28</v>
      </c>
      <c r="O151" t="s">
        <v>28</v>
      </c>
      <c r="P151" t="s">
        <v>29</v>
      </c>
      <c r="Q151" t="s">
        <v>30</v>
      </c>
      <c r="R151" t="s">
        <v>33</v>
      </c>
      <c r="S151">
        <v>22</v>
      </c>
      <c r="T151" t="s">
        <v>38</v>
      </c>
      <c r="U151" t="s">
        <v>33</v>
      </c>
      <c r="V151" t="s">
        <v>30</v>
      </c>
      <c r="W151">
        <v>10056</v>
      </c>
      <c r="X151">
        <v>1</v>
      </c>
      <c r="Y151" t="s">
        <v>223</v>
      </c>
    </row>
    <row r="152" spans="1:25" x14ac:dyDescent="0.2">
      <c r="A152">
        <v>134</v>
      </c>
      <c r="B152" s="4">
        <v>43980</v>
      </c>
      <c r="C152" s="5">
        <v>0.92500000000000004</v>
      </c>
      <c r="D152">
        <v>22</v>
      </c>
      <c r="E152" t="s">
        <v>446</v>
      </c>
      <c r="F152" t="s">
        <v>636</v>
      </c>
      <c r="G152">
        <v>2</v>
      </c>
      <c r="H152">
        <v>2020</v>
      </c>
      <c r="I152" t="s">
        <v>228</v>
      </c>
      <c r="J152" t="s">
        <v>26</v>
      </c>
      <c r="K152">
        <v>0</v>
      </c>
      <c r="L152" t="s">
        <v>619</v>
      </c>
      <c r="M152" t="s">
        <v>27</v>
      </c>
      <c r="N152" t="s">
        <v>50</v>
      </c>
      <c r="O152" t="s">
        <v>51</v>
      </c>
      <c r="P152" t="s">
        <v>29</v>
      </c>
      <c r="Q152" t="s">
        <v>37</v>
      </c>
      <c r="R152" t="s">
        <v>33</v>
      </c>
      <c r="S152">
        <v>22</v>
      </c>
      <c r="T152" t="s">
        <v>38</v>
      </c>
      <c r="U152" t="s">
        <v>33</v>
      </c>
      <c r="V152" t="s">
        <v>37</v>
      </c>
      <c r="W152">
        <v>10375</v>
      </c>
      <c r="X152">
        <v>1</v>
      </c>
      <c r="Y152" t="s">
        <v>229</v>
      </c>
    </row>
    <row r="153" spans="1:25" x14ac:dyDescent="0.2">
      <c r="A153">
        <v>135</v>
      </c>
      <c r="B153" s="4">
        <v>43996</v>
      </c>
      <c r="C153" s="5">
        <v>0.82638888888888884</v>
      </c>
      <c r="D153">
        <v>19</v>
      </c>
      <c r="E153" t="s">
        <v>444</v>
      </c>
      <c r="F153" t="s">
        <v>635</v>
      </c>
      <c r="G153">
        <v>2</v>
      </c>
      <c r="H153">
        <v>2020</v>
      </c>
      <c r="I153" t="s">
        <v>230</v>
      </c>
      <c r="J153" t="s">
        <v>26</v>
      </c>
      <c r="K153">
        <v>1</v>
      </c>
      <c r="L153" t="s">
        <v>583</v>
      </c>
      <c r="M153" t="s">
        <v>46</v>
      </c>
      <c r="N153" t="s">
        <v>50</v>
      </c>
      <c r="O153" t="s">
        <v>51</v>
      </c>
      <c r="P153" t="s">
        <v>29</v>
      </c>
      <c r="Q153" t="s">
        <v>30</v>
      </c>
      <c r="R153" t="s">
        <v>33</v>
      </c>
      <c r="S153">
        <v>55</v>
      </c>
      <c r="T153" t="s">
        <v>120</v>
      </c>
      <c r="U153" t="s">
        <v>33</v>
      </c>
      <c r="V153" t="s">
        <v>30</v>
      </c>
      <c r="W153">
        <v>10803</v>
      </c>
      <c r="X153">
        <v>1</v>
      </c>
      <c r="Y153" t="s">
        <v>231</v>
      </c>
    </row>
    <row r="154" spans="1:25" x14ac:dyDescent="0.2">
      <c r="A154">
        <v>141</v>
      </c>
      <c r="B154" s="4">
        <v>44020</v>
      </c>
      <c r="C154" s="5">
        <v>0.27569444444444446</v>
      </c>
      <c r="D154">
        <v>6</v>
      </c>
      <c r="E154" t="s">
        <v>445</v>
      </c>
      <c r="F154" t="s">
        <v>635</v>
      </c>
      <c r="G154">
        <v>3</v>
      </c>
      <c r="H154">
        <v>2020</v>
      </c>
      <c r="I154" t="s">
        <v>236</v>
      </c>
      <c r="J154" t="s">
        <v>26</v>
      </c>
      <c r="K154">
        <v>1</v>
      </c>
      <c r="L154" t="s">
        <v>588</v>
      </c>
      <c r="M154" t="s">
        <v>27</v>
      </c>
      <c r="N154" t="s">
        <v>50</v>
      </c>
      <c r="O154" t="s">
        <v>51</v>
      </c>
      <c r="P154" t="s">
        <v>60</v>
      </c>
      <c r="Q154" t="s">
        <v>30</v>
      </c>
      <c r="R154" t="s">
        <v>33</v>
      </c>
      <c r="S154">
        <v>24</v>
      </c>
      <c r="T154" t="s">
        <v>38</v>
      </c>
      <c r="U154" t="s">
        <v>33</v>
      </c>
      <c r="V154" t="s">
        <v>30</v>
      </c>
      <c r="W154">
        <v>5550</v>
      </c>
      <c r="X154">
        <v>1</v>
      </c>
      <c r="Y154" t="s">
        <v>237</v>
      </c>
    </row>
    <row r="155" spans="1:25" x14ac:dyDescent="0.2">
      <c r="A155">
        <v>145</v>
      </c>
      <c r="B155" s="4">
        <v>44087</v>
      </c>
      <c r="C155" s="5">
        <v>0.86597222222222225</v>
      </c>
      <c r="D155">
        <v>20</v>
      </c>
      <c r="E155" t="s">
        <v>444</v>
      </c>
      <c r="F155" t="s">
        <v>641</v>
      </c>
      <c r="G155">
        <v>3</v>
      </c>
      <c r="H155">
        <v>2020</v>
      </c>
      <c r="I155" t="s">
        <v>240</v>
      </c>
      <c r="J155" t="s">
        <v>26</v>
      </c>
      <c r="K155">
        <v>3</v>
      </c>
      <c r="L155" t="s">
        <v>603</v>
      </c>
      <c r="M155" t="s">
        <v>55</v>
      </c>
      <c r="N155" t="s">
        <v>50</v>
      </c>
      <c r="O155" t="s">
        <v>51</v>
      </c>
      <c r="P155" t="s">
        <v>29</v>
      </c>
      <c r="Q155" t="s">
        <v>37</v>
      </c>
      <c r="R155" t="s">
        <v>33</v>
      </c>
      <c r="S155">
        <v>16</v>
      </c>
      <c r="T155" t="s">
        <v>75</v>
      </c>
      <c r="U155" t="s">
        <v>33</v>
      </c>
      <c r="V155" t="s">
        <v>37</v>
      </c>
      <c r="W155">
        <v>10261</v>
      </c>
      <c r="X155">
        <v>2</v>
      </c>
      <c r="Y155" t="s">
        <v>241</v>
      </c>
    </row>
    <row r="156" spans="1:25" x14ac:dyDescent="0.2">
      <c r="A156">
        <v>146</v>
      </c>
      <c r="B156" s="4">
        <v>44087</v>
      </c>
      <c r="C156" s="5">
        <v>0.86597222222222225</v>
      </c>
      <c r="D156">
        <v>20</v>
      </c>
      <c r="E156" t="s">
        <v>444</v>
      </c>
      <c r="F156" t="s">
        <v>641</v>
      </c>
      <c r="G156">
        <v>3</v>
      </c>
      <c r="H156">
        <v>2020</v>
      </c>
      <c r="I156" t="s">
        <v>242</v>
      </c>
      <c r="J156" t="s">
        <v>26</v>
      </c>
      <c r="K156">
        <v>3</v>
      </c>
      <c r="L156" t="s">
        <v>603</v>
      </c>
      <c r="M156" t="s">
        <v>55</v>
      </c>
      <c r="N156" t="s">
        <v>50</v>
      </c>
      <c r="O156" t="s">
        <v>51</v>
      </c>
      <c r="P156" t="s">
        <v>29</v>
      </c>
      <c r="Q156" t="s">
        <v>37</v>
      </c>
      <c r="R156" t="s">
        <v>33</v>
      </c>
      <c r="S156">
        <v>15</v>
      </c>
      <c r="T156" t="s">
        <v>75</v>
      </c>
      <c r="U156" t="s">
        <v>243</v>
      </c>
      <c r="V156" t="s">
        <v>30</v>
      </c>
      <c r="W156">
        <v>10545</v>
      </c>
      <c r="X156">
        <v>1</v>
      </c>
      <c r="Y156" t="s">
        <v>241</v>
      </c>
    </row>
    <row r="157" spans="1:25" x14ac:dyDescent="0.2">
      <c r="A157">
        <v>148</v>
      </c>
      <c r="B157" s="4">
        <v>44095</v>
      </c>
      <c r="C157" s="5">
        <v>0.26527777777777778</v>
      </c>
      <c r="D157">
        <v>6</v>
      </c>
      <c r="E157" t="s">
        <v>441</v>
      </c>
      <c r="F157" t="s">
        <v>641</v>
      </c>
      <c r="G157">
        <v>3</v>
      </c>
      <c r="H157">
        <v>2020</v>
      </c>
      <c r="I157" t="s">
        <v>244</v>
      </c>
      <c r="J157" t="s">
        <v>26</v>
      </c>
      <c r="K157">
        <v>3</v>
      </c>
      <c r="L157" t="s">
        <v>549</v>
      </c>
      <c r="M157" t="s">
        <v>55</v>
      </c>
      <c r="N157" t="s">
        <v>68</v>
      </c>
      <c r="O157" t="s">
        <v>51</v>
      </c>
      <c r="P157" t="s">
        <v>29</v>
      </c>
      <c r="Q157" t="s">
        <v>30</v>
      </c>
      <c r="R157" t="s">
        <v>31</v>
      </c>
      <c r="S157" t="s">
        <v>634</v>
      </c>
      <c r="T157" t="s">
        <v>634</v>
      </c>
      <c r="U157" t="s">
        <v>33</v>
      </c>
      <c r="V157" t="s">
        <v>37</v>
      </c>
      <c r="W157">
        <v>10535</v>
      </c>
      <c r="X157">
        <v>1</v>
      </c>
      <c r="Y157" t="s">
        <v>245</v>
      </c>
    </row>
    <row r="158" spans="1:25" x14ac:dyDescent="0.2">
      <c r="A158">
        <v>172</v>
      </c>
      <c r="B158" s="4">
        <v>44193</v>
      </c>
      <c r="C158" s="5">
        <v>0.86458333333333337</v>
      </c>
      <c r="D158">
        <v>20</v>
      </c>
      <c r="E158" t="s">
        <v>441</v>
      </c>
      <c r="F158" t="s">
        <v>642</v>
      </c>
      <c r="G158">
        <v>4</v>
      </c>
      <c r="H158">
        <v>2020</v>
      </c>
      <c r="I158" t="s">
        <v>269</v>
      </c>
      <c r="J158" t="s">
        <v>26</v>
      </c>
      <c r="K158">
        <v>8</v>
      </c>
      <c r="L158" t="s">
        <v>570</v>
      </c>
      <c r="M158" t="s">
        <v>257</v>
      </c>
      <c r="N158" t="s">
        <v>28</v>
      </c>
      <c r="O158" t="s">
        <v>28</v>
      </c>
      <c r="P158" t="s">
        <v>29</v>
      </c>
      <c r="Q158" t="s">
        <v>30</v>
      </c>
      <c r="R158" t="s">
        <v>33</v>
      </c>
      <c r="S158">
        <v>30</v>
      </c>
      <c r="T158" t="s">
        <v>32</v>
      </c>
      <c r="U158" t="s">
        <v>33</v>
      </c>
      <c r="V158" t="s">
        <v>37</v>
      </c>
      <c r="W158">
        <v>11096</v>
      </c>
      <c r="X158">
        <v>1</v>
      </c>
      <c r="Y158" t="s">
        <v>270</v>
      </c>
    </row>
    <row r="159" spans="1:25" x14ac:dyDescent="0.2">
      <c r="A159">
        <v>181</v>
      </c>
      <c r="B159" s="4">
        <v>44233</v>
      </c>
      <c r="C159" s="5">
        <v>0.47499999999999998</v>
      </c>
      <c r="D159">
        <v>11</v>
      </c>
      <c r="E159" t="s">
        <v>447</v>
      </c>
      <c r="F159" t="s">
        <v>640</v>
      </c>
      <c r="G159">
        <v>1</v>
      </c>
      <c r="H159">
        <v>2021</v>
      </c>
      <c r="I159" t="s">
        <v>277</v>
      </c>
      <c r="J159" t="s">
        <v>26</v>
      </c>
      <c r="K159">
        <v>1</v>
      </c>
      <c r="L159" t="s">
        <v>475</v>
      </c>
      <c r="M159" t="s">
        <v>27</v>
      </c>
      <c r="N159" t="s">
        <v>28</v>
      </c>
      <c r="O159" t="s">
        <v>28</v>
      </c>
      <c r="P159" t="s">
        <v>29</v>
      </c>
      <c r="Q159" t="s">
        <v>30</v>
      </c>
      <c r="R159" t="s">
        <v>33</v>
      </c>
      <c r="S159">
        <v>29</v>
      </c>
      <c r="T159" t="s">
        <v>38</v>
      </c>
      <c r="U159" t="s">
        <v>31</v>
      </c>
      <c r="V159" t="s">
        <v>30</v>
      </c>
      <c r="W159">
        <v>10421</v>
      </c>
      <c r="X159">
        <v>1</v>
      </c>
      <c r="Y159" t="s">
        <v>278</v>
      </c>
    </row>
    <row r="160" spans="1:25" x14ac:dyDescent="0.2">
      <c r="A160">
        <v>182</v>
      </c>
      <c r="B160" s="4">
        <v>44263</v>
      </c>
      <c r="C160" s="5">
        <v>0.59375</v>
      </c>
      <c r="D160">
        <v>14</v>
      </c>
      <c r="E160" t="s">
        <v>441</v>
      </c>
      <c r="F160" t="s">
        <v>636</v>
      </c>
      <c r="G160">
        <v>1</v>
      </c>
      <c r="H160">
        <v>2021</v>
      </c>
      <c r="I160" t="s">
        <v>279</v>
      </c>
      <c r="J160" t="s">
        <v>26</v>
      </c>
      <c r="K160">
        <v>1</v>
      </c>
      <c r="L160" t="s">
        <v>559</v>
      </c>
      <c r="M160" t="s">
        <v>27</v>
      </c>
      <c r="N160" t="s">
        <v>68</v>
      </c>
      <c r="O160" t="s">
        <v>51</v>
      </c>
      <c r="P160" t="s">
        <v>60</v>
      </c>
      <c r="Q160" t="s">
        <v>30</v>
      </c>
      <c r="R160" t="s">
        <v>33</v>
      </c>
      <c r="S160">
        <v>51</v>
      </c>
      <c r="T160" t="s">
        <v>120</v>
      </c>
      <c r="U160" t="s">
        <v>33</v>
      </c>
      <c r="V160" t="s">
        <v>30</v>
      </c>
      <c r="W160">
        <v>9605</v>
      </c>
      <c r="X160">
        <v>1</v>
      </c>
      <c r="Y160" t="s">
        <v>280</v>
      </c>
    </row>
    <row r="161" spans="1:25" x14ac:dyDescent="0.2">
      <c r="A161">
        <v>184</v>
      </c>
      <c r="B161" s="4">
        <v>44323</v>
      </c>
      <c r="C161" s="5">
        <v>0.99513888888888891</v>
      </c>
      <c r="D161">
        <v>23</v>
      </c>
      <c r="E161" t="s">
        <v>446</v>
      </c>
      <c r="F161" t="s">
        <v>636</v>
      </c>
      <c r="G161">
        <v>2</v>
      </c>
      <c r="H161">
        <v>2021</v>
      </c>
      <c r="I161" t="s">
        <v>283</v>
      </c>
      <c r="J161" t="s">
        <v>26</v>
      </c>
      <c r="K161">
        <v>1</v>
      </c>
      <c r="L161" t="s">
        <v>610</v>
      </c>
      <c r="M161" t="s">
        <v>27</v>
      </c>
      <c r="N161" t="s">
        <v>50</v>
      </c>
      <c r="O161" t="s">
        <v>51</v>
      </c>
      <c r="P161" t="s">
        <v>29</v>
      </c>
      <c r="Q161" t="s">
        <v>30</v>
      </c>
      <c r="R161" t="s">
        <v>33</v>
      </c>
      <c r="S161">
        <v>34</v>
      </c>
      <c r="T161" t="s">
        <v>32</v>
      </c>
      <c r="U161" t="s">
        <v>33</v>
      </c>
      <c r="V161" t="s">
        <v>30</v>
      </c>
      <c r="W161">
        <v>9019</v>
      </c>
      <c r="X161">
        <v>1</v>
      </c>
      <c r="Y161" t="s">
        <v>284</v>
      </c>
    </row>
    <row r="162" spans="1:25" x14ac:dyDescent="0.2">
      <c r="A162">
        <v>185</v>
      </c>
      <c r="B162" s="4">
        <v>44346</v>
      </c>
      <c r="C162" s="5">
        <v>0.71388888888888891</v>
      </c>
      <c r="D162">
        <v>17</v>
      </c>
      <c r="E162" t="s">
        <v>444</v>
      </c>
      <c r="F162" t="s">
        <v>636</v>
      </c>
      <c r="G162">
        <v>2</v>
      </c>
      <c r="H162">
        <v>2021</v>
      </c>
      <c r="I162" t="s">
        <v>285</v>
      </c>
      <c r="J162" t="s">
        <v>26</v>
      </c>
      <c r="K162">
        <v>1</v>
      </c>
      <c r="L162" t="s">
        <v>612</v>
      </c>
      <c r="M162" t="s">
        <v>27</v>
      </c>
      <c r="N162" t="s">
        <v>50</v>
      </c>
      <c r="O162" t="s">
        <v>51</v>
      </c>
      <c r="P162" t="s">
        <v>29</v>
      </c>
      <c r="Q162" t="s">
        <v>37</v>
      </c>
      <c r="R162" t="s">
        <v>33</v>
      </c>
      <c r="S162">
        <v>42</v>
      </c>
      <c r="T162" t="s">
        <v>65</v>
      </c>
      <c r="U162" t="s">
        <v>33</v>
      </c>
      <c r="V162" t="s">
        <v>30</v>
      </c>
      <c r="W162">
        <v>10760</v>
      </c>
      <c r="X162">
        <v>1</v>
      </c>
      <c r="Y162" t="s">
        <v>286</v>
      </c>
    </row>
    <row r="163" spans="1:25" x14ac:dyDescent="0.2">
      <c r="A163">
        <v>194</v>
      </c>
      <c r="B163" s="4">
        <v>44385</v>
      </c>
      <c r="C163" s="5">
        <v>0.88194444444444442</v>
      </c>
      <c r="D163">
        <v>21</v>
      </c>
      <c r="E163" t="s">
        <v>442</v>
      </c>
      <c r="F163" t="s">
        <v>635</v>
      </c>
      <c r="G163">
        <v>3</v>
      </c>
      <c r="H163">
        <v>2021</v>
      </c>
      <c r="I163" t="s">
        <v>293</v>
      </c>
      <c r="J163" t="s">
        <v>26</v>
      </c>
      <c r="K163">
        <v>5</v>
      </c>
      <c r="L163" t="s">
        <v>496</v>
      </c>
      <c r="M163" t="s">
        <v>27</v>
      </c>
      <c r="N163" t="s">
        <v>28</v>
      </c>
      <c r="O163" t="s">
        <v>28</v>
      </c>
      <c r="P163" t="s">
        <v>29</v>
      </c>
      <c r="Q163" t="s">
        <v>30</v>
      </c>
      <c r="R163" t="s">
        <v>33</v>
      </c>
      <c r="S163">
        <v>64</v>
      </c>
      <c r="T163" t="s">
        <v>294</v>
      </c>
      <c r="U163" t="s">
        <v>31</v>
      </c>
      <c r="V163" t="s">
        <v>30</v>
      </c>
      <c r="W163">
        <v>10691</v>
      </c>
      <c r="X163">
        <v>1</v>
      </c>
      <c r="Y163" t="s">
        <v>295</v>
      </c>
    </row>
    <row r="164" spans="1:25" x14ac:dyDescent="0.2">
      <c r="A164">
        <v>215</v>
      </c>
      <c r="B164" s="4">
        <v>44757</v>
      </c>
      <c r="C164" s="5">
        <v>0.5</v>
      </c>
      <c r="D164">
        <v>12</v>
      </c>
      <c r="E164" t="s">
        <v>446</v>
      </c>
      <c r="F164" t="s">
        <v>635</v>
      </c>
      <c r="G164">
        <v>3</v>
      </c>
      <c r="H164">
        <v>2022</v>
      </c>
      <c r="I164" t="s">
        <v>324</v>
      </c>
      <c r="J164" t="s">
        <v>26</v>
      </c>
      <c r="K164">
        <v>1</v>
      </c>
      <c r="L164" t="s">
        <v>627</v>
      </c>
      <c r="M164" t="s">
        <v>27</v>
      </c>
      <c r="N164" t="s">
        <v>50</v>
      </c>
      <c r="O164" t="s">
        <v>51</v>
      </c>
      <c r="P164" t="s">
        <v>29</v>
      </c>
      <c r="Q164" t="s">
        <v>30</v>
      </c>
      <c r="R164" t="s">
        <v>31</v>
      </c>
      <c r="S164">
        <v>26</v>
      </c>
      <c r="T164" t="s">
        <v>38</v>
      </c>
      <c r="U164" t="s">
        <v>33</v>
      </c>
      <c r="V164" t="s">
        <v>30</v>
      </c>
      <c r="W164">
        <v>9779</v>
      </c>
      <c r="X164">
        <v>1</v>
      </c>
      <c r="Y164" t="s">
        <v>325</v>
      </c>
    </row>
    <row r="165" spans="1:25" x14ac:dyDescent="0.2">
      <c r="A165">
        <v>217</v>
      </c>
      <c r="B165" s="4">
        <v>44801</v>
      </c>
      <c r="C165" s="5">
        <v>0.85833333333333328</v>
      </c>
      <c r="D165">
        <v>20</v>
      </c>
      <c r="E165" t="s">
        <v>444</v>
      </c>
      <c r="F165" t="s">
        <v>637</v>
      </c>
      <c r="G165">
        <v>3</v>
      </c>
      <c r="H165">
        <v>2022</v>
      </c>
      <c r="I165" t="s">
        <v>329</v>
      </c>
      <c r="J165" t="s">
        <v>26</v>
      </c>
      <c r="K165">
        <v>1</v>
      </c>
      <c r="L165" t="s">
        <v>552</v>
      </c>
      <c r="M165" t="s">
        <v>27</v>
      </c>
      <c r="N165" t="s">
        <v>102</v>
      </c>
      <c r="O165" t="s">
        <v>51</v>
      </c>
      <c r="P165" t="s">
        <v>29</v>
      </c>
      <c r="Q165" t="s">
        <v>30</v>
      </c>
      <c r="R165" t="s">
        <v>31</v>
      </c>
      <c r="S165" t="s">
        <v>634</v>
      </c>
      <c r="T165" t="s">
        <v>634</v>
      </c>
      <c r="U165" t="s">
        <v>33</v>
      </c>
      <c r="V165" t="s">
        <v>30</v>
      </c>
      <c r="W165">
        <v>10481</v>
      </c>
      <c r="X165">
        <v>1</v>
      </c>
      <c r="Y165" t="s">
        <v>330</v>
      </c>
    </row>
    <row r="166" spans="1:25" x14ac:dyDescent="0.2">
      <c r="A166">
        <v>218</v>
      </c>
      <c r="B166" s="4">
        <v>44814</v>
      </c>
      <c r="C166" s="5">
        <v>0.7104166666666667</v>
      </c>
      <c r="D166">
        <v>17</v>
      </c>
      <c r="E166" t="s">
        <v>447</v>
      </c>
      <c r="F166" t="s">
        <v>641</v>
      </c>
      <c r="G166">
        <v>3</v>
      </c>
      <c r="H166">
        <v>2022</v>
      </c>
      <c r="I166" t="s">
        <v>331</v>
      </c>
      <c r="J166" t="s">
        <v>26</v>
      </c>
      <c r="K166">
        <v>1</v>
      </c>
      <c r="L166" t="s">
        <v>451</v>
      </c>
      <c r="M166" t="s">
        <v>46</v>
      </c>
      <c r="N166" t="s">
        <v>28</v>
      </c>
      <c r="O166" t="s">
        <v>28</v>
      </c>
      <c r="P166" t="s">
        <v>29</v>
      </c>
      <c r="Q166" t="s">
        <v>30</v>
      </c>
      <c r="R166" t="s">
        <v>33</v>
      </c>
      <c r="S166">
        <v>40</v>
      </c>
      <c r="T166" t="s">
        <v>65</v>
      </c>
      <c r="U166" t="s">
        <v>33</v>
      </c>
      <c r="V166" t="s">
        <v>37</v>
      </c>
      <c r="W166">
        <v>11107</v>
      </c>
      <c r="X166">
        <v>1</v>
      </c>
      <c r="Y166" t="s">
        <v>332</v>
      </c>
    </row>
    <row r="167" spans="1:25" x14ac:dyDescent="0.2">
      <c r="A167">
        <v>249</v>
      </c>
      <c r="B167" s="4">
        <v>45036</v>
      </c>
      <c r="C167" s="5">
        <v>0.64375000000000004</v>
      </c>
      <c r="D167">
        <v>15</v>
      </c>
      <c r="E167" t="s">
        <v>442</v>
      </c>
      <c r="F167" t="s">
        <v>637</v>
      </c>
      <c r="G167">
        <v>2</v>
      </c>
      <c r="H167">
        <v>2023</v>
      </c>
      <c r="I167" t="s">
        <v>370</v>
      </c>
      <c r="J167" t="s">
        <v>26</v>
      </c>
      <c r="K167">
        <v>1</v>
      </c>
      <c r="L167" t="s">
        <v>590</v>
      </c>
      <c r="M167" t="s">
        <v>27</v>
      </c>
      <c r="N167" t="s">
        <v>50</v>
      </c>
      <c r="O167" t="s">
        <v>51</v>
      </c>
      <c r="P167" t="s">
        <v>29</v>
      </c>
      <c r="Q167" t="s">
        <v>30</v>
      </c>
      <c r="R167" t="s">
        <v>33</v>
      </c>
      <c r="S167">
        <v>37</v>
      </c>
      <c r="T167" t="s">
        <v>32</v>
      </c>
      <c r="U167" t="s">
        <v>31</v>
      </c>
      <c r="V167" t="s">
        <v>30</v>
      </c>
      <c r="W167">
        <v>8661</v>
      </c>
      <c r="X167">
        <v>1</v>
      </c>
      <c r="Y167" t="s">
        <v>371</v>
      </c>
    </row>
    <row r="168" spans="1:25" x14ac:dyDescent="0.2">
      <c r="A168">
        <v>250</v>
      </c>
      <c r="B168" s="4">
        <v>45040</v>
      </c>
      <c r="C168" s="5">
        <v>0.47916666666666669</v>
      </c>
      <c r="D168">
        <v>11</v>
      </c>
      <c r="E168" t="s">
        <v>441</v>
      </c>
      <c r="F168" t="s">
        <v>637</v>
      </c>
      <c r="G168">
        <v>2</v>
      </c>
      <c r="H168">
        <v>2023</v>
      </c>
      <c r="I168" t="s">
        <v>372</v>
      </c>
      <c r="J168" t="s">
        <v>26</v>
      </c>
      <c r="K168">
        <v>1</v>
      </c>
      <c r="L168" t="s">
        <v>579</v>
      </c>
      <c r="M168" t="s">
        <v>46</v>
      </c>
      <c r="N168" t="s">
        <v>50</v>
      </c>
      <c r="O168" t="s">
        <v>51</v>
      </c>
      <c r="P168" t="s">
        <v>29</v>
      </c>
      <c r="Q168" t="s">
        <v>30</v>
      </c>
      <c r="R168" t="s">
        <v>33</v>
      </c>
      <c r="S168">
        <v>27</v>
      </c>
      <c r="T168" t="s">
        <v>38</v>
      </c>
      <c r="U168" t="s">
        <v>33</v>
      </c>
      <c r="V168" t="s">
        <v>30</v>
      </c>
      <c r="W168">
        <v>6999</v>
      </c>
      <c r="X168">
        <v>1</v>
      </c>
      <c r="Y168" t="s">
        <v>373</v>
      </c>
    </row>
    <row r="169" spans="1:25" x14ac:dyDescent="0.2">
      <c r="A169">
        <v>253</v>
      </c>
      <c r="B169" s="4">
        <v>45060</v>
      </c>
      <c r="C169" s="5">
        <v>0.85416666666666663</v>
      </c>
      <c r="D169">
        <v>20</v>
      </c>
      <c r="E169" t="s">
        <v>444</v>
      </c>
      <c r="F169" t="s">
        <v>636</v>
      </c>
      <c r="G169">
        <v>2</v>
      </c>
      <c r="H169">
        <v>2023</v>
      </c>
      <c r="I169" t="s">
        <v>376</v>
      </c>
      <c r="J169" t="s">
        <v>26</v>
      </c>
      <c r="K169">
        <v>1</v>
      </c>
      <c r="L169" t="s">
        <v>563</v>
      </c>
      <c r="M169" t="s">
        <v>27</v>
      </c>
      <c r="N169" t="s">
        <v>68</v>
      </c>
      <c r="O169" t="s">
        <v>51</v>
      </c>
      <c r="P169" t="s">
        <v>29</v>
      </c>
      <c r="Q169" t="s">
        <v>37</v>
      </c>
      <c r="R169" t="s">
        <v>33</v>
      </c>
      <c r="S169">
        <v>38</v>
      </c>
      <c r="T169" t="s">
        <v>32</v>
      </c>
      <c r="U169" t="s">
        <v>33</v>
      </c>
      <c r="V169" t="s">
        <v>37</v>
      </c>
      <c r="W169">
        <v>11551</v>
      </c>
      <c r="X169">
        <v>1</v>
      </c>
      <c r="Y169" t="s">
        <v>377</v>
      </c>
    </row>
    <row r="170" spans="1:25" x14ac:dyDescent="0.2">
      <c r="A170">
        <v>262</v>
      </c>
      <c r="B170" s="4">
        <v>45139</v>
      </c>
      <c r="C170" s="5">
        <v>0.65625</v>
      </c>
      <c r="D170">
        <v>15</v>
      </c>
      <c r="E170" t="s">
        <v>448</v>
      </c>
      <c r="F170" t="s">
        <v>637</v>
      </c>
      <c r="G170">
        <v>3</v>
      </c>
      <c r="H170">
        <v>2023</v>
      </c>
      <c r="I170" t="s">
        <v>390</v>
      </c>
      <c r="J170" t="s">
        <v>26</v>
      </c>
      <c r="K170">
        <v>1</v>
      </c>
      <c r="L170" t="s">
        <v>615</v>
      </c>
      <c r="M170" t="s">
        <v>27</v>
      </c>
      <c r="N170" t="s">
        <v>50</v>
      </c>
      <c r="O170" t="s">
        <v>51</v>
      </c>
      <c r="P170" t="s">
        <v>29</v>
      </c>
      <c r="Q170" t="s">
        <v>30</v>
      </c>
      <c r="R170" t="s">
        <v>31</v>
      </c>
      <c r="S170">
        <v>21</v>
      </c>
      <c r="T170" t="s">
        <v>38</v>
      </c>
      <c r="U170" t="s">
        <v>33</v>
      </c>
      <c r="V170" t="s">
        <v>30</v>
      </c>
      <c r="W170">
        <v>10933</v>
      </c>
      <c r="X170">
        <v>1</v>
      </c>
      <c r="Y170" t="s">
        <v>391</v>
      </c>
    </row>
    <row r="171" spans="1:25" x14ac:dyDescent="0.2">
      <c r="A171">
        <v>291</v>
      </c>
      <c r="B171" s="4">
        <v>45585</v>
      </c>
      <c r="C171" s="5">
        <v>0.83680555555555558</v>
      </c>
      <c r="D171">
        <v>20</v>
      </c>
      <c r="E171" t="s">
        <v>444</v>
      </c>
      <c r="F171" t="s">
        <v>639</v>
      </c>
      <c r="G171">
        <v>4</v>
      </c>
      <c r="H171">
        <v>2024</v>
      </c>
      <c r="I171" t="s">
        <v>426</v>
      </c>
      <c r="J171" t="s">
        <v>26</v>
      </c>
      <c r="K171">
        <v>5</v>
      </c>
      <c r="L171" t="s">
        <v>571</v>
      </c>
      <c r="M171" t="s">
        <v>427</v>
      </c>
      <c r="N171" t="s">
        <v>28</v>
      </c>
      <c r="O171" t="s">
        <v>28</v>
      </c>
      <c r="P171" t="s">
        <v>29</v>
      </c>
      <c r="Q171" t="s">
        <v>30</v>
      </c>
      <c r="R171" t="s">
        <v>31</v>
      </c>
      <c r="S171">
        <v>31</v>
      </c>
      <c r="T171" t="s">
        <v>32</v>
      </c>
      <c r="U171" t="s">
        <v>33</v>
      </c>
      <c r="V171" t="s">
        <v>30</v>
      </c>
      <c r="W171">
        <v>10272</v>
      </c>
      <c r="X171">
        <v>1</v>
      </c>
      <c r="Y171" t="s">
        <v>428</v>
      </c>
    </row>
    <row r="172" spans="1:25" x14ac:dyDescent="0.2">
      <c r="A172">
        <v>299</v>
      </c>
      <c r="B172" s="4">
        <v>45644</v>
      </c>
      <c r="C172" s="5">
        <v>0.47847222222222224</v>
      </c>
      <c r="D172">
        <v>11</v>
      </c>
      <c r="E172" t="s">
        <v>445</v>
      </c>
      <c r="F172" t="s">
        <v>642</v>
      </c>
      <c r="G172">
        <v>4</v>
      </c>
      <c r="H172">
        <v>2024</v>
      </c>
      <c r="I172" t="s">
        <v>439</v>
      </c>
      <c r="J172" t="s">
        <v>26</v>
      </c>
      <c r="K172">
        <v>1</v>
      </c>
      <c r="L172" t="s">
        <v>501</v>
      </c>
      <c r="M172" t="s">
        <v>27</v>
      </c>
      <c r="N172" t="s">
        <v>28</v>
      </c>
      <c r="O172" t="s">
        <v>28</v>
      </c>
      <c r="P172" t="s">
        <v>29</v>
      </c>
      <c r="Q172" t="s">
        <v>37</v>
      </c>
      <c r="R172" t="s">
        <v>33</v>
      </c>
      <c r="S172">
        <v>62</v>
      </c>
      <c r="T172" t="s">
        <v>294</v>
      </c>
      <c r="U172" t="s">
        <v>95</v>
      </c>
      <c r="V172" t="s">
        <v>30</v>
      </c>
      <c r="W172">
        <v>8726</v>
      </c>
      <c r="X172">
        <v>1</v>
      </c>
      <c r="Y172" t="s">
        <v>440</v>
      </c>
    </row>
    <row r="173" spans="1:25" x14ac:dyDescent="0.2">
      <c r="A173">
        <v>5</v>
      </c>
      <c r="B173" s="4">
        <v>42809</v>
      </c>
      <c r="C173" s="5">
        <v>0.57430555555555551</v>
      </c>
      <c r="D173">
        <v>13</v>
      </c>
      <c r="E173" t="s">
        <v>445</v>
      </c>
      <c r="F173" t="s">
        <v>636</v>
      </c>
      <c r="G173">
        <v>1</v>
      </c>
      <c r="H173">
        <v>2017</v>
      </c>
      <c r="I173" t="s">
        <v>40</v>
      </c>
      <c r="J173" t="s">
        <v>41</v>
      </c>
      <c r="K173">
        <v>2</v>
      </c>
      <c r="L173" t="s">
        <v>491</v>
      </c>
      <c r="M173" t="s">
        <v>27</v>
      </c>
      <c r="N173" t="s">
        <v>28</v>
      </c>
      <c r="O173" t="s">
        <v>28</v>
      </c>
      <c r="P173" t="s">
        <v>29</v>
      </c>
      <c r="Q173" t="s">
        <v>30</v>
      </c>
      <c r="R173" t="s">
        <v>33</v>
      </c>
      <c r="S173">
        <v>25</v>
      </c>
      <c r="T173" t="s">
        <v>38</v>
      </c>
      <c r="U173" t="s">
        <v>33</v>
      </c>
      <c r="V173" t="s">
        <v>30</v>
      </c>
      <c r="W173">
        <v>4862</v>
      </c>
      <c r="X173">
        <v>1</v>
      </c>
      <c r="Y173" t="s">
        <v>43</v>
      </c>
    </row>
    <row r="174" spans="1:25" x14ac:dyDescent="0.2">
      <c r="A174">
        <v>13</v>
      </c>
      <c r="B174" s="4">
        <v>42911</v>
      </c>
      <c r="C174" s="5">
        <v>0.46111111111111114</v>
      </c>
      <c r="D174">
        <v>11</v>
      </c>
      <c r="E174" t="s">
        <v>444</v>
      </c>
      <c r="F174" t="s">
        <v>635</v>
      </c>
      <c r="G174">
        <v>2</v>
      </c>
      <c r="H174">
        <v>2017</v>
      </c>
      <c r="I174" t="s">
        <v>64</v>
      </c>
      <c r="J174" t="s">
        <v>41</v>
      </c>
      <c r="K174">
        <v>2</v>
      </c>
      <c r="L174" t="s">
        <v>516</v>
      </c>
      <c r="M174" t="s">
        <v>27</v>
      </c>
      <c r="N174" t="s">
        <v>28</v>
      </c>
      <c r="O174" t="s">
        <v>28</v>
      </c>
      <c r="P174" t="s">
        <v>29</v>
      </c>
      <c r="Q174" t="s">
        <v>30</v>
      </c>
      <c r="R174" t="s">
        <v>33</v>
      </c>
      <c r="S174">
        <v>47</v>
      </c>
      <c r="T174" t="s">
        <v>65</v>
      </c>
      <c r="U174" t="s">
        <v>33</v>
      </c>
      <c r="V174" t="s">
        <v>30</v>
      </c>
      <c r="W174">
        <v>5984</v>
      </c>
      <c r="X174">
        <v>1</v>
      </c>
      <c r="Y174" t="s">
        <v>66</v>
      </c>
    </row>
    <row r="175" spans="1:25" x14ac:dyDescent="0.2">
      <c r="A175">
        <v>14</v>
      </c>
      <c r="B175" s="4">
        <v>42936</v>
      </c>
      <c r="C175" s="5">
        <v>0.33541666666666664</v>
      </c>
      <c r="D175">
        <v>8</v>
      </c>
      <c r="E175" t="s">
        <v>442</v>
      </c>
      <c r="F175" t="s">
        <v>635</v>
      </c>
      <c r="G175">
        <v>3</v>
      </c>
      <c r="H175">
        <v>2017</v>
      </c>
      <c r="I175" t="s">
        <v>67</v>
      </c>
      <c r="J175" t="s">
        <v>41</v>
      </c>
      <c r="K175">
        <v>3</v>
      </c>
      <c r="L175" t="s">
        <v>548</v>
      </c>
      <c r="M175" t="s">
        <v>55</v>
      </c>
      <c r="N175" t="s">
        <v>68</v>
      </c>
      <c r="O175" t="s">
        <v>51</v>
      </c>
      <c r="P175" t="s">
        <v>29</v>
      </c>
      <c r="Q175" t="s">
        <v>37</v>
      </c>
      <c r="R175" t="s">
        <v>33</v>
      </c>
      <c r="S175">
        <v>22</v>
      </c>
      <c r="T175" t="s">
        <v>38</v>
      </c>
      <c r="U175" t="s">
        <v>33</v>
      </c>
      <c r="V175" t="s">
        <v>30</v>
      </c>
      <c r="W175">
        <v>7237</v>
      </c>
      <c r="X175">
        <v>1</v>
      </c>
      <c r="Y175" t="s">
        <v>69</v>
      </c>
    </row>
    <row r="176" spans="1:25" x14ac:dyDescent="0.2">
      <c r="A176">
        <v>18</v>
      </c>
      <c r="B176" s="4">
        <v>42986</v>
      </c>
      <c r="C176" s="5">
        <v>0.83263888888888893</v>
      </c>
      <c r="D176">
        <v>19</v>
      </c>
      <c r="E176" t="s">
        <v>446</v>
      </c>
      <c r="F176" t="s">
        <v>641</v>
      </c>
      <c r="G176">
        <v>3</v>
      </c>
      <c r="H176">
        <v>2017</v>
      </c>
      <c r="I176" t="s">
        <v>74</v>
      </c>
      <c r="J176" t="s">
        <v>41</v>
      </c>
      <c r="K176">
        <v>3</v>
      </c>
      <c r="L176" t="s">
        <v>628</v>
      </c>
      <c r="M176" t="s">
        <v>27</v>
      </c>
      <c r="N176" t="s">
        <v>50</v>
      </c>
      <c r="O176" t="s">
        <v>51</v>
      </c>
      <c r="P176" t="s">
        <v>29</v>
      </c>
      <c r="Q176" t="s">
        <v>30</v>
      </c>
      <c r="R176" t="s">
        <v>33</v>
      </c>
      <c r="S176">
        <v>17</v>
      </c>
      <c r="T176" t="s">
        <v>75</v>
      </c>
      <c r="U176" t="s">
        <v>42</v>
      </c>
      <c r="V176" t="s">
        <v>30</v>
      </c>
      <c r="W176">
        <v>8869</v>
      </c>
      <c r="X176">
        <v>1</v>
      </c>
      <c r="Y176" t="s">
        <v>76</v>
      </c>
    </row>
    <row r="177" spans="1:25" x14ac:dyDescent="0.2">
      <c r="A177">
        <v>66</v>
      </c>
      <c r="B177" s="4">
        <v>43244</v>
      </c>
      <c r="C177" s="5">
        <v>2.0833333333333332E-2</v>
      </c>
      <c r="D177">
        <v>0</v>
      </c>
      <c r="E177" t="s">
        <v>442</v>
      </c>
      <c r="F177" t="s">
        <v>636</v>
      </c>
      <c r="G177">
        <v>2</v>
      </c>
      <c r="H177">
        <v>2018</v>
      </c>
      <c r="I177" t="s">
        <v>138</v>
      </c>
      <c r="J177" t="s">
        <v>41</v>
      </c>
      <c r="K177">
        <v>2</v>
      </c>
      <c r="L177" t="s">
        <v>609</v>
      </c>
      <c r="M177" t="s">
        <v>27</v>
      </c>
      <c r="N177" t="s">
        <v>50</v>
      </c>
      <c r="O177" t="s">
        <v>51</v>
      </c>
      <c r="P177" t="s">
        <v>29</v>
      </c>
      <c r="Q177" t="s">
        <v>30</v>
      </c>
      <c r="R177" t="s">
        <v>33</v>
      </c>
      <c r="S177">
        <v>42</v>
      </c>
      <c r="T177" t="s">
        <v>65</v>
      </c>
      <c r="U177" t="s">
        <v>33</v>
      </c>
      <c r="V177" t="s">
        <v>30</v>
      </c>
      <c r="W177">
        <v>7704</v>
      </c>
      <c r="X177">
        <v>1</v>
      </c>
      <c r="Y177" t="s">
        <v>139</v>
      </c>
    </row>
    <row r="178" spans="1:25" x14ac:dyDescent="0.2">
      <c r="A178">
        <v>78</v>
      </c>
      <c r="B178" s="4">
        <v>43290</v>
      </c>
      <c r="C178" s="5">
        <v>0.57638888888888884</v>
      </c>
      <c r="D178">
        <v>13</v>
      </c>
      <c r="E178" t="s">
        <v>441</v>
      </c>
      <c r="F178" t="s">
        <v>635</v>
      </c>
      <c r="G178">
        <v>3</v>
      </c>
      <c r="H178">
        <v>2018</v>
      </c>
      <c r="I178" t="s">
        <v>154</v>
      </c>
      <c r="J178" t="s">
        <v>41</v>
      </c>
      <c r="K178">
        <v>3</v>
      </c>
      <c r="L178" t="s">
        <v>624</v>
      </c>
      <c r="M178" t="s">
        <v>27</v>
      </c>
      <c r="N178" t="s">
        <v>50</v>
      </c>
      <c r="O178" t="s">
        <v>51</v>
      </c>
      <c r="P178" t="s">
        <v>29</v>
      </c>
      <c r="Q178" t="s">
        <v>30</v>
      </c>
      <c r="R178" t="s">
        <v>33</v>
      </c>
      <c r="S178">
        <v>35</v>
      </c>
      <c r="T178" t="s">
        <v>32</v>
      </c>
      <c r="U178" t="s">
        <v>33</v>
      </c>
      <c r="V178" t="s">
        <v>30</v>
      </c>
      <c r="W178">
        <v>9942</v>
      </c>
      <c r="X178">
        <v>1</v>
      </c>
      <c r="Y178" t="s">
        <v>155</v>
      </c>
    </row>
    <row r="179" spans="1:25" x14ac:dyDescent="0.2">
      <c r="A179">
        <v>156</v>
      </c>
      <c r="B179" s="4">
        <v>44129</v>
      </c>
      <c r="C179" s="5">
        <v>0.92083333333333328</v>
      </c>
      <c r="D179">
        <v>22</v>
      </c>
      <c r="E179" t="s">
        <v>444</v>
      </c>
      <c r="F179" t="s">
        <v>639</v>
      </c>
      <c r="G179">
        <v>4</v>
      </c>
      <c r="H179">
        <v>2020</v>
      </c>
      <c r="I179" t="s">
        <v>256</v>
      </c>
      <c r="J179" t="s">
        <v>41</v>
      </c>
      <c r="K179">
        <v>2</v>
      </c>
      <c r="L179" t="s">
        <v>569</v>
      </c>
      <c r="M179" t="s">
        <v>257</v>
      </c>
      <c r="N179" t="s">
        <v>28</v>
      </c>
      <c r="O179" t="s">
        <v>28</v>
      </c>
      <c r="P179" t="s">
        <v>29</v>
      </c>
      <c r="Q179" t="s">
        <v>30</v>
      </c>
      <c r="R179" t="s">
        <v>33</v>
      </c>
      <c r="S179">
        <v>53</v>
      </c>
      <c r="T179" t="s">
        <v>120</v>
      </c>
      <c r="U179" t="s">
        <v>33</v>
      </c>
      <c r="V179" t="s">
        <v>37</v>
      </c>
      <c r="W179">
        <v>10855</v>
      </c>
      <c r="X179">
        <v>1</v>
      </c>
      <c r="Y179" t="s">
        <v>258</v>
      </c>
    </row>
    <row r="180" spans="1:25" x14ac:dyDescent="0.2">
      <c r="A180">
        <v>204</v>
      </c>
      <c r="B180" s="4">
        <v>44665</v>
      </c>
      <c r="C180" s="5">
        <v>0.42916666666666664</v>
      </c>
      <c r="D180">
        <v>10</v>
      </c>
      <c r="E180" t="s">
        <v>442</v>
      </c>
      <c r="F180" t="s">
        <v>637</v>
      </c>
      <c r="G180">
        <v>2</v>
      </c>
      <c r="H180">
        <v>2022</v>
      </c>
      <c r="I180" t="s">
        <v>310</v>
      </c>
      <c r="J180" t="s">
        <v>41</v>
      </c>
      <c r="K180">
        <v>2</v>
      </c>
      <c r="L180" t="s">
        <v>632</v>
      </c>
      <c r="M180" t="s">
        <v>27</v>
      </c>
      <c r="N180" t="s">
        <v>50</v>
      </c>
      <c r="O180" t="s">
        <v>51</v>
      </c>
      <c r="P180" t="s">
        <v>29</v>
      </c>
      <c r="Q180" t="s">
        <v>30</v>
      </c>
      <c r="R180" t="s">
        <v>33</v>
      </c>
      <c r="S180">
        <v>35</v>
      </c>
      <c r="T180" t="s">
        <v>32</v>
      </c>
      <c r="U180" t="s">
        <v>33</v>
      </c>
      <c r="V180" t="s">
        <v>30</v>
      </c>
      <c r="W180">
        <v>8365</v>
      </c>
      <c r="X180">
        <v>1</v>
      </c>
      <c r="Y180" t="s">
        <v>311</v>
      </c>
    </row>
    <row r="181" spans="1:25" x14ac:dyDescent="0.2">
      <c r="A181">
        <v>206</v>
      </c>
      <c r="B181" s="4">
        <v>44690</v>
      </c>
      <c r="C181" s="5">
        <v>0.69791666666666663</v>
      </c>
      <c r="D181">
        <v>16</v>
      </c>
      <c r="E181" t="s">
        <v>441</v>
      </c>
      <c r="F181" t="s">
        <v>636</v>
      </c>
      <c r="G181">
        <v>2</v>
      </c>
      <c r="H181">
        <v>2022</v>
      </c>
      <c r="I181" t="s">
        <v>314</v>
      </c>
      <c r="J181" t="s">
        <v>41</v>
      </c>
      <c r="K181">
        <v>3</v>
      </c>
      <c r="L181" t="s">
        <v>587</v>
      </c>
      <c r="M181" t="s">
        <v>146</v>
      </c>
      <c r="N181" t="s">
        <v>50</v>
      </c>
      <c r="O181" t="s">
        <v>51</v>
      </c>
      <c r="P181" t="s">
        <v>29</v>
      </c>
      <c r="Q181" t="s">
        <v>37</v>
      </c>
      <c r="R181" t="s">
        <v>33</v>
      </c>
      <c r="S181">
        <v>47</v>
      </c>
      <c r="T181" t="s">
        <v>65</v>
      </c>
      <c r="U181" t="s">
        <v>33</v>
      </c>
      <c r="V181" t="s">
        <v>37</v>
      </c>
      <c r="W181">
        <v>8637</v>
      </c>
      <c r="X181">
        <v>1</v>
      </c>
      <c r="Y181" t="s">
        <v>315</v>
      </c>
    </row>
    <row r="182" spans="1:25" x14ac:dyDescent="0.2">
      <c r="A182">
        <v>207</v>
      </c>
      <c r="B182" s="4">
        <v>44705</v>
      </c>
      <c r="C182" s="5">
        <v>0.6694444444444444</v>
      </c>
      <c r="D182">
        <v>16</v>
      </c>
      <c r="E182" t="s">
        <v>448</v>
      </c>
      <c r="F182" t="s">
        <v>636</v>
      </c>
      <c r="G182">
        <v>2</v>
      </c>
      <c r="H182">
        <v>2022</v>
      </c>
      <c r="I182" t="s">
        <v>316</v>
      </c>
      <c r="J182" t="s">
        <v>41</v>
      </c>
      <c r="K182">
        <v>2</v>
      </c>
      <c r="L182" t="s">
        <v>617</v>
      </c>
      <c r="M182" t="s">
        <v>27</v>
      </c>
      <c r="N182" t="s">
        <v>50</v>
      </c>
      <c r="O182" t="s">
        <v>51</v>
      </c>
      <c r="P182" t="s">
        <v>29</v>
      </c>
      <c r="Q182" t="s">
        <v>37</v>
      </c>
      <c r="R182" t="s">
        <v>33</v>
      </c>
      <c r="S182">
        <v>25</v>
      </c>
      <c r="T182" t="s">
        <v>38</v>
      </c>
      <c r="U182" t="s">
        <v>33</v>
      </c>
      <c r="V182" t="s">
        <v>37</v>
      </c>
      <c r="W182">
        <v>10387</v>
      </c>
      <c r="X182">
        <v>1</v>
      </c>
      <c r="Y182" t="s">
        <v>317</v>
      </c>
    </row>
    <row r="183" spans="1:25" x14ac:dyDescent="0.2">
      <c r="A183">
        <v>220</v>
      </c>
      <c r="B183" s="4">
        <v>44826</v>
      </c>
      <c r="C183" s="5">
        <v>0.82499999999999996</v>
      </c>
      <c r="D183">
        <v>19</v>
      </c>
      <c r="E183" t="s">
        <v>442</v>
      </c>
      <c r="F183" t="s">
        <v>641</v>
      </c>
      <c r="G183">
        <v>3</v>
      </c>
      <c r="H183">
        <v>2022</v>
      </c>
      <c r="I183" t="s">
        <v>333</v>
      </c>
      <c r="J183" t="s">
        <v>41</v>
      </c>
      <c r="K183">
        <v>3</v>
      </c>
      <c r="L183" t="s">
        <v>621</v>
      </c>
      <c r="M183" t="s">
        <v>27</v>
      </c>
      <c r="N183" t="s">
        <v>50</v>
      </c>
      <c r="O183" t="s">
        <v>51</v>
      </c>
      <c r="P183" t="s">
        <v>29</v>
      </c>
      <c r="Q183" t="s">
        <v>30</v>
      </c>
      <c r="R183" t="s">
        <v>33</v>
      </c>
      <c r="S183">
        <v>22</v>
      </c>
      <c r="T183" t="s">
        <v>38</v>
      </c>
      <c r="U183" t="s">
        <v>33</v>
      </c>
      <c r="V183" t="s">
        <v>30</v>
      </c>
      <c r="W183">
        <v>10234</v>
      </c>
      <c r="X183">
        <v>1</v>
      </c>
      <c r="Y183" t="s">
        <v>334</v>
      </c>
    </row>
    <row r="184" spans="1:25" x14ac:dyDescent="0.2">
      <c r="A184">
        <v>238</v>
      </c>
      <c r="B184" s="4">
        <v>44982</v>
      </c>
      <c r="C184" s="5">
        <v>0.61458333333333337</v>
      </c>
      <c r="D184">
        <v>14</v>
      </c>
      <c r="E184" t="s">
        <v>447</v>
      </c>
      <c r="F184" t="s">
        <v>640</v>
      </c>
      <c r="G184">
        <v>1</v>
      </c>
      <c r="H184">
        <v>2023</v>
      </c>
      <c r="I184" t="s">
        <v>355</v>
      </c>
      <c r="J184" t="s">
        <v>41</v>
      </c>
      <c r="K184">
        <v>3</v>
      </c>
      <c r="L184" t="s">
        <v>484</v>
      </c>
      <c r="M184" t="s">
        <v>27</v>
      </c>
      <c r="N184" t="s">
        <v>28</v>
      </c>
      <c r="O184" t="s">
        <v>28</v>
      </c>
      <c r="P184" t="s">
        <v>29</v>
      </c>
      <c r="Q184" t="s">
        <v>30</v>
      </c>
      <c r="R184" t="s">
        <v>33</v>
      </c>
      <c r="S184">
        <v>36</v>
      </c>
      <c r="T184" t="s">
        <v>32</v>
      </c>
      <c r="U184" t="s">
        <v>33</v>
      </c>
      <c r="V184" t="s">
        <v>30</v>
      </c>
      <c r="W184">
        <v>10148</v>
      </c>
      <c r="X184">
        <v>1</v>
      </c>
      <c r="Y184" t="s">
        <v>356</v>
      </c>
    </row>
    <row r="185" spans="1:25" x14ac:dyDescent="0.2">
      <c r="A185">
        <v>246</v>
      </c>
      <c r="B185" s="4">
        <v>45017</v>
      </c>
      <c r="C185" s="5">
        <v>0.86111111111111116</v>
      </c>
      <c r="D185">
        <v>20</v>
      </c>
      <c r="E185" t="s">
        <v>447</v>
      </c>
      <c r="F185" t="s">
        <v>637</v>
      </c>
      <c r="G185">
        <v>2</v>
      </c>
      <c r="H185">
        <v>2023</v>
      </c>
      <c r="I185" t="s">
        <v>368</v>
      </c>
      <c r="J185" t="s">
        <v>41</v>
      </c>
      <c r="K185">
        <v>3</v>
      </c>
      <c r="L185" t="s">
        <v>471</v>
      </c>
      <c r="M185" t="s">
        <v>27</v>
      </c>
      <c r="N185" t="s">
        <v>28</v>
      </c>
      <c r="O185" t="s">
        <v>28</v>
      </c>
      <c r="P185" t="s">
        <v>29</v>
      </c>
      <c r="Q185" t="s">
        <v>30</v>
      </c>
      <c r="R185" t="s">
        <v>33</v>
      </c>
      <c r="S185">
        <v>76</v>
      </c>
      <c r="T185" t="s">
        <v>159</v>
      </c>
      <c r="U185" t="s">
        <v>33</v>
      </c>
      <c r="V185" t="s">
        <v>37</v>
      </c>
      <c r="W185">
        <v>9576</v>
      </c>
      <c r="X185">
        <v>1</v>
      </c>
      <c r="Y185" t="s">
        <v>369</v>
      </c>
    </row>
    <row r="186" spans="1:25" x14ac:dyDescent="0.2">
      <c r="A186">
        <v>254</v>
      </c>
      <c r="B186" s="4">
        <v>45068</v>
      </c>
      <c r="C186" s="5">
        <v>0.83194444444444449</v>
      </c>
      <c r="D186">
        <v>19</v>
      </c>
      <c r="E186" t="s">
        <v>441</v>
      </c>
      <c r="F186" t="s">
        <v>636</v>
      </c>
      <c r="G186">
        <v>2</v>
      </c>
      <c r="H186">
        <v>2023</v>
      </c>
      <c r="I186" t="s">
        <v>378</v>
      </c>
      <c r="J186" t="s">
        <v>41</v>
      </c>
      <c r="K186">
        <v>3</v>
      </c>
      <c r="L186" t="s">
        <v>625</v>
      </c>
      <c r="M186" t="s">
        <v>27</v>
      </c>
      <c r="N186" t="s">
        <v>50</v>
      </c>
      <c r="O186" t="s">
        <v>51</v>
      </c>
      <c r="P186" t="s">
        <v>60</v>
      </c>
      <c r="Q186" t="s">
        <v>30</v>
      </c>
      <c r="R186" t="s">
        <v>33</v>
      </c>
      <c r="S186">
        <v>40</v>
      </c>
      <c r="T186" t="s">
        <v>65</v>
      </c>
      <c r="U186" t="s">
        <v>379</v>
      </c>
      <c r="V186" t="s">
        <v>30</v>
      </c>
      <c r="W186">
        <v>10555</v>
      </c>
      <c r="X186">
        <v>1</v>
      </c>
      <c r="Y186" t="s">
        <v>380</v>
      </c>
    </row>
    <row r="187" spans="1:25" x14ac:dyDescent="0.2">
      <c r="A187">
        <v>298</v>
      </c>
      <c r="B187" s="4">
        <v>45628</v>
      </c>
      <c r="C187" s="5">
        <v>0.96875</v>
      </c>
      <c r="D187">
        <v>23</v>
      </c>
      <c r="E187" t="s">
        <v>441</v>
      </c>
      <c r="F187" t="s">
        <v>642</v>
      </c>
      <c r="G187">
        <v>4</v>
      </c>
      <c r="H187">
        <v>2024</v>
      </c>
      <c r="I187" t="s">
        <v>437</v>
      </c>
      <c r="J187" t="s">
        <v>41</v>
      </c>
      <c r="K187">
        <v>3</v>
      </c>
      <c r="L187" t="s">
        <v>576</v>
      </c>
      <c r="M187" t="s">
        <v>46</v>
      </c>
      <c r="N187" t="s">
        <v>50</v>
      </c>
      <c r="O187" t="s">
        <v>51</v>
      </c>
      <c r="P187" t="s">
        <v>29</v>
      </c>
      <c r="Q187" t="s">
        <v>37</v>
      </c>
      <c r="R187" t="s">
        <v>33</v>
      </c>
      <c r="S187">
        <v>55</v>
      </c>
      <c r="T187" t="s">
        <v>120</v>
      </c>
      <c r="U187" t="s">
        <v>33</v>
      </c>
      <c r="V187" t="s">
        <v>30</v>
      </c>
      <c r="W187">
        <v>7419</v>
      </c>
      <c r="X187">
        <v>1</v>
      </c>
      <c r="Y187" t="s">
        <v>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7F5-1D3C-C64A-863B-F0F0998EE441}">
  <dimension ref="A1:D12"/>
  <sheetViews>
    <sheetView workbookViewId="0"/>
  </sheetViews>
  <sheetFormatPr baseColWidth="10" defaultRowHeight="16" x14ac:dyDescent="0.2"/>
  <cols>
    <col min="1" max="1" width="10.5" bestFit="1" customWidth="1"/>
    <col min="2" max="2" width="15.6640625" bestFit="1" customWidth="1"/>
    <col min="3" max="3" width="27.6640625" customWidth="1"/>
    <col min="4" max="4" width="17.33203125" bestFit="1" customWidth="1"/>
  </cols>
  <sheetData>
    <row r="1" spans="1:4" x14ac:dyDescent="0.2">
      <c r="A1" s="11" t="s">
        <v>691</v>
      </c>
      <c r="B1" s="11" t="s">
        <v>690</v>
      </c>
      <c r="C1" s="6"/>
      <c r="D1" s="18" t="s">
        <v>687</v>
      </c>
    </row>
    <row r="2" spans="1:4" x14ac:dyDescent="0.2">
      <c r="A2" s="12">
        <v>2017</v>
      </c>
      <c r="B2" s="6">
        <v>21</v>
      </c>
      <c r="C2" s="6"/>
      <c r="D2" s="6"/>
    </row>
    <row r="3" spans="1:4" x14ac:dyDescent="0.2">
      <c r="A3" s="12">
        <v>2018</v>
      </c>
      <c r="B3" s="6">
        <v>43</v>
      </c>
      <c r="C3" s="13"/>
      <c r="D3" s="16">
        <f>(B3-B2)/B2</f>
        <v>1.0476190476190477</v>
      </c>
    </row>
    <row r="4" spans="1:4" x14ac:dyDescent="0.2">
      <c r="A4" s="12">
        <v>2019</v>
      </c>
      <c r="B4" s="6">
        <v>14</v>
      </c>
      <c r="C4" s="13"/>
      <c r="D4" s="16">
        <f t="shared" ref="D4:D9" si="0">(B4-B3)/B3</f>
        <v>-0.67441860465116277</v>
      </c>
    </row>
    <row r="5" spans="1:4" x14ac:dyDescent="0.2">
      <c r="A5" s="12">
        <v>2020</v>
      </c>
      <c r="B5" s="6">
        <v>26</v>
      </c>
      <c r="C5" s="13"/>
      <c r="D5" s="16">
        <f t="shared" si="0"/>
        <v>0.8571428571428571</v>
      </c>
    </row>
    <row r="6" spans="1:4" x14ac:dyDescent="0.2">
      <c r="A6" s="12">
        <v>2021</v>
      </c>
      <c r="B6" s="6">
        <v>13</v>
      </c>
      <c r="C6" s="13"/>
      <c r="D6" s="16">
        <f t="shared" si="0"/>
        <v>-0.5</v>
      </c>
    </row>
    <row r="7" spans="1:4" x14ac:dyDescent="0.2">
      <c r="A7" s="12">
        <v>2022</v>
      </c>
      <c r="B7" s="6">
        <v>24</v>
      </c>
      <c r="C7" s="13"/>
      <c r="D7" s="16">
        <f t="shared" si="0"/>
        <v>0.84615384615384615</v>
      </c>
    </row>
    <row r="8" spans="1:4" x14ac:dyDescent="0.2">
      <c r="A8" s="12">
        <v>2023</v>
      </c>
      <c r="B8" s="6">
        <v>25</v>
      </c>
      <c r="C8" s="13"/>
      <c r="D8" s="16">
        <f t="shared" si="0"/>
        <v>4.1666666666666664E-2</v>
      </c>
    </row>
    <row r="9" spans="1:4" x14ac:dyDescent="0.2">
      <c r="A9" s="12">
        <v>2024</v>
      </c>
      <c r="B9" s="6">
        <v>20</v>
      </c>
      <c r="C9" s="13"/>
      <c r="D9" s="16">
        <f t="shared" si="0"/>
        <v>-0.2</v>
      </c>
    </row>
    <row r="10" spans="1:4" x14ac:dyDescent="0.2">
      <c r="A10" s="12"/>
      <c r="B10" s="12"/>
      <c r="C10" s="6"/>
      <c r="D10" s="13"/>
    </row>
    <row r="11" spans="1:4" x14ac:dyDescent="0.2">
      <c r="A11" s="14"/>
      <c r="B11" s="15"/>
      <c r="C11" s="17" t="s">
        <v>688</v>
      </c>
      <c r="D11" s="13">
        <f>AVERAGE(D3:D9)</f>
        <v>0.20259483041875073</v>
      </c>
    </row>
    <row r="12" spans="1:4" x14ac:dyDescent="0.2">
      <c r="C12" s="19" t="s">
        <v>689</v>
      </c>
      <c r="D12" s="10">
        <f>(B9/B2)^(1/8) - 1</f>
        <v>-6.0802107699665653E-3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3B56-0E05-A64D-9FB4-9EE1AEEA5716}">
  <dimension ref="A1:F11"/>
  <sheetViews>
    <sheetView workbookViewId="0">
      <selection activeCell="F11" sqref="F11"/>
    </sheetView>
  </sheetViews>
  <sheetFormatPr baseColWidth="10" defaultRowHeight="16" x14ac:dyDescent="0.2"/>
  <cols>
    <col min="1" max="1" width="11.1640625" customWidth="1"/>
    <col min="2" max="2" width="16" bestFit="1" customWidth="1"/>
    <col min="3" max="3" width="6.83203125" bestFit="1" customWidth="1"/>
    <col min="4" max="4" width="8.33203125" bestFit="1" customWidth="1"/>
    <col min="5" max="5" width="16.5" bestFit="1" customWidth="1"/>
    <col min="6" max="6" width="10.5" bestFit="1" customWidth="1"/>
  </cols>
  <sheetData>
    <row r="1" spans="1:6" ht="1" customHeight="1" x14ac:dyDescent="0.2">
      <c r="A1" s="9" t="s">
        <v>685</v>
      </c>
      <c r="B1" s="9" t="s">
        <v>686</v>
      </c>
    </row>
    <row r="2" spans="1:6" x14ac:dyDescent="0.2">
      <c r="A2" s="9" t="s">
        <v>691</v>
      </c>
      <c r="B2" t="s">
        <v>28</v>
      </c>
      <c r="C2" t="s">
        <v>50</v>
      </c>
      <c r="D2" t="s">
        <v>68</v>
      </c>
      <c r="E2" t="s">
        <v>102</v>
      </c>
      <c r="F2" t="s">
        <v>684</v>
      </c>
    </row>
    <row r="3" spans="1:6" x14ac:dyDescent="0.2">
      <c r="A3" s="8">
        <v>2017</v>
      </c>
      <c r="B3">
        <v>14</v>
      </c>
      <c r="C3">
        <v>4</v>
      </c>
      <c r="D3">
        <v>3</v>
      </c>
      <c r="F3">
        <v>21</v>
      </c>
    </row>
    <row r="4" spans="1:6" x14ac:dyDescent="0.2">
      <c r="A4" s="8">
        <v>2018</v>
      </c>
      <c r="B4">
        <v>22</v>
      </c>
      <c r="C4">
        <v>12</v>
      </c>
      <c r="D4">
        <v>8</v>
      </c>
      <c r="E4">
        <v>1</v>
      </c>
      <c r="F4">
        <v>43</v>
      </c>
    </row>
    <row r="5" spans="1:6" x14ac:dyDescent="0.2">
      <c r="A5" s="8">
        <v>2019</v>
      </c>
      <c r="B5">
        <v>11</v>
      </c>
      <c r="C5">
        <v>3</v>
      </c>
      <c r="F5">
        <v>14</v>
      </c>
    </row>
    <row r="6" spans="1:6" x14ac:dyDescent="0.2">
      <c r="A6" s="8">
        <v>2020</v>
      </c>
      <c r="B6">
        <v>11</v>
      </c>
      <c r="C6">
        <v>12</v>
      </c>
      <c r="D6">
        <v>2</v>
      </c>
      <c r="E6">
        <v>1</v>
      </c>
      <c r="F6">
        <v>26</v>
      </c>
    </row>
    <row r="7" spans="1:6" x14ac:dyDescent="0.2">
      <c r="A7" s="8">
        <v>2021</v>
      </c>
      <c r="B7">
        <v>7</v>
      </c>
      <c r="C7">
        <v>4</v>
      </c>
      <c r="D7">
        <v>2</v>
      </c>
      <c r="F7">
        <v>13</v>
      </c>
    </row>
    <row r="8" spans="1:6" x14ac:dyDescent="0.2">
      <c r="A8" s="8">
        <v>2022</v>
      </c>
      <c r="B8">
        <v>10</v>
      </c>
      <c r="C8">
        <v>9</v>
      </c>
      <c r="D8">
        <v>3</v>
      </c>
      <c r="E8">
        <v>2</v>
      </c>
      <c r="F8">
        <v>24</v>
      </c>
    </row>
    <row r="9" spans="1:6" x14ac:dyDescent="0.2">
      <c r="A9" s="8">
        <v>2023</v>
      </c>
      <c r="B9">
        <v>12</v>
      </c>
      <c r="C9">
        <v>6</v>
      </c>
      <c r="D9">
        <v>5</v>
      </c>
      <c r="E9">
        <v>2</v>
      </c>
      <c r="F9">
        <v>25</v>
      </c>
    </row>
    <row r="10" spans="1:6" x14ac:dyDescent="0.2">
      <c r="A10" s="8">
        <v>2024</v>
      </c>
      <c r="B10">
        <v>14</v>
      </c>
      <c r="C10">
        <v>4</v>
      </c>
      <c r="D10">
        <v>1</v>
      </c>
      <c r="E10">
        <v>1</v>
      </c>
      <c r="F10">
        <v>20</v>
      </c>
    </row>
    <row r="11" spans="1:6" x14ac:dyDescent="0.2">
      <c r="A11" s="8" t="s">
        <v>684</v>
      </c>
      <c r="B11">
        <v>101</v>
      </c>
      <c r="C11">
        <v>54</v>
      </c>
      <c r="D11">
        <v>24</v>
      </c>
      <c r="E11">
        <v>7</v>
      </c>
      <c r="F11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300D-8F8B-464A-9943-10731BCFD55D}">
  <dimension ref="A1:H27"/>
  <sheetViews>
    <sheetView workbookViewId="0">
      <pane ySplit="1" topLeftCell="A2" activePane="bottomLeft" state="frozen"/>
      <selection pane="bottomLeft" activeCell="E4" sqref="E4"/>
    </sheetView>
  </sheetViews>
  <sheetFormatPr baseColWidth="10" defaultRowHeight="16" x14ac:dyDescent="0.2"/>
  <cols>
    <col min="1" max="1" width="22" bestFit="1" customWidth="1"/>
    <col min="2" max="2" width="7.6640625" bestFit="1" customWidth="1"/>
    <col min="3" max="3" width="6.6640625" bestFit="1" customWidth="1"/>
    <col min="4" max="4" width="8.33203125" bestFit="1" customWidth="1"/>
    <col min="5" max="5" width="5.6640625" bestFit="1" customWidth="1"/>
    <col min="6" max="6" width="6" bestFit="1" customWidth="1"/>
    <col min="7" max="7" width="5.83203125" bestFit="1" customWidth="1"/>
    <col min="8" max="8" width="15.33203125" bestFit="1" customWidth="1"/>
  </cols>
  <sheetData>
    <row r="1" spans="1:8" x14ac:dyDescent="0.2">
      <c r="A1" t="s">
        <v>644</v>
      </c>
      <c r="B1" t="s">
        <v>33</v>
      </c>
      <c r="C1" t="s">
        <v>31</v>
      </c>
      <c r="D1" t="s">
        <v>37</v>
      </c>
      <c r="E1" t="s">
        <v>42</v>
      </c>
      <c r="F1" t="s">
        <v>645</v>
      </c>
      <c r="G1" t="s">
        <v>386</v>
      </c>
      <c r="H1" t="s">
        <v>646</v>
      </c>
    </row>
    <row r="2" spans="1:8" x14ac:dyDescent="0.2">
      <c r="A2" t="s">
        <v>647</v>
      </c>
      <c r="B2" s="7">
        <v>28500</v>
      </c>
      <c r="C2" s="7">
        <v>12600</v>
      </c>
      <c r="D2" s="7">
        <v>155000</v>
      </c>
      <c r="E2" s="7">
        <v>2747</v>
      </c>
      <c r="F2" s="7">
        <v>2071</v>
      </c>
      <c r="G2" s="7">
        <v>3309</v>
      </c>
      <c r="H2" t="s">
        <v>648</v>
      </c>
    </row>
    <row r="3" spans="1:8" x14ac:dyDescent="0.2">
      <c r="A3" t="s">
        <v>649</v>
      </c>
      <c r="B3" s="7">
        <v>10700</v>
      </c>
      <c r="C3" s="7">
        <v>6627</v>
      </c>
      <c r="D3" s="7">
        <v>60000</v>
      </c>
      <c r="E3" s="7">
        <v>1112</v>
      </c>
      <c r="F3" s="7">
        <v>1037</v>
      </c>
      <c r="G3" s="7">
        <v>1615</v>
      </c>
      <c r="H3" t="s">
        <v>648</v>
      </c>
    </row>
    <row r="4" spans="1:8" x14ac:dyDescent="0.2">
      <c r="A4" t="s">
        <v>650</v>
      </c>
      <c r="B4" s="7">
        <v>18900</v>
      </c>
      <c r="C4" s="7">
        <v>16800</v>
      </c>
      <c r="D4" s="7">
        <v>69600</v>
      </c>
      <c r="E4" s="7">
        <v>2023</v>
      </c>
      <c r="F4" s="7">
        <v>1589</v>
      </c>
      <c r="G4" s="7">
        <v>2446</v>
      </c>
      <c r="H4" t="s">
        <v>650</v>
      </c>
    </row>
    <row r="5" spans="1:8" x14ac:dyDescent="0.2">
      <c r="A5" t="s">
        <v>651</v>
      </c>
      <c r="B5" s="7">
        <v>13100</v>
      </c>
      <c r="C5" s="7">
        <v>6680</v>
      </c>
      <c r="D5" s="7">
        <v>33900</v>
      </c>
      <c r="E5" s="7">
        <v>849</v>
      </c>
      <c r="F5" s="7">
        <v>472</v>
      </c>
      <c r="G5" s="7">
        <v>1534</v>
      </c>
      <c r="H5" t="s">
        <v>651</v>
      </c>
    </row>
    <row r="6" spans="1:8" x14ac:dyDescent="0.2">
      <c r="A6" t="s">
        <v>652</v>
      </c>
      <c r="B6" s="7">
        <v>11400</v>
      </c>
      <c r="C6" s="7">
        <v>9484</v>
      </c>
      <c r="D6" s="7">
        <v>22400</v>
      </c>
      <c r="E6" s="7">
        <v>2700</v>
      </c>
      <c r="F6" s="7">
        <v>1407</v>
      </c>
      <c r="G6" s="7">
        <v>689</v>
      </c>
      <c r="H6" t="s">
        <v>648</v>
      </c>
    </row>
    <row r="7" spans="1:8" x14ac:dyDescent="0.2">
      <c r="A7" t="s">
        <v>653</v>
      </c>
      <c r="B7" s="7">
        <v>47200</v>
      </c>
      <c r="C7" s="7">
        <v>10200</v>
      </c>
      <c r="D7" s="7">
        <v>59500</v>
      </c>
      <c r="E7" s="7">
        <v>5463</v>
      </c>
      <c r="F7" s="7">
        <v>2711</v>
      </c>
      <c r="G7" s="7">
        <v>3561</v>
      </c>
      <c r="H7" t="s">
        <v>194</v>
      </c>
    </row>
    <row r="8" spans="1:8" x14ac:dyDescent="0.2">
      <c r="A8" t="s">
        <v>654</v>
      </c>
      <c r="B8" s="7">
        <f>B7*0.89</f>
        <v>42008</v>
      </c>
      <c r="C8" s="7">
        <f>C7*0.88</f>
        <v>8976</v>
      </c>
      <c r="D8" s="7">
        <f>D7*0.12</f>
        <v>7140</v>
      </c>
      <c r="E8" s="7">
        <f>E7*0.12</f>
        <v>655.56</v>
      </c>
      <c r="F8" s="7">
        <f>F7*0.88</f>
        <v>2385.6799999999998</v>
      </c>
      <c r="G8" s="7">
        <f>G7*0.88</f>
        <v>3133.68</v>
      </c>
      <c r="H8" t="s">
        <v>655</v>
      </c>
    </row>
    <row r="9" spans="1:8" x14ac:dyDescent="0.2">
      <c r="A9" t="s">
        <v>656</v>
      </c>
      <c r="B9" s="7">
        <f>B7*0.11</f>
        <v>5192</v>
      </c>
      <c r="C9" s="7">
        <f>C7*0.12</f>
        <v>1224</v>
      </c>
      <c r="D9" s="7">
        <f>D7*0.88</f>
        <v>52360</v>
      </c>
      <c r="E9" s="7">
        <f>E7*0.88</f>
        <v>4807.4399999999996</v>
      </c>
      <c r="F9" s="7">
        <f>F7*0.12</f>
        <v>325.32</v>
      </c>
      <c r="G9" s="7">
        <f>G7*0.12</f>
        <v>427.32</v>
      </c>
      <c r="H9" t="s">
        <v>657</v>
      </c>
    </row>
    <row r="10" spans="1:8" x14ac:dyDescent="0.2">
      <c r="A10" t="s">
        <v>658</v>
      </c>
      <c r="B10" s="7">
        <v>23900</v>
      </c>
      <c r="C10" s="7">
        <v>3894</v>
      </c>
      <c r="D10" s="7">
        <v>21900</v>
      </c>
      <c r="E10" s="7">
        <v>2247</v>
      </c>
      <c r="F10" s="7">
        <v>924</v>
      </c>
      <c r="G10" s="7">
        <v>1689</v>
      </c>
      <c r="H10" t="s">
        <v>659</v>
      </c>
    </row>
    <row r="11" spans="1:8" x14ac:dyDescent="0.2">
      <c r="A11" t="s">
        <v>660</v>
      </c>
      <c r="B11" s="7">
        <v>91500</v>
      </c>
      <c r="C11" s="7">
        <v>9185</v>
      </c>
      <c r="D11" s="7">
        <v>48100</v>
      </c>
      <c r="E11" s="7">
        <v>5771</v>
      </c>
      <c r="F11" s="7">
        <v>3744</v>
      </c>
      <c r="G11" s="7">
        <v>3962</v>
      </c>
      <c r="H11" t="s">
        <v>194</v>
      </c>
    </row>
    <row r="12" spans="1:8" x14ac:dyDescent="0.2">
      <c r="A12" t="s">
        <v>661</v>
      </c>
      <c r="B12" s="7">
        <f>B11*0.25</f>
        <v>22875</v>
      </c>
      <c r="C12" s="7">
        <f>C11*0.3</f>
        <v>2755.5</v>
      </c>
      <c r="D12" s="7">
        <f>D11*0.3</f>
        <v>14430</v>
      </c>
      <c r="E12" s="7">
        <f>E11*0.3</f>
        <v>1731.3</v>
      </c>
      <c r="F12" s="7">
        <f>F11*0.3</f>
        <v>1123.2</v>
      </c>
      <c r="G12" s="7">
        <f>G11*0.1</f>
        <v>396.20000000000005</v>
      </c>
      <c r="H12" t="s">
        <v>657</v>
      </c>
    </row>
    <row r="13" spans="1:8" x14ac:dyDescent="0.2">
      <c r="A13" t="s">
        <v>662</v>
      </c>
      <c r="B13" s="7">
        <f>B11*0.6</f>
        <v>54900</v>
      </c>
      <c r="C13" s="7">
        <f>C11*0.1</f>
        <v>918.5</v>
      </c>
      <c r="D13" s="7">
        <f>D11*0.1</f>
        <v>4810</v>
      </c>
      <c r="E13" s="7">
        <f>E11*0.1</f>
        <v>577.1</v>
      </c>
      <c r="F13" s="7">
        <f>F11*0.1</f>
        <v>374.40000000000003</v>
      </c>
      <c r="G13" s="7">
        <f>G11*0.15</f>
        <v>594.29999999999995</v>
      </c>
      <c r="H13" t="s">
        <v>663</v>
      </c>
    </row>
    <row r="14" spans="1:8" x14ac:dyDescent="0.2">
      <c r="A14" t="s">
        <v>664</v>
      </c>
      <c r="B14" s="7">
        <f>B11*0.15</f>
        <v>13725</v>
      </c>
      <c r="C14" s="7">
        <f>C11*0.6</f>
        <v>5511</v>
      </c>
      <c r="D14" s="7">
        <f>D11*0.6</f>
        <v>28860</v>
      </c>
      <c r="E14" s="7">
        <f>E11*0.7</f>
        <v>4039.7</v>
      </c>
      <c r="F14" s="7">
        <f>F11*0.7</f>
        <v>2620.7999999999997</v>
      </c>
      <c r="G14" s="7">
        <f>G11*0.75</f>
        <v>2971.5</v>
      </c>
      <c r="H14" t="s">
        <v>655</v>
      </c>
    </row>
    <row r="15" spans="1:8" x14ac:dyDescent="0.2">
      <c r="A15" t="s">
        <v>665</v>
      </c>
      <c r="B15" s="7">
        <v>73200</v>
      </c>
      <c r="C15" s="7">
        <v>8354</v>
      </c>
      <c r="D15" s="7">
        <v>42700</v>
      </c>
      <c r="E15" s="7">
        <v>3620</v>
      </c>
      <c r="F15" s="7">
        <v>3115</v>
      </c>
      <c r="G15" s="7">
        <v>3905</v>
      </c>
      <c r="H15" t="s">
        <v>659</v>
      </c>
    </row>
    <row r="16" spans="1:8" x14ac:dyDescent="0.2">
      <c r="A16" t="s">
        <v>666</v>
      </c>
      <c r="B16" s="7">
        <v>53900</v>
      </c>
      <c r="C16" s="7">
        <v>3624</v>
      </c>
      <c r="D16" s="7">
        <v>11600</v>
      </c>
      <c r="E16" s="7">
        <v>4232</v>
      </c>
      <c r="F16" s="7">
        <v>2712</v>
      </c>
      <c r="G16" s="7">
        <v>1252</v>
      </c>
      <c r="H16" t="s">
        <v>650</v>
      </c>
    </row>
    <row r="17" spans="1:8" x14ac:dyDescent="0.2">
      <c r="A17" t="s">
        <v>667</v>
      </c>
      <c r="B17" s="7">
        <v>116000</v>
      </c>
      <c r="C17" s="7">
        <v>5882</v>
      </c>
      <c r="D17" s="7">
        <v>28700</v>
      </c>
      <c r="E17" s="7">
        <v>8178</v>
      </c>
      <c r="F17" s="7">
        <v>4076</v>
      </c>
      <c r="G17" s="7">
        <v>2626</v>
      </c>
      <c r="H17" t="s">
        <v>194</v>
      </c>
    </row>
    <row r="18" spans="1:8" x14ac:dyDescent="0.2">
      <c r="A18" t="s">
        <v>668</v>
      </c>
      <c r="B18" s="7">
        <f>B17*0.6</f>
        <v>69600</v>
      </c>
      <c r="C18" s="7">
        <f>C17*0.75</f>
        <v>4411.5</v>
      </c>
      <c r="D18" s="7">
        <f>D17*0.25</f>
        <v>7175</v>
      </c>
      <c r="E18" s="7">
        <f>E17*0.6</f>
        <v>4906.8</v>
      </c>
      <c r="F18" s="7">
        <f>F17*0.45</f>
        <v>1834.2</v>
      </c>
      <c r="G18" s="7">
        <f>G17*0.45</f>
        <v>1181.7</v>
      </c>
      <c r="H18" t="s">
        <v>657</v>
      </c>
    </row>
    <row r="19" spans="1:8" x14ac:dyDescent="0.2">
      <c r="A19" t="s">
        <v>669</v>
      </c>
      <c r="B19" s="7">
        <f>B17*0.4</f>
        <v>46400</v>
      </c>
      <c r="C19" s="7">
        <f>C17*0.25</f>
        <v>1470.5</v>
      </c>
      <c r="D19" s="7">
        <f>D17*0.75</f>
        <v>21525</v>
      </c>
      <c r="E19" s="7">
        <f>E17*0.4</f>
        <v>3271.2000000000003</v>
      </c>
      <c r="F19" s="7">
        <f>F17*0.55</f>
        <v>2241.8000000000002</v>
      </c>
      <c r="G19" s="7">
        <f>G17*0.55</f>
        <v>1444.3000000000002</v>
      </c>
      <c r="H19" t="s">
        <v>663</v>
      </c>
    </row>
    <row r="20" spans="1:8" x14ac:dyDescent="0.2">
      <c r="A20" t="s">
        <v>670</v>
      </c>
      <c r="B20" s="7">
        <v>121000</v>
      </c>
      <c r="C20" s="7">
        <v>3736</v>
      </c>
      <c r="D20" s="7">
        <v>27800</v>
      </c>
      <c r="E20" s="7">
        <v>8646</v>
      </c>
      <c r="F20" s="7">
        <v>4480</v>
      </c>
      <c r="G20" s="7">
        <v>1299</v>
      </c>
      <c r="H20" t="s">
        <v>194</v>
      </c>
    </row>
    <row r="21" spans="1:8" x14ac:dyDescent="0.2">
      <c r="A21" t="s">
        <v>671</v>
      </c>
      <c r="B21" s="7">
        <f>B20*0.3</f>
        <v>36300</v>
      </c>
      <c r="C21" s="7">
        <f>C20*0.75</f>
        <v>2802</v>
      </c>
      <c r="D21" s="7">
        <f>D20*0.75</f>
        <v>20850</v>
      </c>
      <c r="E21" s="7">
        <f>E20*0.2</f>
        <v>1729.2</v>
      </c>
      <c r="F21" s="7">
        <f>F20*0.75</f>
        <v>3360</v>
      </c>
      <c r="G21" s="7">
        <f>G20*0.6</f>
        <v>779.4</v>
      </c>
      <c r="H21" t="s">
        <v>663</v>
      </c>
    </row>
    <row r="22" spans="1:8" x14ac:dyDescent="0.2">
      <c r="A22" t="s">
        <v>672</v>
      </c>
      <c r="B22" s="7">
        <f>B20*0.7</f>
        <v>84700</v>
      </c>
      <c r="C22" s="7">
        <f>C20*0.25</f>
        <v>934</v>
      </c>
      <c r="D22" s="7">
        <f>D20*0.25</f>
        <v>6950</v>
      </c>
      <c r="E22" s="7">
        <f>E20*0.8</f>
        <v>6916.8</v>
      </c>
      <c r="F22" s="7">
        <f>F20*0.25</f>
        <v>1120</v>
      </c>
      <c r="G22" s="7">
        <f>G20*0.4</f>
        <v>519.6</v>
      </c>
      <c r="H22" t="s">
        <v>655</v>
      </c>
    </row>
    <row r="23" spans="1:8" x14ac:dyDescent="0.2">
      <c r="A23" t="s">
        <v>673</v>
      </c>
      <c r="B23" s="7">
        <v>2503</v>
      </c>
      <c r="C23" s="7">
        <v>96</v>
      </c>
      <c r="D23" s="7">
        <v>335</v>
      </c>
      <c r="E23" s="7">
        <v>167</v>
      </c>
      <c r="F23" s="7">
        <v>210</v>
      </c>
      <c r="G23" s="7">
        <v>33</v>
      </c>
      <c r="H23" t="s">
        <v>663</v>
      </c>
    </row>
    <row r="24" spans="1:8" x14ac:dyDescent="0.2">
      <c r="A24" t="s">
        <v>674</v>
      </c>
      <c r="B24" s="7">
        <v>12400</v>
      </c>
      <c r="C24" s="7">
        <v>436</v>
      </c>
      <c r="D24" s="7">
        <v>1302</v>
      </c>
      <c r="E24" s="7">
        <v>859</v>
      </c>
      <c r="F24" s="7">
        <v>350</v>
      </c>
      <c r="G24" s="7">
        <v>111</v>
      </c>
      <c r="H24" t="s">
        <v>194</v>
      </c>
    </row>
    <row r="25" spans="1:8" x14ac:dyDescent="0.2">
      <c r="A25" t="s">
        <v>675</v>
      </c>
      <c r="B25" s="7">
        <f>B24*0.2</f>
        <v>2480</v>
      </c>
      <c r="C25" s="7">
        <f>C24*0.3</f>
        <v>130.79999999999998</v>
      </c>
      <c r="D25" s="7">
        <f>D24*0.1</f>
        <v>130.20000000000002</v>
      </c>
      <c r="E25" s="7">
        <f>E24*0.45</f>
        <v>386.55</v>
      </c>
      <c r="F25" s="7">
        <f>F24*0.4</f>
        <v>140</v>
      </c>
      <c r="G25" s="7">
        <f>G24*0.1</f>
        <v>11.100000000000001</v>
      </c>
      <c r="H25" t="s">
        <v>657</v>
      </c>
    </row>
    <row r="26" spans="1:8" x14ac:dyDescent="0.2">
      <c r="A26" t="s">
        <v>676</v>
      </c>
      <c r="B26" s="7">
        <f>B24*0.8</f>
        <v>9920</v>
      </c>
      <c r="C26" s="7">
        <f>C24*0.7</f>
        <v>305.2</v>
      </c>
      <c r="D26" s="7">
        <f>D24*0.9</f>
        <v>1171.8</v>
      </c>
      <c r="E26" s="7">
        <f>E24*0.55</f>
        <v>472.45000000000005</v>
      </c>
      <c r="F26" s="7">
        <f>F24*0.6</f>
        <v>210</v>
      </c>
      <c r="G26" s="7">
        <f>G24*0.9</f>
        <v>99.9</v>
      </c>
      <c r="H26" t="s">
        <v>663</v>
      </c>
    </row>
    <row r="27" spans="1:8" x14ac:dyDescent="0.2">
      <c r="A27" t="s">
        <v>677</v>
      </c>
      <c r="B27" s="7">
        <v>36200</v>
      </c>
      <c r="C27" s="7">
        <v>238</v>
      </c>
      <c r="D27" s="7">
        <v>3251</v>
      </c>
      <c r="E27" s="7">
        <v>1976</v>
      </c>
      <c r="F27" s="7">
        <v>968</v>
      </c>
      <c r="G27" s="7">
        <v>242</v>
      </c>
      <c r="H27" t="s">
        <v>663</v>
      </c>
    </row>
  </sheetData>
  <pageMargins left="0.7" right="0.7" top="0.75" bottom="0.75" header="0.3" footer="0.3"/>
  <ignoredErrors>
    <ignoredError sqref="E21:E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40BD-3963-8241-89DA-A71EDE9FC88A}">
  <dimension ref="A1:H9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RowHeight="16" x14ac:dyDescent="0.2"/>
  <cols>
    <col min="1" max="1" width="15.33203125" bestFit="1" customWidth="1"/>
    <col min="2" max="2" width="14.5" bestFit="1" customWidth="1"/>
    <col min="3" max="3" width="11.83203125" bestFit="1" customWidth="1"/>
    <col min="4" max="4" width="12" bestFit="1" customWidth="1"/>
    <col min="5" max="5" width="14.1640625" bestFit="1" customWidth="1"/>
    <col min="6" max="6" width="17.33203125" bestFit="1" customWidth="1"/>
    <col min="7" max="7" width="14.5" bestFit="1" customWidth="1"/>
    <col min="8" max="8" width="14.83203125" bestFit="1" customWidth="1"/>
  </cols>
  <sheetData>
    <row r="1" spans="1:8" x14ac:dyDescent="0.2">
      <c r="A1" s="9" t="s">
        <v>646</v>
      </c>
      <c r="B1" s="9" t="s">
        <v>678</v>
      </c>
      <c r="C1" t="s">
        <v>679</v>
      </c>
      <c r="D1" t="s">
        <v>680</v>
      </c>
      <c r="E1" t="s">
        <v>692</v>
      </c>
      <c r="F1" t="s">
        <v>681</v>
      </c>
      <c r="G1" t="s">
        <v>682</v>
      </c>
      <c r="H1" t="s">
        <v>683</v>
      </c>
    </row>
    <row r="2" spans="1:8" x14ac:dyDescent="0.2">
      <c r="A2" s="8" t="s">
        <v>663</v>
      </c>
      <c r="B2">
        <v>51942.8</v>
      </c>
      <c r="C2">
        <v>5830.2</v>
      </c>
      <c r="D2">
        <v>186223</v>
      </c>
      <c r="E2">
        <f>SUM(B2:D2)</f>
        <v>243996</v>
      </c>
      <c r="F2">
        <f>(4/B2)*10000</f>
        <v>0.77007785487112745</v>
      </c>
      <c r="H2">
        <f>(11/D2)*10000</f>
        <v>0.59068965702410547</v>
      </c>
    </row>
    <row r="3" spans="1:8" x14ac:dyDescent="0.2">
      <c r="A3" s="8" t="s">
        <v>657</v>
      </c>
      <c r="B3">
        <v>74095.199999999997</v>
      </c>
      <c r="C3">
        <v>8521.7999999999993</v>
      </c>
      <c r="D3">
        <v>100147</v>
      </c>
      <c r="E3">
        <f t="shared" ref="E3:E8" si="0">SUM(B3:D3)</f>
        <v>182764</v>
      </c>
      <c r="F3">
        <f>(9/B3)*10000</f>
        <v>1.2146535807987562</v>
      </c>
      <c r="G3">
        <f>(7/C3)*10000</f>
        <v>8.2142270412354215</v>
      </c>
      <c r="H3">
        <f>(18/D3)*10000</f>
        <v>1.7973578839106514</v>
      </c>
    </row>
    <row r="4" spans="1:8" x14ac:dyDescent="0.2">
      <c r="A4" s="8" t="s">
        <v>651</v>
      </c>
      <c r="B4">
        <v>33900</v>
      </c>
      <c r="C4">
        <v>6680</v>
      </c>
      <c r="D4">
        <v>13100</v>
      </c>
      <c r="E4">
        <f t="shared" si="0"/>
        <v>53680</v>
      </c>
      <c r="F4">
        <f>(6/B4)*10000</f>
        <v>1.7699115044247788</v>
      </c>
      <c r="G4">
        <f>(5/C4)*10000</f>
        <v>7.4850299401197606</v>
      </c>
    </row>
    <row r="5" spans="1:8" x14ac:dyDescent="0.2">
      <c r="A5" s="8" t="s">
        <v>655</v>
      </c>
      <c r="B5">
        <v>42950</v>
      </c>
      <c r="C5">
        <v>15421</v>
      </c>
      <c r="D5">
        <v>140433</v>
      </c>
      <c r="E5">
        <f t="shared" si="0"/>
        <v>198804</v>
      </c>
      <c r="G5">
        <f>(5/C6)*10000</f>
        <v>1.7414928076347045</v>
      </c>
      <c r="H5">
        <f>(4/D5)*10000</f>
        <v>0.28483333689375007</v>
      </c>
    </row>
    <row r="6" spans="1:8" x14ac:dyDescent="0.2">
      <c r="A6" s="8" t="s">
        <v>648</v>
      </c>
      <c r="B6">
        <v>237400</v>
      </c>
      <c r="C6">
        <v>28711</v>
      </c>
      <c r="D6">
        <v>50600</v>
      </c>
      <c r="E6">
        <f t="shared" si="0"/>
        <v>316711</v>
      </c>
      <c r="F6">
        <f>(24/B6)*10000</f>
        <v>1.0109519797809605</v>
      </c>
      <c r="G6">
        <f>(4/C6)*10000</f>
        <v>1.3931942461077635</v>
      </c>
      <c r="H6">
        <f>(8/D6)*10000</f>
        <v>1.5810276679841897</v>
      </c>
    </row>
    <row r="7" spans="1:8" x14ac:dyDescent="0.2">
      <c r="A7" s="8" t="s">
        <v>659</v>
      </c>
      <c r="B7">
        <v>64600</v>
      </c>
      <c r="C7">
        <v>12248</v>
      </c>
      <c r="D7">
        <v>97100</v>
      </c>
      <c r="E7">
        <f t="shared" si="0"/>
        <v>173948</v>
      </c>
      <c r="F7">
        <f>(18/B7)*10000</f>
        <v>2.7863777089783279</v>
      </c>
      <c r="G7">
        <f>(12/C7)*10000</f>
        <v>9.7975179621162649</v>
      </c>
      <c r="H7">
        <f>(11/D7)*10000</f>
        <v>1.1328527291452111</v>
      </c>
    </row>
    <row r="8" spans="1:8" x14ac:dyDescent="0.2">
      <c r="A8" s="8" t="s">
        <v>650</v>
      </c>
      <c r="B8">
        <v>81200</v>
      </c>
      <c r="C8">
        <v>20424</v>
      </c>
      <c r="D8">
        <v>72800</v>
      </c>
      <c r="E8">
        <f t="shared" si="0"/>
        <v>174424</v>
      </c>
      <c r="F8">
        <f>(17/B8)*10000</f>
        <v>2.0935960591133007</v>
      </c>
      <c r="G8">
        <f>(4/C8)*10000</f>
        <v>1.9584802193497846</v>
      </c>
      <c r="H8">
        <f>(1/D8)*10000</f>
        <v>0.13736263736263737</v>
      </c>
    </row>
    <row r="9" spans="1:8" x14ac:dyDescent="0.2">
      <c r="A9" s="8" t="s">
        <v>684</v>
      </c>
      <c r="B9">
        <v>586088</v>
      </c>
      <c r="C9">
        <v>97836</v>
      </c>
      <c r="D9">
        <v>660403</v>
      </c>
      <c r="E9">
        <f>SUM(B9:D9)</f>
        <v>1344327</v>
      </c>
    </row>
  </sheetData>
  <pageMargins left="0.7" right="0.7" top="0.75" bottom="0.75" header="0.3" footer="0.3"/>
  <ignoredErrors>
    <ignoredError sqref="G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ppd_ois_raw</vt:lpstr>
      <vt:lpstr>ppd_ois_cleaned</vt:lpstr>
      <vt:lpstr>ois_growth_rate</vt:lpstr>
      <vt:lpstr>ois_injury_level</vt:lpstr>
      <vt:lpstr>population_by_precinct</vt:lpstr>
      <vt:lpstr>population_per_capita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Shanell Dodson (Student)</dc:creator>
  <cp:lastModifiedBy>Shanell Dodson</cp:lastModifiedBy>
  <dcterms:created xsi:type="dcterms:W3CDTF">2025-01-20T05:59:12Z</dcterms:created>
  <dcterms:modified xsi:type="dcterms:W3CDTF">2025-07-06T02:02:57Z</dcterms:modified>
</cp:coreProperties>
</file>