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LMtec_StadlerRail\configuration\organisation\"/>
    </mc:Choice>
  </mc:AlternateContent>
  <xr:revisionPtr revIDLastSave="0" documentId="13_ncr:1_{75E66FE4-0E3B-46A5-9666-639C51EA7DDC}" xr6:coauthVersionLast="47" xr6:coauthVersionMax="47" xr10:uidLastSave="{00000000-0000-0000-0000-000000000000}"/>
  <bookViews>
    <workbookView xWindow="7540" yWindow="-340" windowWidth="2370" windowHeight="560" xr2:uid="{EB1D109A-6603-4935-9675-47D72FCE50FF}"/>
  </bookViews>
  <sheets>
    <sheet name="TC Users" sheetId="7" r:id="rId1"/>
    <sheet name="Roles_210818" sheetId="3" state="hidden" r:id="rId2"/>
    <sheet name="Roles_210812" sheetId="1" state="hidden" r:id="rId3"/>
    <sheet name="Location" sheetId="4" r:id="rId4"/>
    <sheet name="Groups" sheetId="5" r:id="rId5"/>
    <sheet name="Roles" sheetId="6" r:id="rId6"/>
  </sheets>
  <definedNames>
    <definedName name="_xlnm._FilterDatabase" localSheetId="1" hidden="1">Roles_210818!$T$2:$AG$24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72" i="7" l="1"/>
  <c r="G173" i="7"/>
  <c r="G174" i="7"/>
  <c r="G175" i="7"/>
  <c r="G176" i="7"/>
  <c r="G177" i="7"/>
  <c r="G178" i="7"/>
  <c r="G179" i="7"/>
  <c r="G180" i="7"/>
  <c r="G181" i="7"/>
  <c r="G182" i="7"/>
  <c r="I172" i="7"/>
  <c r="I173" i="7"/>
  <c r="I174" i="7"/>
  <c r="I175" i="7"/>
  <c r="I176" i="7"/>
  <c r="I177" i="7"/>
  <c r="I178" i="7"/>
  <c r="I179" i="7"/>
  <c r="I180" i="7"/>
  <c r="I181" i="7"/>
  <c r="I182" i="7"/>
  <c r="K172" i="7"/>
  <c r="K173" i="7"/>
  <c r="K174" i="7"/>
  <c r="K175" i="7"/>
  <c r="K176" i="7"/>
  <c r="K177" i="7"/>
  <c r="K178" i="7"/>
  <c r="K179" i="7"/>
  <c r="K180" i="7"/>
  <c r="K181" i="7"/>
  <c r="K182" i="7"/>
  <c r="M172" i="7"/>
  <c r="M173" i="7"/>
  <c r="M174" i="7"/>
  <c r="M175" i="7"/>
  <c r="M176" i="7"/>
  <c r="M177" i="7"/>
  <c r="M178" i="7"/>
  <c r="M179" i="7"/>
  <c r="M180" i="7"/>
  <c r="M181" i="7"/>
  <c r="M182" i="7"/>
  <c r="G171" i="7"/>
  <c r="I171" i="7"/>
  <c r="K171" i="7"/>
  <c r="M171" i="7"/>
  <c r="G2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I170" i="7"/>
  <c r="K170" i="7"/>
  <c r="M170" i="7"/>
  <c r="I169" i="7"/>
  <c r="K169" i="7"/>
  <c r="M169" i="7"/>
  <c r="I168" i="7"/>
  <c r="K168" i="7"/>
  <c r="M168" i="7"/>
  <c r="I167" i="7"/>
  <c r="K167" i="7"/>
  <c r="M167" i="7"/>
  <c r="I103" i="7"/>
  <c r="K103" i="7"/>
  <c r="M103" i="7"/>
  <c r="K165" i="7"/>
  <c r="K166" i="7"/>
  <c r="M165" i="7"/>
  <c r="M166" i="7"/>
  <c r="I166" i="7"/>
  <c r="I165" i="7"/>
  <c r="I164" i="7"/>
  <c r="K164" i="7"/>
  <c r="M164" i="7"/>
  <c r="I158" i="7"/>
  <c r="I159" i="7"/>
  <c r="I160" i="7"/>
  <c r="I161" i="7"/>
  <c r="I162" i="7"/>
  <c r="I163" i="7"/>
  <c r="K158" i="7"/>
  <c r="K159" i="7"/>
  <c r="K160" i="7"/>
  <c r="K161" i="7"/>
  <c r="K162" i="7"/>
  <c r="K163" i="7"/>
  <c r="M158" i="7"/>
  <c r="M159" i="7"/>
  <c r="M160" i="7"/>
  <c r="M161" i="7"/>
  <c r="M162" i="7"/>
  <c r="M163" i="7"/>
  <c r="I2" i="7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2" i="7"/>
  <c r="I123" i="7"/>
  <c r="I124" i="7"/>
  <c r="I125" i="7"/>
  <c r="I126" i="7"/>
  <c r="I127" i="7"/>
  <c r="I128" i="7"/>
  <c r="I129" i="7"/>
  <c r="I130" i="7"/>
  <c r="I131" i="7"/>
  <c r="I132" i="7"/>
  <c r="I133" i="7"/>
  <c r="I134" i="7"/>
  <c r="I135" i="7"/>
  <c r="I136" i="7"/>
  <c r="I137" i="7"/>
  <c r="I138" i="7"/>
  <c r="I139" i="7"/>
  <c r="I140" i="7"/>
  <c r="I141" i="7"/>
  <c r="I142" i="7"/>
  <c r="I143" i="7"/>
  <c r="I144" i="7"/>
  <c r="I145" i="7"/>
  <c r="I146" i="7"/>
  <c r="I147" i="7"/>
  <c r="I148" i="7"/>
  <c r="I149" i="7"/>
  <c r="I150" i="7"/>
  <c r="I151" i="7"/>
  <c r="I152" i="7"/>
  <c r="I153" i="7"/>
  <c r="I154" i="7"/>
  <c r="I155" i="7"/>
  <c r="I156" i="7"/>
  <c r="I157" i="7"/>
  <c r="K2" i="7"/>
  <c r="K3" i="7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74" i="7"/>
  <c r="K75" i="7"/>
  <c r="K76" i="7"/>
  <c r="K77" i="7"/>
  <c r="K78" i="7"/>
  <c r="K79" i="7"/>
  <c r="K80" i="7"/>
  <c r="K81" i="7"/>
  <c r="K82" i="7"/>
  <c r="K83" i="7"/>
  <c r="K84" i="7"/>
  <c r="K85" i="7"/>
  <c r="K86" i="7"/>
  <c r="K87" i="7"/>
  <c r="K88" i="7"/>
  <c r="K89" i="7"/>
  <c r="K90" i="7"/>
  <c r="K91" i="7"/>
  <c r="K92" i="7"/>
  <c r="K93" i="7"/>
  <c r="K94" i="7"/>
  <c r="K95" i="7"/>
  <c r="K96" i="7"/>
  <c r="K97" i="7"/>
  <c r="K98" i="7"/>
  <c r="K99" i="7"/>
  <c r="K100" i="7"/>
  <c r="K101" i="7"/>
  <c r="K102" i="7"/>
  <c r="K104" i="7"/>
  <c r="K105" i="7"/>
  <c r="K106" i="7"/>
  <c r="K107" i="7"/>
  <c r="K108" i="7"/>
  <c r="K109" i="7"/>
  <c r="K110" i="7"/>
  <c r="K111" i="7"/>
  <c r="K112" i="7"/>
  <c r="K113" i="7"/>
  <c r="K114" i="7"/>
  <c r="K115" i="7"/>
  <c r="K116" i="7"/>
  <c r="K117" i="7"/>
  <c r="K118" i="7"/>
  <c r="K119" i="7"/>
  <c r="K120" i="7"/>
  <c r="K121" i="7"/>
  <c r="K122" i="7"/>
  <c r="K123" i="7"/>
  <c r="K124" i="7"/>
  <c r="K125" i="7"/>
  <c r="K126" i="7"/>
  <c r="K127" i="7"/>
  <c r="K128" i="7"/>
  <c r="K129" i="7"/>
  <c r="K130" i="7"/>
  <c r="K131" i="7"/>
  <c r="K132" i="7"/>
  <c r="K133" i="7"/>
  <c r="K134" i="7"/>
  <c r="K135" i="7"/>
  <c r="K136" i="7"/>
  <c r="K137" i="7"/>
  <c r="K138" i="7"/>
  <c r="K139" i="7"/>
  <c r="K140" i="7"/>
  <c r="K141" i="7"/>
  <c r="K142" i="7"/>
  <c r="K143" i="7"/>
  <c r="K144" i="7"/>
  <c r="K145" i="7"/>
  <c r="K146" i="7"/>
  <c r="K147" i="7"/>
  <c r="K148" i="7"/>
  <c r="K149" i="7"/>
  <c r="K150" i="7"/>
  <c r="K151" i="7"/>
  <c r="K152" i="7"/>
  <c r="K153" i="7"/>
  <c r="K154" i="7"/>
  <c r="K155" i="7"/>
  <c r="K156" i="7"/>
  <c r="K157" i="7"/>
  <c r="M2" i="7"/>
  <c r="M3" i="7"/>
  <c r="M4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69" i="7"/>
  <c r="M70" i="7"/>
  <c r="M71" i="7"/>
  <c r="M72" i="7"/>
  <c r="M73" i="7"/>
  <c r="M74" i="7"/>
  <c r="M75" i="7"/>
  <c r="M76" i="7"/>
  <c r="M77" i="7"/>
  <c r="M78" i="7"/>
  <c r="M79" i="7"/>
  <c r="M80" i="7"/>
  <c r="M81" i="7"/>
  <c r="M82" i="7"/>
  <c r="M83" i="7"/>
  <c r="M84" i="7"/>
  <c r="M85" i="7"/>
  <c r="M86" i="7"/>
  <c r="M87" i="7"/>
  <c r="M88" i="7"/>
  <c r="M89" i="7"/>
  <c r="M90" i="7"/>
  <c r="M91" i="7"/>
  <c r="M92" i="7"/>
  <c r="M93" i="7"/>
  <c r="M94" i="7"/>
  <c r="M95" i="7"/>
  <c r="M96" i="7"/>
  <c r="M97" i="7"/>
  <c r="M98" i="7"/>
  <c r="M99" i="7"/>
  <c r="M100" i="7"/>
  <c r="M101" i="7"/>
  <c r="M102" i="7"/>
  <c r="M104" i="7"/>
  <c r="M105" i="7"/>
  <c r="M106" i="7"/>
  <c r="M107" i="7"/>
  <c r="M108" i="7"/>
  <c r="M109" i="7"/>
  <c r="M110" i="7"/>
  <c r="M111" i="7"/>
  <c r="M112" i="7"/>
  <c r="M113" i="7"/>
  <c r="M114" i="7"/>
  <c r="M115" i="7"/>
  <c r="M116" i="7"/>
  <c r="M117" i="7"/>
  <c r="M118" i="7"/>
  <c r="M119" i="7"/>
  <c r="M120" i="7"/>
  <c r="M121" i="7"/>
  <c r="M122" i="7"/>
  <c r="M123" i="7"/>
  <c r="M124" i="7"/>
  <c r="M125" i="7"/>
  <c r="M126" i="7"/>
  <c r="M127" i="7"/>
  <c r="M128" i="7"/>
  <c r="M129" i="7"/>
  <c r="M130" i="7"/>
  <c r="M131" i="7"/>
  <c r="M132" i="7"/>
  <c r="M133" i="7"/>
  <c r="M134" i="7"/>
  <c r="M135" i="7"/>
  <c r="M136" i="7"/>
  <c r="M137" i="7"/>
  <c r="M138" i="7"/>
  <c r="M139" i="7"/>
  <c r="M140" i="7"/>
  <c r="M141" i="7"/>
  <c r="M142" i="7"/>
  <c r="M143" i="7"/>
  <c r="M144" i="7"/>
  <c r="M145" i="7"/>
  <c r="M146" i="7"/>
  <c r="M147" i="7"/>
  <c r="M148" i="7"/>
  <c r="M149" i="7"/>
  <c r="M150" i="7"/>
  <c r="M151" i="7"/>
  <c r="M152" i="7"/>
  <c r="M153" i="7"/>
  <c r="M154" i="7"/>
  <c r="M155" i="7"/>
  <c r="M156" i="7"/>
  <c r="M157" i="7"/>
  <c r="T89" i="7" l="1"/>
  <c r="T18" i="7"/>
  <c r="T6" i="7"/>
  <c r="T156" i="7"/>
  <c r="T145" i="7"/>
  <c r="T135" i="7"/>
  <c r="T124" i="7"/>
  <c r="T88" i="7"/>
  <c r="T144" i="7"/>
  <c r="T134" i="7"/>
  <c r="T176" i="7"/>
  <c r="T149" i="7"/>
  <c r="T129" i="7"/>
  <c r="T118" i="7"/>
  <c r="T94" i="7"/>
  <c r="T143" i="7"/>
  <c r="T123" i="7"/>
  <c r="T63" i="7"/>
  <c r="T28" i="7"/>
  <c r="T154" i="7"/>
  <c r="T182" i="7"/>
  <c r="T175" i="7"/>
  <c r="T160" i="7"/>
  <c r="T125" i="7"/>
  <c r="T19" i="7"/>
  <c r="T163" i="7"/>
  <c r="T82" i="7"/>
  <c r="T180" i="7"/>
  <c r="T173" i="7"/>
  <c r="T179" i="7"/>
  <c r="T177" i="7"/>
  <c r="T178" i="7"/>
  <c r="T174" i="7"/>
  <c r="T181" i="7"/>
  <c r="T172" i="7"/>
  <c r="T103" i="7"/>
  <c r="T147" i="7"/>
  <c r="T136" i="7"/>
  <c r="T126" i="7"/>
  <c r="T116" i="7"/>
  <c r="T79" i="7"/>
  <c r="T168" i="7"/>
  <c r="T169" i="7"/>
  <c r="T150" i="7"/>
  <c r="T119" i="7"/>
  <c r="T83" i="7"/>
  <c r="T59" i="7"/>
  <c r="T47" i="7"/>
  <c r="T171" i="7"/>
  <c r="T148" i="7"/>
  <c r="T137" i="7"/>
  <c r="T117" i="7"/>
  <c r="T105" i="7"/>
  <c r="T92" i="7"/>
  <c r="T164" i="7"/>
  <c r="T157" i="7"/>
  <c r="T146" i="7"/>
  <c r="T102" i="7"/>
  <c r="T115" i="7"/>
  <c r="T90" i="7"/>
  <c r="T78" i="7"/>
  <c r="T66" i="7"/>
  <c r="T54" i="7"/>
  <c r="T162" i="7"/>
  <c r="T138" i="7"/>
  <c r="T128" i="7"/>
  <c r="T106" i="7"/>
  <c r="T93" i="7"/>
  <c r="T42" i="7"/>
  <c r="T31" i="7"/>
  <c r="T7" i="7"/>
  <c r="T159" i="7"/>
  <c r="T158" i="7"/>
  <c r="T153" i="7"/>
  <c r="T132" i="7"/>
  <c r="T122" i="7"/>
  <c r="T62" i="7"/>
  <c r="T27" i="7"/>
  <c r="T166" i="7"/>
  <c r="T152" i="7"/>
  <c r="T142" i="7"/>
  <c r="T131" i="7"/>
  <c r="T110" i="7"/>
  <c r="T73" i="7"/>
  <c r="T61" i="7"/>
  <c r="T38" i="7"/>
  <c r="T104" i="7"/>
  <c r="T91" i="7"/>
  <c r="T67" i="7"/>
  <c r="T55" i="7"/>
  <c r="T43" i="7"/>
  <c r="T32" i="7"/>
  <c r="T20" i="7"/>
  <c r="T8" i="7"/>
  <c r="T114" i="7"/>
  <c r="T101" i="7"/>
  <c r="T77" i="7"/>
  <c r="T65" i="7"/>
  <c r="T53" i="7"/>
  <c r="T41" i="7"/>
  <c r="T30" i="7"/>
  <c r="T155" i="7"/>
  <c r="T113" i="7"/>
  <c r="T100" i="7"/>
  <c r="T76" i="7"/>
  <c r="T64" i="7"/>
  <c r="T52" i="7"/>
  <c r="T29" i="7"/>
  <c r="T17" i="7"/>
  <c r="T5" i="7"/>
  <c r="T133" i="7"/>
  <c r="T112" i="7"/>
  <c r="T99" i="7"/>
  <c r="T87" i="7"/>
  <c r="T75" i="7"/>
  <c r="T51" i="7"/>
  <c r="T40" i="7"/>
  <c r="T16" i="7"/>
  <c r="T4" i="7"/>
  <c r="T111" i="7"/>
  <c r="T98" i="7"/>
  <c r="T86" i="7"/>
  <c r="T74" i="7"/>
  <c r="T50" i="7"/>
  <c r="T39" i="7"/>
  <c r="T15" i="7"/>
  <c r="T3" i="7"/>
  <c r="T121" i="7"/>
  <c r="T97" i="7"/>
  <c r="T85" i="7"/>
  <c r="T49" i="7"/>
  <c r="T26" i="7"/>
  <c r="T14" i="7"/>
  <c r="T2" i="7"/>
  <c r="T165" i="7"/>
  <c r="T151" i="7"/>
  <c r="T141" i="7"/>
  <c r="T130" i="7"/>
  <c r="T120" i="7"/>
  <c r="T109" i="7"/>
  <c r="T96" i="7"/>
  <c r="T84" i="7"/>
  <c r="T72" i="7"/>
  <c r="T60" i="7"/>
  <c r="T48" i="7"/>
  <c r="T37" i="7"/>
  <c r="T25" i="7"/>
  <c r="T13" i="7"/>
  <c r="T140" i="7"/>
  <c r="T108" i="7"/>
  <c r="T95" i="7"/>
  <c r="T71" i="7"/>
  <c r="T36" i="7"/>
  <c r="T24" i="7"/>
  <c r="T12" i="7"/>
  <c r="T170" i="7"/>
  <c r="T139" i="7"/>
  <c r="T107" i="7"/>
  <c r="T70" i="7"/>
  <c r="T58" i="7"/>
  <c r="T46" i="7"/>
  <c r="T35" i="7"/>
  <c r="T23" i="7"/>
  <c r="T11" i="7"/>
  <c r="T81" i="7"/>
  <c r="T69" i="7"/>
  <c r="T57" i="7"/>
  <c r="T45" i="7"/>
  <c r="T34" i="7"/>
  <c r="T22" i="7"/>
  <c r="T10" i="7"/>
  <c r="T161" i="7"/>
  <c r="T127" i="7"/>
  <c r="T80" i="7"/>
  <c r="T68" i="7"/>
  <c r="T56" i="7"/>
  <c r="T44" i="7"/>
  <c r="T33" i="7"/>
  <c r="T21" i="7"/>
  <c r="T9" i="7"/>
  <c r="T167" i="7"/>
  <c r="AA24" i="3"/>
  <c r="AB24" i="3"/>
  <c r="AC24" i="3"/>
  <c r="AD24" i="3"/>
  <c r="AE24" i="3"/>
  <c r="AF24" i="3"/>
  <c r="AG24" i="3"/>
  <c r="Z24" i="3"/>
  <c r="Y24" i="3"/>
</calcChain>
</file>

<file path=xl/sharedStrings.xml><?xml version="1.0" encoding="utf-8"?>
<sst xmlns="http://schemas.openxmlformats.org/spreadsheetml/2006/main" count="1980" uniqueCount="444">
  <si>
    <t>Person</t>
  </si>
  <si>
    <t>User ID</t>
  </si>
  <si>
    <t>Status</t>
  </si>
  <si>
    <t>PW</t>
  </si>
  <si>
    <t>Email-Address</t>
  </si>
  <si>
    <t>Plant</t>
  </si>
  <si>
    <t>Site</t>
  </si>
  <si>
    <t>Group</t>
  </si>
  <si>
    <t>Groupt</t>
  </si>
  <si>
    <t>Role</t>
  </si>
  <si>
    <t>License Level</t>
  </si>
  <si>
    <t>Default Group?</t>
  </si>
  <si>
    <t>DEV</t>
  </si>
  <si>
    <t>QA</t>
  </si>
  <si>
    <t>PROD</t>
  </si>
  <si>
    <t>Load-String</t>
  </si>
  <si>
    <t>Alberto Belenguer</t>
  </si>
  <si>
    <t>belalb</t>
  </si>
  <si>
    <t>active</t>
  </si>
  <si>
    <t>alberto.belenguer@stadlerrail.com</t>
  </si>
  <si>
    <t>STAV</t>
  </si>
  <si>
    <t>Manufacturing</t>
  </si>
  <si>
    <t>Approver</t>
  </si>
  <si>
    <t>x</t>
  </si>
  <si>
    <t>Aleksandar Sekulic</t>
  </si>
  <si>
    <t>sekale</t>
  </si>
  <si>
    <t>Aleksandar.Sekulic@stadlerrail.com</t>
  </si>
  <si>
    <t>TC Admin</t>
  </si>
  <si>
    <t>Alvaro Perez</t>
  </si>
  <si>
    <t>peralv</t>
  </si>
  <si>
    <t>alvaro.perez@stadlerrail.com</t>
  </si>
  <si>
    <t>Andrea Zgraggen</t>
  </si>
  <si>
    <t>zgrand</t>
  </si>
  <si>
    <t>andrea.zgraggen@stadlerrail.com</t>
  </si>
  <si>
    <t>STAP</t>
  </si>
  <si>
    <t>MCAD</t>
  </si>
  <si>
    <t>Designer</t>
  </si>
  <si>
    <t>Angel Fernandez</t>
  </si>
  <si>
    <t>ferang</t>
  </si>
  <si>
    <t>angel.fernandez@stadlerrail.com</t>
  </si>
  <si>
    <t>Carla Schmidt</t>
  </si>
  <si>
    <t>schcar</t>
  </si>
  <si>
    <t>Carla.Schmidt@stadlerrail.com</t>
  </si>
  <si>
    <t>Carmina Bohigas</t>
  </si>
  <si>
    <t>bohcar</t>
  </si>
  <si>
    <t>carmina.bohigas@stadlerrail.com</t>
  </si>
  <si>
    <t>Christian Autschbach</t>
  </si>
  <si>
    <t>autchr</t>
  </si>
  <si>
    <t>Christian.Autschbach@stadlerrail.com</t>
  </si>
  <si>
    <t>Christian Betzenbichler</t>
  </si>
  <si>
    <t>betchr</t>
  </si>
  <si>
    <t>christian.betzenbichler@stadlerrail.com</t>
  </si>
  <si>
    <t>Christof Inauen</t>
  </si>
  <si>
    <t>inachr</t>
  </si>
  <si>
    <t>christof.inauen@stadlerrail.com</t>
  </si>
  <si>
    <t>Colin Aeschbacher</t>
  </si>
  <si>
    <t>aescol</t>
  </si>
  <si>
    <t>Colin.Aeschbacher@stadlerrail.com</t>
  </si>
  <si>
    <t>Global</t>
  </si>
  <si>
    <t>Services</t>
  </si>
  <si>
    <t>David Lozano</t>
  </si>
  <si>
    <t>lozdav</t>
  </si>
  <si>
    <t>david.lozano@stadlerrail.com</t>
  </si>
  <si>
    <t>ECAD</t>
  </si>
  <si>
    <t>David Wolter</t>
  </si>
  <si>
    <t>woldav</t>
  </si>
  <si>
    <t>david.wolter@stadlerrail.com</t>
  </si>
  <si>
    <t>Enric Sabater</t>
  </si>
  <si>
    <t>sabenr</t>
  </si>
  <si>
    <t>enric.sabater@stadlerrail.com</t>
  </si>
  <si>
    <t>Fernando Güttler</t>
  </si>
  <si>
    <t>guefer</t>
  </si>
  <si>
    <t>fernando.guettler@stadlerrail.com</t>
  </si>
  <si>
    <t>STAG</t>
  </si>
  <si>
    <t>Frauke Sielaff</t>
  </si>
  <si>
    <t>siefra</t>
  </si>
  <si>
    <t>frauke.sielaff@stadlerrail.com</t>
  </si>
  <si>
    <t>Change Management</t>
  </si>
  <si>
    <t>Change Manager</t>
  </si>
  <si>
    <t>Gregor Zeichart</t>
  </si>
  <si>
    <t>gzeichar</t>
  </si>
  <si>
    <t>gregor.zeichart@stadlerrail.com</t>
  </si>
  <si>
    <t>Guillermo Bruixola</t>
  </si>
  <si>
    <t>brugui</t>
  </si>
  <si>
    <t>guillermo.bruixola@stadlerrail.com</t>
  </si>
  <si>
    <t>Heiko Schlag</t>
  </si>
  <si>
    <t>scheik</t>
  </si>
  <si>
    <t>heiko.schlag@stadlerrail.com</t>
  </si>
  <si>
    <t>Holger Müßing</t>
  </si>
  <si>
    <t>hmuessin</t>
  </si>
  <si>
    <t xml:space="preserve">Holger.Muessing@stadlerrail.com </t>
  </si>
  <si>
    <t>Ian Traffehn</t>
  </si>
  <si>
    <t>traian</t>
  </si>
  <si>
    <t>ian.traffehn@stadlerrail.com</t>
  </si>
  <si>
    <t>Javier Blasco</t>
  </si>
  <si>
    <t>blajav</t>
  </si>
  <si>
    <t>javier.blasco@stadlerrail.com</t>
  </si>
  <si>
    <t>Project Management</t>
  </si>
  <si>
    <t>Jens Mueller</t>
  </si>
  <si>
    <t>muejes</t>
  </si>
  <si>
    <t>jens.mueller2@stadlerrail.com</t>
  </si>
  <si>
    <t>Reviewer</t>
  </si>
  <si>
    <t>José Luis Gomez</t>
  </si>
  <si>
    <t>gojose</t>
  </si>
  <si>
    <t>jose-luis.gomez@stadlerrail.com</t>
  </si>
  <si>
    <t>Jose-Manuel Pinilla</t>
  </si>
  <si>
    <t>pinijo</t>
  </si>
  <si>
    <t>jose-manuel.pinilla@stadlerrail.com</t>
  </si>
  <si>
    <t>Juan Fernandez-Garcia</t>
  </si>
  <si>
    <t>ferjua</t>
  </si>
  <si>
    <t>juan.fernandez-garcia@stadlerrail.com</t>
  </si>
  <si>
    <t>Software</t>
  </si>
  <si>
    <t>Juan Vaño</t>
  </si>
  <si>
    <t>vanjua</t>
  </si>
  <si>
    <t>juan.vano@stadlerrail.com</t>
  </si>
  <si>
    <t>Juanjo Gomez</t>
  </si>
  <si>
    <t>gomjua</t>
  </si>
  <si>
    <t>juanjo.gomez@stadlerrail.com</t>
  </si>
  <si>
    <t>Juan-Maria Lazaro</t>
  </si>
  <si>
    <t>lazjua</t>
  </si>
  <si>
    <t>juan-maria.lazaro@stadlerrail.com</t>
  </si>
  <si>
    <t>Karin Lenggenhager</t>
  </si>
  <si>
    <t>lenkar</t>
  </si>
  <si>
    <t>karin.lenggenhager@stadlerrail.com</t>
  </si>
  <si>
    <t>Karsten Otto</t>
  </si>
  <si>
    <t>ottkar</t>
  </si>
  <si>
    <t>karsten.otto@stadlerrail.com</t>
  </si>
  <si>
    <t>Kristian Kahl</t>
  </si>
  <si>
    <t>kkahl</t>
  </si>
  <si>
    <t>Kristian.Kahl@stadlerrail.com</t>
  </si>
  <si>
    <t>Lars Abendroth</t>
  </si>
  <si>
    <t>labendro</t>
  </si>
  <si>
    <t>Lars.Abendroth@stadlerrail.com</t>
  </si>
  <si>
    <t>Lionel Reveillere</t>
  </si>
  <si>
    <t>revlio</t>
  </si>
  <si>
    <t>inactive</t>
  </si>
  <si>
    <t>lionel.reveillere@stadlerrail.com</t>
  </si>
  <si>
    <t>Lucia Rodriguez</t>
  </si>
  <si>
    <t>rodluc</t>
  </si>
  <si>
    <t>lucia.rodriguez@stadlerrail.com</t>
  </si>
  <si>
    <t>Maid Grbic</t>
  </si>
  <si>
    <t>grbmai</t>
  </si>
  <si>
    <t>maid.grbic@stadlerrail.com</t>
  </si>
  <si>
    <t>Manuel Sospedra</t>
  </si>
  <si>
    <t>sosman</t>
  </si>
  <si>
    <t>manuel.sospedra@stadlerrail.com</t>
  </si>
  <si>
    <t>Mar Calvache</t>
  </si>
  <si>
    <t>calvma</t>
  </si>
  <si>
    <t>mar.calvache@stadlerrail.com</t>
  </si>
  <si>
    <t>Marc Neumann</t>
  </si>
  <si>
    <t>neumma</t>
  </si>
  <si>
    <t>Marc.Neumann@stadlerrail.com</t>
  </si>
  <si>
    <t>Marcel Reuter</t>
  </si>
  <si>
    <t>reumar</t>
  </si>
  <si>
    <t>Marcel.Reuter@stadlerrail.com</t>
  </si>
  <si>
    <t>Marcus de Nardin</t>
  </si>
  <si>
    <t>denmar</t>
  </si>
  <si>
    <t>marcus.denardin@stadlerrail.com</t>
  </si>
  <si>
    <t>Markus Widmer</t>
  </si>
  <si>
    <t>widmar</t>
  </si>
  <si>
    <t>markus.widmer@stadlerrail.com</t>
  </si>
  <si>
    <t>Marta Sabio</t>
  </si>
  <si>
    <t>sabmar</t>
  </si>
  <si>
    <t>marta.sabio@stadlerrail.com</t>
  </si>
  <si>
    <t>Martin Becker</t>
  </si>
  <si>
    <t>beckem</t>
  </si>
  <si>
    <t>martin.becker@stadlerrail.com</t>
  </si>
  <si>
    <t>Matthias Scheller</t>
  </si>
  <si>
    <t>schmat</t>
  </si>
  <si>
    <t>matthias.scheller@stadlerrail.com</t>
  </si>
  <si>
    <t>MCAD Viewer</t>
  </si>
  <si>
    <t>mcadview</t>
  </si>
  <si>
    <t>Consumer</t>
  </si>
  <si>
    <t>Michael Pascht</t>
  </si>
  <si>
    <t>pascmi</t>
  </si>
  <si>
    <t>michael.pascht@stadlerrail.com</t>
  </si>
  <si>
    <t>Miguel Albelda</t>
  </si>
  <si>
    <t>albmig</t>
  </si>
  <si>
    <t>miguel.albelda@stadlerrail.com</t>
  </si>
  <si>
    <t>Mike Händschel</t>
  </si>
  <si>
    <t>haemik</t>
  </si>
  <si>
    <t>Mike.Haendschel@stadlerrail.com</t>
  </si>
  <si>
    <t>Nino Stuber</t>
  </si>
  <si>
    <t>sn</t>
  </si>
  <si>
    <t>nino.stuber@stadlerrail.com</t>
  </si>
  <si>
    <t>Olaf Lemcke</t>
  </si>
  <si>
    <t>lemola</t>
  </si>
  <si>
    <t>olaf.lemcke@stadlerrail.com</t>
  </si>
  <si>
    <t>Pedro Navarro</t>
  </si>
  <si>
    <t>navped</t>
  </si>
  <si>
    <t>pedro.navarro@stadlerrail.com</t>
  </si>
  <si>
    <t>Peter Kaatz</t>
  </si>
  <si>
    <t>kkaatz</t>
  </si>
  <si>
    <t>klaus-peter.kaatz@stadlerrail.com</t>
  </si>
  <si>
    <t>Peter Sellmaier</t>
  </si>
  <si>
    <t>selpet</t>
  </si>
  <si>
    <t>Peter.Sellmaier@stadlerrail.com</t>
  </si>
  <si>
    <t>Prashant Gadekar</t>
  </si>
  <si>
    <t>gadpra</t>
  </si>
  <si>
    <t>prashant.gadekar@stadlerrail.com</t>
  </si>
  <si>
    <t>Rinaldo Wittkopf</t>
  </si>
  <si>
    <t>witrin</t>
  </si>
  <si>
    <t>Rinaldo.Wittkopf@stadlerrail.com</t>
  </si>
  <si>
    <t>Rosa Ten</t>
  </si>
  <si>
    <t>tenros</t>
  </si>
  <si>
    <t>rosa.ten@stadlerrail.com</t>
  </si>
  <si>
    <t>Sara Bregenzer</t>
  </si>
  <si>
    <t>bresar</t>
  </si>
  <si>
    <t>sara.bregenzer@stadlerrail.com</t>
  </si>
  <si>
    <t>Shahin Rahmanian</t>
  </si>
  <si>
    <t>rahsha</t>
  </si>
  <si>
    <t>shahin.rahmanian@stadlerrail.com</t>
  </si>
  <si>
    <t>Sophie Rudat</t>
  </si>
  <si>
    <t>rudsop</t>
  </si>
  <si>
    <t>sophie.rudat@stadlerrail.com</t>
  </si>
  <si>
    <t>Stanley Walker</t>
  </si>
  <si>
    <t>walsta</t>
  </si>
  <si>
    <t>stanley.walker@stadlerrail.com</t>
  </si>
  <si>
    <t>Stefan Koch</t>
  </si>
  <si>
    <t>kocste</t>
  </si>
  <si>
    <t>Stefan.Koch@stadlerrail.com</t>
  </si>
  <si>
    <t>Stefanie Egenhofer</t>
  </si>
  <si>
    <t>egenst</t>
  </si>
  <si>
    <t>stefanie.egenhofer@stadlerrail.com</t>
  </si>
  <si>
    <t>Stephan Huber</t>
  </si>
  <si>
    <t>hubest</t>
  </si>
  <si>
    <t>Stephan.Huber@stadlerrail.com</t>
  </si>
  <si>
    <t>MDM</t>
  </si>
  <si>
    <t>E3 Admin</t>
  </si>
  <si>
    <t>Thomas Berger</t>
  </si>
  <si>
    <t>bethom</t>
  </si>
  <si>
    <t>thomas.berger@stadlerrail.com</t>
  </si>
  <si>
    <t>Thomas Hauschild</t>
  </si>
  <si>
    <t>hauthm</t>
  </si>
  <si>
    <t>thomas.hauschild@stadlerrail.com</t>
  </si>
  <si>
    <t>Thomas Miklus</t>
  </si>
  <si>
    <t>miktho</t>
  </si>
  <si>
    <t>Thomas.Miklus@stadlerrail.com</t>
  </si>
  <si>
    <t>Thomas Weissenberger</t>
  </si>
  <si>
    <t>weitho</t>
  </si>
  <si>
    <t>thomas.weissenberger@stadlerrail.com</t>
  </si>
  <si>
    <t>Tina Weissenborn</t>
  </si>
  <si>
    <t>tweissen</t>
  </si>
  <si>
    <t>tina.weissenborn@stadlerrail.com</t>
  </si>
  <si>
    <t>Vicente Villanueva</t>
  </si>
  <si>
    <t>vilvic</t>
  </si>
  <si>
    <t>vicente.villanueva@stadlerrail.com</t>
  </si>
  <si>
    <t>Vladan Mladenovic</t>
  </si>
  <si>
    <t>mlavla</t>
  </si>
  <si>
    <t>vladan.mladenovic@stadlerrail.com</t>
  </si>
  <si>
    <t>Phan Phandara</t>
  </si>
  <si>
    <t>pphandar</t>
  </si>
  <si>
    <t>phan.phandara@stadlerrail.com</t>
  </si>
  <si>
    <t>ehofmann</t>
  </si>
  <si>
    <t xml:space="preserve">eric.hofmann@stadlerrail.com </t>
  </si>
  <si>
    <t>Juan Miguel Verdet</t>
  </si>
  <si>
    <t>verjua</t>
  </si>
  <si>
    <t xml:space="preserve">
</t>
  </si>
  <si>
    <t>Jesus Mazuecos</t>
  </si>
  <si>
    <t>mazjes</t>
  </si>
  <si>
    <t xml:space="preserve">jesus.mazuecos@stadlerrail.com </t>
  </si>
  <si>
    <t>Celia Haro</t>
  </si>
  <si>
    <t>harcel</t>
  </si>
  <si>
    <t xml:space="preserve">celia.haro@stadlerrail.com </t>
  </si>
  <si>
    <t>Carlos Arruti</t>
  </si>
  <si>
    <t>arrcar</t>
  </si>
  <si>
    <t xml:space="preserve">carlos.arruti@stadlerrail.com </t>
  </si>
  <si>
    <t>Adrian Serrano</t>
  </si>
  <si>
    <t>seradr</t>
  </si>
  <si>
    <t xml:space="preserve">adrian.Serrano@stadlerrail.com </t>
  </si>
  <si>
    <t>Marc Bucher</t>
  </si>
  <si>
    <t>bucmar</t>
  </si>
  <si>
    <t>marc.bucher@stadlerrail.com</t>
  </si>
  <si>
    <t>Michael Stübi</t>
  </si>
  <si>
    <t>stumic</t>
  </si>
  <si>
    <t>michael.stuebi@stadlerrail.com</t>
  </si>
  <si>
    <t>Janine Vollborn</t>
  </si>
  <si>
    <t>jvollbor</t>
  </si>
  <si>
    <t>Janine.Vollborn@stadlerrail.com</t>
  </si>
  <si>
    <t>Oliver Popp</t>
  </si>
  <si>
    <t>opopp</t>
  </si>
  <si>
    <t>oliver.popp@stadlerrail.com</t>
  </si>
  <si>
    <t>Kariharan Gangatharan</t>
  </si>
  <si>
    <t>gankah</t>
  </si>
  <si>
    <t xml:space="preserve">Kariharan.Gangatharan@stadlerrail.com </t>
  </si>
  <si>
    <t>Raul Albero</t>
  </si>
  <si>
    <t>albrau</t>
  </si>
  <si>
    <t>raul.albero@stadlerrail.com</t>
  </si>
  <si>
    <t>Sergio Perez</t>
  </si>
  <si>
    <t>perese</t>
  </si>
  <si>
    <t>sergio.perez@stadlerrail.com</t>
  </si>
  <si>
    <t>Maria Marsilla</t>
  </si>
  <si>
    <t>marsma</t>
  </si>
  <si>
    <t>maria.marsilla@stadlerrail.com</t>
  </si>
  <si>
    <t>Axel Kessler</t>
  </si>
  <si>
    <t>kesaxe</t>
  </si>
  <si>
    <t>Axel.Kessler@stadlerrail.com</t>
  </si>
  <si>
    <t>Welding</t>
  </si>
  <si>
    <t>Karsten Opel</t>
  </si>
  <si>
    <t>opekar</t>
  </si>
  <si>
    <t xml:space="preserve">Karsten.Opel@stadlerrail.com </t>
  </si>
  <si>
    <t>Steven Massel</t>
  </si>
  <si>
    <t>masste</t>
  </si>
  <si>
    <t>Steven.Massel@stadlerrail.com</t>
  </si>
  <si>
    <t>Andreas Ebert</t>
  </si>
  <si>
    <t>eberan</t>
  </si>
  <si>
    <t>Andreas.Ebert@stadlerrail.com</t>
  </si>
  <si>
    <t>Schniewind Raphael</t>
  </si>
  <si>
    <t>Schrap</t>
  </si>
  <si>
    <t>Raphael.Schniewind@stadlerrail.com</t>
  </si>
  <si>
    <t>Peter Krüger</t>
  </si>
  <si>
    <t>pkrueger</t>
  </si>
  <si>
    <t>Peter.Krueger@stadlerrail.com</t>
  </si>
  <si>
    <t>Thomas Laudeley</t>
  </si>
  <si>
    <t>laudth</t>
  </si>
  <si>
    <t>Thomas.Laudeley@stadlerrail.com</t>
  </si>
  <si>
    <t>Silvia Winterfeld</t>
  </si>
  <si>
    <t>winsil</t>
  </si>
  <si>
    <t>Silvia.Winterfeld@stadlerrail.com</t>
  </si>
  <si>
    <t>Ralph Harich</t>
  </si>
  <si>
    <t>harral</t>
  </si>
  <si>
    <t>Ralph.Harich@stadlerrail.com</t>
  </si>
  <si>
    <t>Discipline</t>
  </si>
  <si>
    <t>Discipline (group)</t>
  </si>
  <si>
    <t>Jira Access</t>
  </si>
  <si>
    <t>Sprints</t>
  </si>
  <si>
    <t>UserID</t>
  </si>
  <si>
    <t>STAMA</t>
  </si>
  <si>
    <t>STACH</t>
  </si>
  <si>
    <t>Engineering</t>
  </si>
  <si>
    <t>Requirements</t>
  </si>
  <si>
    <t>Name</t>
  </si>
  <si>
    <t>Email</t>
  </si>
  <si>
    <t>Team</t>
  </si>
  <si>
    <t>Viewer</t>
  </si>
  <si>
    <t>Author</t>
  </si>
  <si>
    <t>Jens Müller</t>
  </si>
  <si>
    <t>Marcus de Nardín</t>
  </si>
  <si>
    <t>Marcus.deNardin@stadlerrail.com</t>
  </si>
  <si>
    <t>Eng IT</t>
  </si>
  <si>
    <t>Michael Assmann</t>
  </si>
  <si>
    <t>Michael.Assmann@stadlerrail.com</t>
  </si>
  <si>
    <t>STAP Project</t>
  </si>
  <si>
    <t>Tina Weißenborn</t>
  </si>
  <si>
    <t>Tina.Weissenborn@stadlerrail.com</t>
  </si>
  <si>
    <t>STAP Eng</t>
  </si>
  <si>
    <t>Prashant.Gadekar@stadlerrail.com</t>
  </si>
  <si>
    <t>MCADviewer</t>
  </si>
  <si>
    <t>Andrea.Zgraggen@stadlerrail.com</t>
  </si>
  <si>
    <t>Thomas Weißenberger</t>
  </si>
  <si>
    <t>Thomas.Weissenberger@stadlerrail.com</t>
  </si>
  <si>
    <t>Sara.Bregenzer@stadlerrail.com</t>
  </si>
  <si>
    <t>Matthias.Scheller@stadlerrail.com</t>
  </si>
  <si>
    <t>Thomas Hausschild</t>
  </si>
  <si>
    <t>Thomas.Hauschild@stadlerrail.com</t>
  </si>
  <si>
    <t>Karsten.Otto@stadlerrail.com</t>
  </si>
  <si>
    <t xml:space="preserve">Karin Lenggenhager </t>
  </si>
  <si>
    <t xml:space="preserve"> bresar</t>
  </si>
  <si>
    <t>Jörg Reimann</t>
  </si>
  <si>
    <t>Joerg.Reimann@stadlerrail.com</t>
  </si>
  <si>
    <t>STAP IT</t>
  </si>
  <si>
    <t xml:space="preserve">Stanley Walker </t>
  </si>
  <si>
    <t>Bernd Dubrau</t>
  </si>
  <si>
    <t>Bernd.Dubrau@stadlerrail.com</t>
  </si>
  <si>
    <t xml:space="preserve"> lenkar</t>
  </si>
  <si>
    <t>Sophie.Rudat@stadlerrail.com</t>
  </si>
  <si>
    <t>Jens.Mueller2@stadlerrail.com</t>
  </si>
  <si>
    <t>Klaus-Peter.Kaatz@stadlerrail.com</t>
  </si>
  <si>
    <t>STAP AV</t>
  </si>
  <si>
    <t>David.Wolter@stadlerrail.com</t>
  </si>
  <si>
    <t>SUM</t>
  </si>
  <si>
    <t>Comments</t>
  </si>
  <si>
    <t>External</t>
  </si>
  <si>
    <t>Includes external groups such as design &amp; make suppliers</t>
  </si>
  <si>
    <t>Includes TC admins (IT Eng)</t>
  </si>
  <si>
    <t>dba</t>
  </si>
  <si>
    <t>Database Administrators</t>
  </si>
  <si>
    <t>Project Management.</t>
  </si>
  <si>
    <t>Manufacturing.</t>
  </si>
  <si>
    <t>MCAD.Engineering.</t>
  </si>
  <si>
    <t>ECAD.Engineering.</t>
  </si>
  <si>
    <t>Software.Engineering.</t>
  </si>
  <si>
    <t>Requirements.Engineering.</t>
  </si>
  <si>
    <t>Services.</t>
  </si>
  <si>
    <t>Bid Packaging</t>
  </si>
  <si>
    <t>Bid Packaging.</t>
  </si>
  <si>
    <t>MDM.</t>
  </si>
  <si>
    <t>Business Partner</t>
  </si>
  <si>
    <t>Business Partner.</t>
  </si>
  <si>
    <t>Engineering Supplier</t>
  </si>
  <si>
    <t>Engineering Supplier.</t>
  </si>
  <si>
    <t>Change Management.</t>
  </si>
  <si>
    <t>Material Management</t>
  </si>
  <si>
    <t>Material Management.</t>
  </si>
  <si>
    <t>DBA</t>
  </si>
  <si>
    <t>Material Specialist</t>
  </si>
  <si>
    <t>juan-miguel.verdet@stadlerrail.com</t>
  </si>
  <si>
    <t>Raju Mutha</t>
  </si>
  <si>
    <t>raju.mutha@stadlerrail.com</t>
  </si>
  <si>
    <t>Matthias Ketterer</t>
  </si>
  <si>
    <t>ketmat</t>
  </si>
  <si>
    <t>Matthias.Ketterer@stadlerrail.com</t>
  </si>
  <si>
    <t>mutraj</t>
  </si>
  <si>
    <t>Andreas Mueller</t>
  </si>
  <si>
    <t>Anderas Mueller</t>
  </si>
  <si>
    <t>mueand</t>
  </si>
  <si>
    <t>Andreas.Mueller@stadlerrail.com</t>
  </si>
  <si>
    <t>bdubrau</t>
  </si>
  <si>
    <t>Internal</t>
  </si>
  <si>
    <t>All internal Stadler employees</t>
  </si>
  <si>
    <t>Includes global groups such as SRS or MDM</t>
  </si>
  <si>
    <t>R&amp;D</t>
  </si>
  <si>
    <t>R&amp;D.</t>
  </si>
  <si>
    <t>Structural</t>
  </si>
  <si>
    <t>Adhesive Bonding</t>
  </si>
  <si>
    <t>Email-Address to lower case</t>
  </si>
  <si>
    <t>Lutz Wiese</t>
  </si>
  <si>
    <t>lwiese</t>
  </si>
  <si>
    <t>lutz.wiese@stadlerrail.com</t>
  </si>
  <si>
    <t>Malte Oberkinkhaus</t>
  </si>
  <si>
    <t>obemal</t>
  </si>
  <si>
    <t>malte.oberkinkhaus@stadlerrail.com</t>
  </si>
  <si>
    <t>Serena Rinaldi</t>
  </si>
  <si>
    <t>rinser</t>
  </si>
  <si>
    <t>serena.rinaldi@stadlerrail.com</t>
  </si>
  <si>
    <t>Dominic Messerli</t>
  </si>
  <si>
    <t>mesdom</t>
  </si>
  <si>
    <t>dominic.messerli@stadlerrail.com</t>
  </si>
  <si>
    <t>Markus Wintermantel</t>
  </si>
  <si>
    <t>wintma</t>
  </si>
  <si>
    <t>markus.wintermantel@stadlerrail.com</t>
  </si>
  <si>
    <t>Christoph Bättig</t>
  </si>
  <si>
    <t>baetch</t>
  </si>
  <si>
    <t>christoph.baettig@stadlerrail.com</t>
  </si>
  <si>
    <t>Timo Schneider</t>
  </si>
  <si>
    <t>timsch</t>
  </si>
  <si>
    <t>timo.schneider@stadlerrail.com</t>
  </si>
  <si>
    <t>Eric Hofmann</t>
  </si>
  <si>
    <t>TRAIN</t>
  </si>
  <si>
    <t>MIG</t>
  </si>
  <si>
    <t>Invalid</t>
  </si>
  <si>
    <t>Welding.Special Processes.</t>
  </si>
  <si>
    <t>Structural.Special Processes.</t>
  </si>
  <si>
    <t>Adhesive Bonding.Special Processes.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</si>
</sst>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name val="Arial"/>
    </font>
    <font>
      <b/>
      <sz val="11"/>
      <name val="Calibri"/>
      <family val="2"/>
    </font>
    <font>
      <sz val="10"/>
      <color rgb="FF000000"/>
      <name val="Arial"/>
      <family val="2"/>
    </font>
    <font>
      <sz val="11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color theme="10"/>
      <name val="Arial"/>
      <family val="2"/>
    </font>
    <font>
      <u/>
      <sz val="10"/>
      <color theme="10"/>
      <name val="Arial"/>
      <family val="2"/>
    </font>
    <font>
      <sz val="8"/>
      <name val="Arial"/>
      <family val="2"/>
    </font>
    <font>
      <u/>
      <sz val="10"/>
      <color theme="10"/>
      <name val="Arial"/>
      <family val="2"/>
    </font>
    <font>
      <sz val="11"/>
      <color rgb="FF00000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D9E1F2"/>
        <bgColor rgb="FFD9E1F2"/>
      </patternFill>
    </fill>
    <fill>
      <patternFill patternType="solid">
        <fgColor rgb="FFD9E1F2"/>
        <bgColor indexed="64"/>
      </patternFill>
    </fill>
    <fill>
      <patternFill patternType="solid">
        <fgColor rgb="FFFFFFFF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rgb="FF8EA9DB"/>
      </left>
      <right/>
      <top style="thin">
        <color rgb="FF8EA9DB"/>
      </top>
      <bottom style="thin">
        <color rgb="FF8EA9DB"/>
      </bottom>
      <diagonal/>
    </border>
    <border>
      <left/>
      <right/>
      <top style="thin">
        <color rgb="FF8EA9DB"/>
      </top>
      <bottom style="thin">
        <color rgb="FF8EA9DB"/>
      </bottom>
      <diagonal/>
    </border>
    <border>
      <left style="thin">
        <color rgb="FF8EA9DB"/>
      </left>
      <right/>
      <top style="thin">
        <color rgb="FF8EA9DB"/>
      </top>
      <bottom/>
      <diagonal/>
    </border>
    <border>
      <left/>
      <right/>
      <top style="thin">
        <color rgb="FF8EA9DB"/>
      </top>
      <bottom/>
      <diagonal/>
    </border>
    <border>
      <left/>
      <right style="thin">
        <color rgb="FF8EA9DB"/>
      </right>
      <top style="thin">
        <color rgb="FF8EA9DB"/>
      </top>
      <bottom style="thin">
        <color rgb="FF8EA9DB"/>
      </bottom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92">
    <xf numFmtId="0" fontId="0" fillId="0" borderId="0" xfId="0"/>
    <xf numFmtId="0" fontId="0" fillId="0" borderId="0" xfId="0" applyAlignment="1">
      <alignment vertical="top"/>
    </xf>
    <xf numFmtId="0" fontId="1" fillId="0" borderId="7" xfId="0" applyFont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top"/>
    </xf>
    <xf numFmtId="0" fontId="4" fillId="0" borderId="7" xfId="0" applyFont="1" applyBorder="1" applyAlignment="1">
      <alignment horizontal="center" vertical="top"/>
    </xf>
    <xf numFmtId="0" fontId="5" fillId="0" borderId="7" xfId="0" applyFont="1" applyBorder="1" applyAlignment="1">
      <alignment vertical="top"/>
    </xf>
    <xf numFmtId="0" fontId="0" fillId="0" borderId="7" xfId="0" applyBorder="1" applyAlignment="1">
      <alignment vertical="top"/>
    </xf>
    <xf numFmtId="0" fontId="5" fillId="0" borderId="7" xfId="0" applyFont="1" applyBorder="1" applyAlignment="1">
      <alignment vertical="center"/>
    </xf>
    <xf numFmtId="0" fontId="5" fillId="0" borderId="7" xfId="0" applyFont="1" applyBorder="1" applyAlignment="1">
      <alignment horizontal="center" vertical="center"/>
    </xf>
    <xf numFmtId="0" fontId="4" fillId="0" borderId="7" xfId="0" applyFont="1" applyBorder="1" applyAlignment="1">
      <alignment vertical="top"/>
    </xf>
    <xf numFmtId="0" fontId="6" fillId="0" borderId="4" xfId="1" applyBorder="1" applyAlignment="1">
      <alignment vertical="top"/>
    </xf>
    <xf numFmtId="0" fontId="4" fillId="0" borderId="7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6" fillId="0" borderId="7" xfId="1" applyBorder="1" applyAlignment="1">
      <alignment vertical="top"/>
    </xf>
    <xf numFmtId="0" fontId="0" fillId="0" borderId="0" xfId="0" applyAlignment="1">
      <alignment horizontal="center" vertical="center"/>
    </xf>
    <xf numFmtId="0" fontId="0" fillId="0" borderId="8" xfId="0" applyBorder="1" applyAlignment="1">
      <alignment vertical="top"/>
    </xf>
    <xf numFmtId="0" fontId="0" fillId="0" borderId="8" xfId="0" applyBorder="1" applyAlignment="1">
      <alignment horizontal="center" vertical="center"/>
    </xf>
    <xf numFmtId="0" fontId="7" fillId="0" borderId="7" xfId="2" applyFont="1" applyBorder="1" applyAlignment="1">
      <alignment vertical="top"/>
    </xf>
    <xf numFmtId="0" fontId="7" fillId="0" borderId="8" xfId="2" applyFont="1" applyBorder="1" applyAlignment="1">
      <alignment vertical="top"/>
    </xf>
    <xf numFmtId="0" fontId="4" fillId="0" borderId="9" xfId="0" applyFont="1" applyBorder="1" applyAlignment="1">
      <alignment vertical="top"/>
    </xf>
    <xf numFmtId="0" fontId="0" fillId="0" borderId="9" xfId="0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1" fillId="4" borderId="6" xfId="0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 wrapText="1"/>
    </xf>
    <xf numFmtId="0" fontId="1" fillId="5" borderId="10" xfId="0" applyFont="1" applyFill="1" applyBorder="1" applyAlignment="1">
      <alignment horizontal="center" vertical="center"/>
    </xf>
    <xf numFmtId="0" fontId="1" fillId="5" borderId="14" xfId="0" applyFont="1" applyFill="1" applyBorder="1" applyAlignment="1">
      <alignment horizontal="center" vertical="center" wrapText="1"/>
    </xf>
    <xf numFmtId="0" fontId="1" fillId="3" borderId="15" xfId="0" applyFont="1" applyFill="1" applyBorder="1" applyAlignment="1">
      <alignment horizontal="center" vertical="center" wrapText="1"/>
    </xf>
    <xf numFmtId="0" fontId="3" fillId="5" borderId="14" xfId="0" applyFont="1" applyFill="1" applyBorder="1" applyAlignment="1">
      <alignment horizontal="center" vertical="center" wrapText="1"/>
    </xf>
    <xf numFmtId="0" fontId="3" fillId="3" borderId="15" xfId="0" applyFont="1" applyFill="1" applyBorder="1" applyAlignment="1">
      <alignment horizontal="center" vertical="center" wrapText="1"/>
    </xf>
    <xf numFmtId="0" fontId="3" fillId="5" borderId="16" xfId="0" applyFont="1" applyFill="1" applyBorder="1" applyAlignment="1">
      <alignment horizontal="center" vertical="center" wrapText="1"/>
    </xf>
    <xf numFmtId="0" fontId="3" fillId="3" borderId="17" xfId="0" applyFont="1" applyFill="1" applyBorder="1" applyAlignment="1">
      <alignment horizontal="center" vertical="center" wrapText="1"/>
    </xf>
    <xf numFmtId="0" fontId="3" fillId="3" borderId="18" xfId="0" applyFont="1" applyFill="1" applyBorder="1" applyAlignment="1">
      <alignment horizontal="center" vertical="center" wrapText="1"/>
    </xf>
    <xf numFmtId="0" fontId="2" fillId="0" borderId="7" xfId="0" applyFont="1" applyBorder="1" applyAlignment="1">
      <alignment horizontal="left" vertical="center" wrapText="1"/>
    </xf>
    <xf numFmtId="0" fontId="0" fillId="0" borderId="0" xfId="0" applyAlignment="1">
      <alignment horizontal="center" vertical="top"/>
    </xf>
    <xf numFmtId="0" fontId="4" fillId="6" borderId="7" xfId="0" applyFont="1" applyFill="1" applyBorder="1" applyAlignment="1">
      <alignment horizontal="center" vertical="top"/>
    </xf>
    <xf numFmtId="0" fontId="5" fillId="6" borderId="7" xfId="0" applyFont="1" applyFill="1" applyBorder="1" applyAlignment="1">
      <alignment horizontal="center" vertical="center"/>
    </xf>
    <xf numFmtId="0" fontId="4" fillId="0" borderId="0" xfId="0" applyFont="1"/>
    <xf numFmtId="0" fontId="7" fillId="0" borderId="0" xfId="2" applyFont="1"/>
    <xf numFmtId="0" fontId="4" fillId="0" borderId="0" xfId="0" applyFont="1" applyAlignment="1">
      <alignment wrapText="1"/>
    </xf>
    <xf numFmtId="0" fontId="9" fillId="0" borderId="0" xfId="2"/>
    <xf numFmtId="0" fontId="2" fillId="7" borderId="24" xfId="0" applyFont="1" applyFill="1" applyBorder="1"/>
    <xf numFmtId="0" fontId="2" fillId="7" borderId="25" xfId="0" applyFont="1" applyFill="1" applyBorder="1"/>
    <xf numFmtId="0" fontId="2" fillId="0" borderId="24" xfId="0" applyFont="1" applyBorder="1"/>
    <xf numFmtId="0" fontId="2" fillId="0" borderId="25" xfId="0" applyFont="1" applyBorder="1"/>
    <xf numFmtId="0" fontId="2" fillId="7" borderId="26" xfId="0" applyFont="1" applyFill="1" applyBorder="1"/>
    <xf numFmtId="0" fontId="2" fillId="7" borderId="27" xfId="0" applyFont="1" applyFill="1" applyBorder="1"/>
    <xf numFmtId="0" fontId="2" fillId="0" borderId="26" xfId="0" applyFont="1" applyBorder="1"/>
    <xf numFmtId="0" fontId="2" fillId="0" borderId="27" xfId="0" applyFont="1" applyBorder="1"/>
    <xf numFmtId="0" fontId="7" fillId="0" borderId="0" xfId="2" applyFont="1" applyBorder="1"/>
    <xf numFmtId="0" fontId="2" fillId="7" borderId="28" xfId="0" applyFont="1" applyFill="1" applyBorder="1"/>
    <xf numFmtId="0" fontId="2" fillId="0" borderId="28" xfId="0" applyFont="1" applyBorder="1"/>
    <xf numFmtId="0" fontId="10" fillId="8" borderId="0" xfId="0" applyFont="1" applyFill="1"/>
    <xf numFmtId="0" fontId="2" fillId="9" borderId="25" xfId="0" applyFont="1" applyFill="1" applyBorder="1"/>
    <xf numFmtId="0" fontId="2" fillId="9" borderId="28" xfId="0" applyFont="1" applyFill="1" applyBorder="1"/>
    <xf numFmtId="0" fontId="2" fillId="7" borderId="0" xfId="0" applyFont="1" applyFill="1"/>
    <xf numFmtId="0" fontId="2" fillId="0" borderId="0" xfId="0" applyFont="1"/>
    <xf numFmtId="0" fontId="2" fillId="9" borderId="0" xfId="0" applyFont="1" applyFill="1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6" borderId="19" xfId="0" applyFont="1" applyFill="1" applyBorder="1" applyAlignment="1">
      <alignment horizontal="center" vertical="top"/>
    </xf>
    <xf numFmtId="0" fontId="5" fillId="6" borderId="20" xfId="0" applyFont="1" applyFill="1" applyBorder="1" applyAlignment="1">
      <alignment horizontal="center" vertical="top"/>
    </xf>
    <xf numFmtId="0" fontId="5" fillId="6" borderId="21" xfId="0" applyFont="1" applyFill="1" applyBorder="1" applyAlignment="1">
      <alignment horizontal="center" vertical="top"/>
    </xf>
    <xf numFmtId="0" fontId="5" fillId="6" borderId="22" xfId="0" applyFont="1" applyFill="1" applyBorder="1" applyAlignment="1">
      <alignment horizontal="center" vertical="top"/>
    </xf>
    <xf numFmtId="0" fontId="5" fillId="6" borderId="0" xfId="0" applyFont="1" applyFill="1" applyAlignment="1">
      <alignment horizontal="center" vertical="top"/>
    </xf>
    <xf numFmtId="0" fontId="5" fillId="6" borderId="23" xfId="0" applyFont="1" applyFill="1" applyBorder="1" applyAlignment="1">
      <alignment horizontal="center" vertical="top"/>
    </xf>
    <xf numFmtId="0" fontId="5" fillId="6" borderId="1" xfId="0" applyFont="1" applyFill="1" applyBorder="1" applyAlignment="1">
      <alignment horizontal="center" vertical="top"/>
    </xf>
    <xf numFmtId="0" fontId="5" fillId="6" borderId="2" xfId="0" applyFont="1" applyFill="1" applyBorder="1" applyAlignment="1">
      <alignment horizontal="center" vertical="top"/>
    </xf>
    <xf numFmtId="0" fontId="5" fillId="6" borderId="3" xfId="0" applyFont="1" applyFill="1" applyBorder="1" applyAlignment="1">
      <alignment horizontal="center" vertical="top"/>
    </xf>
    <xf numFmtId="0" fontId="1" fillId="3" borderId="11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</cellXfs>
  <cellStyles count="3">
    <cellStyle name="Hyperlink" xfId="2" xr:uid="{00000000-000B-0000-0000-000008000000}"/>
    <cellStyle name="Link 2" xfId="1" xr:uid="{587BA69C-EF57-432D-ACF7-0666626F6F6B}"/>
    <cellStyle name="Normal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124331C-67F7-4E86-965C-DBE10006D177}" name="Table2" displayName="Table2" ref="A1:T182" totalsRowShown="0">
  <autoFilter ref="A1:T182" xr:uid="{1124331C-67F7-4E86-965C-DBE10006D177}">
    <filterColumn colId="3">
      <filters blank="1">
        <filter val="active"/>
      </filters>
    </filterColumn>
  </autoFilter>
  <sortState xmlns:xlrd2="http://schemas.microsoft.com/office/spreadsheetml/2017/richdata2" ref="A2:T91">
    <sortCondition ref="A1:A91"/>
  </sortState>
  <tableColumns count="20">
    <tableColumn id="1" xr3:uid="{E553E4F5-B619-4D8B-8B09-54CE3D965235}" name="Person"/>
    <tableColumn id="2" xr3:uid="{2A7D490E-3257-41AC-9898-D8CB4863D357}" name="User ID"/>
    <tableColumn id="20" xr3:uid="{DB7A450B-F06B-4E97-863D-34585A4C6213}" name="Invalid"/>
    <tableColumn id="13" xr3:uid="{3ADEC50A-FBF6-4612-A8E1-4E8BA7DC61B5}" name="Status"/>
    <tableColumn id="11" xr3:uid="{D926AA95-A4E4-4616-9BF2-B882B780135C}" name="PW"/>
    <tableColumn id="3" xr3:uid="{93064283-A52F-4821-A73B-A905460B2BAB}" name="Email-Address"/>
    <tableColumn id="18" xr3:uid="{7175B349-8BA5-49CC-8A82-43FC80D07B52}" name="Email-Address to lower case" dataDxfId="4">
      <calculatedColumnFormula>LOWER(Table2[[#This Row],[Email-Address]])</calculatedColumnFormula>
    </tableColumn>
    <tableColumn id="4" xr3:uid="{E9DA2AD1-DE17-4CF2-8B36-4E708D9C94B6}" name="Plant"/>
    <tableColumn id="12" xr3:uid="{177D2197-F581-49C8-8B38-0880F08D512A}" name="Site" dataDxfId="3">
      <calculatedColumnFormula>IF(NOT(Table2[[#This Row],[Plant]]="TC Admin"),".Stadler","")</calculatedColumnFormula>
    </tableColumn>
    <tableColumn id="5" xr3:uid="{97F1F03E-E1C7-4949-912B-6E0CD9F073EB}" name="Group"/>
    <tableColumn id="6" xr3:uid="{B2C87760-DBF3-4FD7-A8AB-B52E569A3823}" name="Groupt" dataDxfId="2">
      <calculatedColumnFormula>IF(NOT(Table2[[#This Row],[Plant]]="TC Admin"),_xlfn.XLOOKUP(Table2[[#This Row],[Group]],tGroups[Group],tGroups[Groupt],NA(),0,1),"")</calculatedColumnFormula>
    </tableColumn>
    <tableColumn id="7" xr3:uid="{A439FBA9-DF82-407A-B294-3C4B46E2BB7B}" name="Role"/>
    <tableColumn id="10" xr3:uid="{77DBE664-9A2A-42B2-8765-DD802465BF1F}" name="License Level" dataDxfId="1">
      <calculatedColumnFormula>IF(NOT(Table2[[#This Row],[Role]]="Consumer"),"author","consumer")</calculatedColumnFormula>
    </tableColumn>
    <tableColumn id="8" xr3:uid="{C9BE08FD-A5D4-4817-95D3-737B0500B0DE}" name="Default Group?"/>
    <tableColumn id="14" xr3:uid="{15DC5F4B-E794-4851-A7E6-309D424C8124}" name="DEV"/>
    <tableColumn id="15" xr3:uid="{A4662BB9-AB23-498E-A1B6-5C9E784F2BC0}" name="QA"/>
    <tableColumn id="17" xr3:uid="{FB30BFC8-FCC5-4204-A1B3-4EE8B1CE10EE}" name="TRAIN"/>
    <tableColumn id="19" xr3:uid="{520ED751-9161-4CFF-AF6B-0930E32DAE88}" name="MIG"/>
    <tableColumn id="16" xr3:uid="{598FE6A6-CA26-420D-B0A4-3FA9AB7A30BB}" name="PROD"/>
    <tableColumn id="9" xr3:uid="{DDD1007B-CEA9-487B-A310-C53A13D50054}" name="Load-String" dataDxfId="0">
      <calculatedColumnFormula>IF(Table2[[#This Row],[Default Group?]]="x",Table2[[#This Row],[Person]]&amp;"|"&amp;Table2[[#This Row],[User ID]]&amp;"|"&amp;Table2[[#This Row],[PW]]&amp;"|"&amp;Table2[[#This Row],[Groupt]]&amp;Table2[[#This Row],[Plant]]&amp;Table2[[#This Row],[Site]]&amp;"|"&amp;Table2[[#This Row],[Role]]&amp;"|PA9|"&amp;Table2[[#This Row],[Email-Address to lower case]]&amp;"|defaultgroup|"&amp;Table2[[#This Row],[Groupt]]&amp;Table2[[#This Row],[Plant]]&amp;Table2[[#This Row],[Site]]&amp;"|licenselevel|"&amp;Table2[[#This Row],[License Level]],Table2[[#This Row],[Person]]&amp;"|"&amp;Table2[[#This Row],[User ID]]&amp;"||"&amp;Table2[[#This Row],[Groupt]]&amp;Table2[[#This Row],[Plant]]&amp;Table2[[#This Row],[Site]]&amp;"|"&amp;Table2[[#This Row],[Role]])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33F8D08-2FD6-476D-9B43-079E563773B5}" name="tPlants" displayName="tPlants" ref="A1:B6" totalsRowShown="0">
  <autoFilter ref="A1:B6" xr:uid="{133F8D08-2FD6-476D-9B43-079E563773B5}"/>
  <tableColumns count="2">
    <tableColumn id="1" xr3:uid="{7395FF67-FD1A-4163-9BC5-056A3D1124A0}" name="Plant"/>
    <tableColumn id="2" xr3:uid="{FAC282FF-D9EF-49BB-B936-8C9703D17BC7}" name="Comment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CE56AEB-9D5E-4B83-BBEB-836509DB699F}" name="tGroups" displayName="tGroups" ref="A1:B18" totalsRowShown="0">
  <autoFilter ref="A1:B18" xr:uid="{FCE56AEB-9D5E-4B83-BBEB-836509DB699F}"/>
  <tableColumns count="2">
    <tableColumn id="2" xr3:uid="{95341A0B-2B51-4F2A-9318-AD3615C3A434}" name="Group"/>
    <tableColumn id="3" xr3:uid="{4F35FA67-C2EB-403C-8535-99B1403FA01A}" name="Groupt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B0811D4-D162-4D86-83EC-D14FBDC60C52}" name="tRoles" displayName="tRoles" ref="A1:A10" totalsRowShown="0">
  <autoFilter ref="A1:A10" xr:uid="{7B0811D4-D162-4D86-83EC-D14FBDC60C52}"/>
  <tableColumns count="1">
    <tableColumn id="1" xr3:uid="{3CF0AD93-79A4-4E40-A74B-9841988B5F7D}" name="Rol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Thomas.Hauschild@stadlerrail.com" TargetMode="External"/><Relationship Id="rId13" Type="http://schemas.openxmlformats.org/officeDocument/2006/relationships/hyperlink" Target="mailto:Sophie.Rudat@stadlerrail.com" TargetMode="External"/><Relationship Id="rId18" Type="http://schemas.openxmlformats.org/officeDocument/2006/relationships/hyperlink" Target="mailto:Thomas.Weissenberger@stadlerrail.com" TargetMode="External"/><Relationship Id="rId3" Type="http://schemas.openxmlformats.org/officeDocument/2006/relationships/hyperlink" Target="mailto:Tina.Weissenborn@stadlerrail.com" TargetMode="External"/><Relationship Id="rId7" Type="http://schemas.openxmlformats.org/officeDocument/2006/relationships/hyperlink" Target="mailto:olaf.lemcke@stadlerrail.com" TargetMode="External"/><Relationship Id="rId12" Type="http://schemas.openxmlformats.org/officeDocument/2006/relationships/hyperlink" Target="mailto:Sara.Bregenzer@stadlerrail.com" TargetMode="External"/><Relationship Id="rId17" Type="http://schemas.openxmlformats.org/officeDocument/2006/relationships/hyperlink" Target="mailto:David.Wolter@stadlerrail.com" TargetMode="External"/><Relationship Id="rId2" Type="http://schemas.openxmlformats.org/officeDocument/2006/relationships/hyperlink" Target="mailto:Michael.Assmann@stadlerrail.com" TargetMode="External"/><Relationship Id="rId16" Type="http://schemas.openxmlformats.org/officeDocument/2006/relationships/hyperlink" Target="mailto:Klaus-Peter.Kaatz@stadlerrail.com" TargetMode="External"/><Relationship Id="rId20" Type="http://schemas.openxmlformats.org/officeDocument/2006/relationships/printerSettings" Target="../printerSettings/printerSettings2.bin"/><Relationship Id="rId1" Type="http://schemas.openxmlformats.org/officeDocument/2006/relationships/hyperlink" Target="mailto:Marcus.deNardin@stadlerrail.com" TargetMode="External"/><Relationship Id="rId6" Type="http://schemas.openxmlformats.org/officeDocument/2006/relationships/hyperlink" Target="mailto:Joerg.Reimann@stadlerrail.com" TargetMode="External"/><Relationship Id="rId11" Type="http://schemas.openxmlformats.org/officeDocument/2006/relationships/hyperlink" Target="mailto:christof.inauen@stadlerrail.com" TargetMode="External"/><Relationship Id="rId5" Type="http://schemas.openxmlformats.org/officeDocument/2006/relationships/hyperlink" Target="mailto:Bernd.Dubrau@stadlerrail.com" TargetMode="External"/><Relationship Id="rId15" Type="http://schemas.openxmlformats.org/officeDocument/2006/relationships/hyperlink" Target="mailto:Matthias.Scheller@stadlerrail.com" TargetMode="External"/><Relationship Id="rId10" Type="http://schemas.openxmlformats.org/officeDocument/2006/relationships/hyperlink" Target="mailto:Andrea.Zgraggen@stadlerrail.com" TargetMode="External"/><Relationship Id="rId19" Type="http://schemas.openxmlformats.org/officeDocument/2006/relationships/hyperlink" Target="mailto:rosa.ten@stadlerrail.com" TargetMode="External"/><Relationship Id="rId4" Type="http://schemas.openxmlformats.org/officeDocument/2006/relationships/hyperlink" Target="mailto:Prashant.Gadekar@stadlerrail.com" TargetMode="External"/><Relationship Id="rId9" Type="http://schemas.openxmlformats.org/officeDocument/2006/relationships/hyperlink" Target="mailto:Karsten.Otto@stadlerrail.com" TargetMode="External"/><Relationship Id="rId14" Type="http://schemas.openxmlformats.org/officeDocument/2006/relationships/hyperlink" Target="mailto:Jens.Mueller2@stadlerr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2D3FE2-1744-4EE4-A1D8-EDADE365A8CD}">
  <dimension ref="A1:T182"/>
  <sheetViews>
    <sheetView tabSelected="1" zoomScale="85" zoomScaleNormal="85" workbookViewId="0">
      <selection activeCell="F14" sqref="F14"/>
    </sheetView>
  </sheetViews>
  <sheetFormatPr defaultColWidth="8.81640625" defaultRowHeight="12.5" x14ac:dyDescent="0.25"/>
  <cols>
    <col min="1" max="1" width="23" customWidth="1"/>
    <col min="3" max="3" width="9" bestFit="1" customWidth="1"/>
    <col min="5" max="5" width="11.1796875" hidden="1" customWidth="1"/>
    <col min="6" max="6" width="32.81640625" bestFit="1" customWidth="1"/>
    <col min="7" max="7" width="32.81640625" hidden="1" customWidth="1"/>
    <col min="8" max="8" width="8.81640625" bestFit="1" customWidth="1"/>
    <col min="9" max="9" width="8.81640625" hidden="1" customWidth="1"/>
    <col min="10" max="10" width="35.1796875" customWidth="1"/>
    <col min="11" max="11" width="31.81640625" hidden="1" customWidth="1"/>
    <col min="12" max="12" width="15.1796875" bestFit="1" customWidth="1"/>
    <col min="13" max="13" width="15" customWidth="1"/>
    <col min="14" max="14" width="8" customWidth="1"/>
    <col min="15" max="15" width="7.1796875" bestFit="1" customWidth="1"/>
    <col min="16" max="16" width="6.1796875" bestFit="1" customWidth="1"/>
    <col min="17" max="18" width="6.1796875" customWidth="1"/>
    <col min="19" max="19" width="8.81640625" bestFit="1" customWidth="1"/>
    <col min="20" max="20" width="189.1796875" bestFit="1" customWidth="1"/>
  </cols>
  <sheetData>
    <row r="1" spans="1:20" x14ac:dyDescent="0.25">
      <c r="A1" t="s">
        <v>0</v>
      </c>
      <c r="B1" t="s">
        <v>1</v>
      </c>
      <c r="C1" t="s">
        <v>440</v>
      </c>
      <c r="D1" t="s">
        <v>2</v>
      </c>
      <c r="E1" t="s">
        <v>3</v>
      </c>
      <c r="F1" t="s">
        <v>4</v>
      </c>
      <c r="G1" t="s">
        <v>415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438</v>
      </c>
      <c r="R1" t="s">
        <v>439</v>
      </c>
      <c r="S1" t="s">
        <v>14</v>
      </c>
      <c r="T1" t="s">
        <v>15</v>
      </c>
    </row>
    <row r="2" spans="1:20" x14ac:dyDescent="0.25">
      <c r="A2" t="s">
        <v>16</v>
      </c>
      <c r="B2" t="s">
        <v>17</v>
      </c>
      <c r="D2" t="s">
        <v>18</v>
      </c>
      <c r="F2" t="s">
        <v>19</v>
      </c>
      <c r="G2" t="str">
        <f>LOWER(Table2[[#This Row],[Email-Address]])</f>
        <v>alberto.belenguer@stadlerrail.com</v>
      </c>
      <c r="H2" t="s">
        <v>408</v>
      </c>
      <c r="I2" t="str">
        <f>IF(NOT(Table2[[#This Row],[Plant]]="TC Admin"),".Stadler","")</f>
        <v>.Stadler</v>
      </c>
      <c r="J2" t="s">
        <v>21</v>
      </c>
      <c r="K2" t="str">
        <f>IF(NOT(Table2[[#This Row],[Plant]]="TC Admin"),_xlfn.XLOOKUP(Table2[[#This Row],[Group]],tGroups[Group],tGroups[Groupt],NA(),0,1),"")</f>
        <v>Manufacturing.</v>
      </c>
      <c r="L2" t="s">
        <v>36</v>
      </c>
      <c r="M2" t="str">
        <f>IF(NOT(Table2[[#This Row],[Role]]="Consumer"),"author","consumer")</f>
        <v>author</v>
      </c>
      <c r="N2" t="s">
        <v>23</v>
      </c>
      <c r="P2" s="48" t="s">
        <v>23</v>
      </c>
      <c r="Q2" s="48"/>
      <c r="R2" s="48"/>
      <c r="T2" t="str">
        <f>IF(Table2[[#This Row],[Default Group?]]="x",Table2[[#This Row],[Person]]&amp;"|"&amp;Table2[[#This Row],[User ID]]&amp;"|"&amp;Table2[[#This Row],[PW]]&amp;"|"&amp;Table2[[#This Row],[Groupt]]&amp;Table2[[#This Row],[Plant]]&amp;Table2[[#This Row],[Site]]&amp;"|"&amp;Table2[[#This Row],[Role]]&amp;"|PA9|"&amp;Table2[[#This Row],[Email-Address to lower case]]&amp;"|defaultgroup|"&amp;Table2[[#This Row],[Groupt]]&amp;Table2[[#This Row],[Plant]]&amp;Table2[[#This Row],[Site]]&amp;"|licenselevel|"&amp;Table2[[#This Row],[License Level]],Table2[[#This Row],[Person]]&amp;"|"&amp;Table2[[#This Row],[User ID]]&amp;"||"&amp;Table2[[#This Row],[Groupt]]&amp;Table2[[#This Row],[Plant]]&amp;Table2[[#This Row],[Site]]&amp;"|"&amp;Table2[[#This Row],[Role]])</f>
        <v>Alberto Belenguer|belalb||Manufacturing.Internal.Stadler|Designer|PA9|alberto.belenguer@stadlerrail.com|defaultgroup|Manufacturing.Internal.Stadler|licenselevel|author</v>
      </c>
    </row>
    <row r="3" spans="1:20" x14ac:dyDescent="0.25">
      <c r="A3" t="s">
        <v>24</v>
      </c>
      <c r="B3" t="s">
        <v>25</v>
      </c>
      <c r="D3" t="s">
        <v>18</v>
      </c>
      <c r="F3" t="s">
        <v>26</v>
      </c>
      <c r="G3" t="str">
        <f>LOWER(Table2[[#This Row],[Email-Address]])</f>
        <v>aleksandar.sekulic@stadlerrail.com</v>
      </c>
      <c r="H3" t="s">
        <v>27</v>
      </c>
      <c r="I3" t="str">
        <f>IF(NOT(Table2[[#This Row],[Plant]]="TC Admin"),".Stadler","")</f>
        <v/>
      </c>
      <c r="K3" t="str">
        <f>IF(NOT(Table2[[#This Row],[Plant]]="TC Admin"),_xlfn.XLOOKUP(Table2[[#This Row],[Group]],tGroups[Group],tGroups[Groupt],NA(),0,1),"")</f>
        <v/>
      </c>
      <c r="L3" t="s">
        <v>27</v>
      </c>
      <c r="M3" t="str">
        <f>IF(NOT(Table2[[#This Row],[Role]]="Consumer"),"author","consumer")</f>
        <v>author</v>
      </c>
      <c r="N3" t="s">
        <v>23</v>
      </c>
      <c r="P3" t="s">
        <v>23</v>
      </c>
      <c r="T3" t="str">
        <f>IF(Table2[[#This Row],[Default Group?]]="x",Table2[[#This Row],[Person]]&amp;"|"&amp;Table2[[#This Row],[User ID]]&amp;"|"&amp;Table2[[#This Row],[PW]]&amp;"|"&amp;Table2[[#This Row],[Groupt]]&amp;Table2[[#This Row],[Plant]]&amp;Table2[[#This Row],[Site]]&amp;"|"&amp;Table2[[#This Row],[Role]]&amp;"|PA9|"&amp;Table2[[#This Row],[Email-Address to lower case]]&amp;"|defaultgroup|"&amp;Table2[[#This Row],[Groupt]]&amp;Table2[[#This Row],[Plant]]&amp;Table2[[#This Row],[Site]]&amp;"|licenselevel|"&amp;Table2[[#This Row],[License Level]],Table2[[#This Row],[Person]]&amp;"|"&amp;Table2[[#This Row],[User ID]]&amp;"||"&amp;Table2[[#This Row],[Groupt]]&amp;Table2[[#This Row],[Plant]]&amp;Table2[[#This Row],[Site]]&amp;"|"&amp;Table2[[#This Row],[Role]])</f>
        <v>Aleksandar Sekulic|sekale||TC Admin|TC Admin|PA9|aleksandar.sekulic@stadlerrail.com|defaultgroup|TC Admin|licenselevel|author</v>
      </c>
    </row>
    <row r="4" spans="1:20" x14ac:dyDescent="0.25">
      <c r="A4" t="s">
        <v>28</v>
      </c>
      <c r="B4" t="s">
        <v>29</v>
      </c>
      <c r="D4" t="s">
        <v>18</v>
      </c>
      <c r="F4" t="s">
        <v>30</v>
      </c>
      <c r="G4" t="str">
        <f>LOWER(Table2[[#This Row],[Email-Address]])</f>
        <v>alvaro.perez@stadlerrail.com</v>
      </c>
      <c r="H4" t="s">
        <v>408</v>
      </c>
      <c r="I4" t="str">
        <f>IF(NOT(Table2[[#This Row],[Plant]]="TC Admin"),".Stadler","")</f>
        <v>.Stadler</v>
      </c>
      <c r="J4" t="s">
        <v>21</v>
      </c>
      <c r="K4" t="str">
        <f>IF(NOT(Table2[[#This Row],[Plant]]="TC Admin"),_xlfn.XLOOKUP(Table2[[#This Row],[Group]],tGroups[Group],tGroups[Groupt],NA(),0,1),"")</f>
        <v>Manufacturing.</v>
      </c>
      <c r="L4" t="s">
        <v>36</v>
      </c>
      <c r="M4" t="str">
        <f>IF(NOT(Table2[[#This Row],[Role]]="Consumer"),"author","consumer")</f>
        <v>author</v>
      </c>
      <c r="N4" s="48" t="s">
        <v>23</v>
      </c>
      <c r="P4" s="48" t="s">
        <v>23</v>
      </c>
      <c r="Q4" s="48"/>
      <c r="R4" s="48"/>
      <c r="T4" t="str">
        <f>IF(Table2[[#This Row],[Default Group?]]="x",Table2[[#This Row],[Person]]&amp;"|"&amp;Table2[[#This Row],[User ID]]&amp;"|"&amp;Table2[[#This Row],[PW]]&amp;"|"&amp;Table2[[#This Row],[Groupt]]&amp;Table2[[#This Row],[Plant]]&amp;Table2[[#This Row],[Site]]&amp;"|"&amp;Table2[[#This Row],[Role]]&amp;"|PA9|"&amp;Table2[[#This Row],[Email-Address to lower case]]&amp;"|defaultgroup|"&amp;Table2[[#This Row],[Groupt]]&amp;Table2[[#This Row],[Plant]]&amp;Table2[[#This Row],[Site]]&amp;"|licenselevel|"&amp;Table2[[#This Row],[License Level]],Table2[[#This Row],[Person]]&amp;"|"&amp;Table2[[#This Row],[User ID]]&amp;"||"&amp;Table2[[#This Row],[Groupt]]&amp;Table2[[#This Row],[Plant]]&amp;Table2[[#This Row],[Site]]&amp;"|"&amp;Table2[[#This Row],[Role]])</f>
        <v>Alvaro Perez|peralv||Manufacturing.Internal.Stadler|Designer|PA9|alvaro.perez@stadlerrail.com|defaultgroup|Manufacturing.Internal.Stadler|licenselevel|author</v>
      </c>
    </row>
    <row r="5" spans="1:20" x14ac:dyDescent="0.25">
      <c r="A5" t="s">
        <v>31</v>
      </c>
      <c r="B5" s="48" t="s">
        <v>32</v>
      </c>
      <c r="C5" s="48"/>
      <c r="D5" t="s">
        <v>18</v>
      </c>
      <c r="F5" t="s">
        <v>33</v>
      </c>
      <c r="G5" t="str">
        <f>LOWER(Table2[[#This Row],[Email-Address]])</f>
        <v>andrea.zgraggen@stadlerrail.com</v>
      </c>
      <c r="H5" t="s">
        <v>27</v>
      </c>
      <c r="I5" t="str">
        <f>IF(NOT(Table2[[#This Row],[Plant]]="TC Admin"),".Stadler","")</f>
        <v/>
      </c>
      <c r="K5" t="str">
        <f>IF(NOT(Table2[[#This Row],[Plant]]="TC Admin"),_xlfn.XLOOKUP(Table2[[#This Row],[Group]],tGroups[Group],tGroups[Groupt],NA(),0,1),"")</f>
        <v/>
      </c>
      <c r="L5" t="s">
        <v>27</v>
      </c>
      <c r="M5" t="str">
        <f>IF(NOT(Table2[[#This Row],[Role]]="Consumer"),"author","consumer")</f>
        <v>author</v>
      </c>
      <c r="N5" t="s">
        <v>23</v>
      </c>
      <c r="O5" t="s">
        <v>23</v>
      </c>
      <c r="P5" t="s">
        <v>23</v>
      </c>
      <c r="T5" t="str">
        <f>IF(Table2[[#This Row],[Default Group?]]="x",Table2[[#This Row],[Person]]&amp;"|"&amp;Table2[[#This Row],[User ID]]&amp;"|"&amp;Table2[[#This Row],[PW]]&amp;"|"&amp;Table2[[#This Row],[Groupt]]&amp;Table2[[#This Row],[Plant]]&amp;Table2[[#This Row],[Site]]&amp;"|"&amp;Table2[[#This Row],[Role]]&amp;"|PA9|"&amp;Table2[[#This Row],[Email-Address to lower case]]&amp;"|defaultgroup|"&amp;Table2[[#This Row],[Groupt]]&amp;Table2[[#This Row],[Plant]]&amp;Table2[[#This Row],[Site]]&amp;"|licenselevel|"&amp;Table2[[#This Row],[License Level]],Table2[[#This Row],[Person]]&amp;"|"&amp;Table2[[#This Row],[User ID]]&amp;"||"&amp;Table2[[#This Row],[Groupt]]&amp;Table2[[#This Row],[Plant]]&amp;Table2[[#This Row],[Site]]&amp;"|"&amp;Table2[[#This Row],[Role]])</f>
        <v>Andrea Zgraggen|zgrand||TC Admin|TC Admin|PA9|andrea.zgraggen@stadlerrail.com|defaultgroup|TC Admin|licenselevel|author</v>
      </c>
    </row>
    <row r="6" spans="1:20" x14ac:dyDescent="0.25">
      <c r="A6" t="s">
        <v>31</v>
      </c>
      <c r="B6" t="s">
        <v>32</v>
      </c>
      <c r="G6" t="str">
        <f>LOWER(Table2[[#This Row],[Email-Address]])</f>
        <v/>
      </c>
      <c r="H6" t="s">
        <v>408</v>
      </c>
      <c r="I6" t="str">
        <f>IF(NOT(Table2[[#This Row],[Plant]]="TC Admin"),".Stadler","")</f>
        <v>.Stadler</v>
      </c>
      <c r="J6" t="s">
        <v>35</v>
      </c>
      <c r="K6" t="str">
        <f>IF(NOT(Table2[[#This Row],[Plant]]="TC Admin"),_xlfn.XLOOKUP(Table2[[#This Row],[Group]],tGroups[Group],tGroups[Groupt],NA(),0,1),"")</f>
        <v>MCAD.Engineering.</v>
      </c>
      <c r="L6" t="s">
        <v>36</v>
      </c>
      <c r="M6" t="str">
        <f>IF(NOT(Table2[[#This Row],[Role]]="Consumer"),"author","consumer")</f>
        <v>author</v>
      </c>
      <c r="O6" t="s">
        <v>23</v>
      </c>
      <c r="P6" t="s">
        <v>23</v>
      </c>
      <c r="T6" t="str">
        <f>IF(Table2[[#This Row],[Default Group?]]="x",Table2[[#This Row],[Person]]&amp;"|"&amp;Table2[[#This Row],[User ID]]&amp;"|"&amp;Table2[[#This Row],[PW]]&amp;"|"&amp;Table2[[#This Row],[Groupt]]&amp;Table2[[#This Row],[Plant]]&amp;Table2[[#This Row],[Site]]&amp;"|"&amp;Table2[[#This Row],[Role]]&amp;"|PA9|"&amp;Table2[[#This Row],[Email-Address to lower case]]&amp;"|defaultgroup|"&amp;Table2[[#This Row],[Groupt]]&amp;Table2[[#This Row],[Plant]]&amp;Table2[[#This Row],[Site]]&amp;"|licenselevel|"&amp;Table2[[#This Row],[License Level]],Table2[[#This Row],[Person]]&amp;"|"&amp;Table2[[#This Row],[User ID]]&amp;"||"&amp;Table2[[#This Row],[Groupt]]&amp;Table2[[#This Row],[Plant]]&amp;Table2[[#This Row],[Site]]&amp;"|"&amp;Table2[[#This Row],[Role]])</f>
        <v>Andrea Zgraggen|zgrand||MCAD.Engineering.Internal.Stadler|Designer</v>
      </c>
    </row>
    <row r="7" spans="1:20" x14ac:dyDescent="0.25">
      <c r="A7" t="s">
        <v>37</v>
      </c>
      <c r="B7" t="s">
        <v>38</v>
      </c>
      <c r="D7" t="s">
        <v>18</v>
      </c>
      <c r="F7" t="s">
        <v>39</v>
      </c>
      <c r="G7" t="str">
        <f>LOWER(Table2[[#This Row],[Email-Address]])</f>
        <v>angel.fernandez@stadlerrail.com</v>
      </c>
      <c r="H7" t="s">
        <v>408</v>
      </c>
      <c r="I7" t="str">
        <f>IF(NOT(Table2[[#This Row],[Plant]]="TC Admin"),".Stadler","")</f>
        <v>.Stadler</v>
      </c>
      <c r="J7" t="s">
        <v>21</v>
      </c>
      <c r="K7" t="str">
        <f>IF(NOT(Table2[[#This Row],[Plant]]="TC Admin"),_xlfn.XLOOKUP(Table2[[#This Row],[Group]],tGroups[Group],tGroups[Groupt],NA(),0,1),"")</f>
        <v>Manufacturing.</v>
      </c>
      <c r="L7" t="s">
        <v>36</v>
      </c>
      <c r="M7" t="str">
        <f>IF(NOT(Table2[[#This Row],[Role]]="Consumer"),"author","consumer")</f>
        <v>author</v>
      </c>
      <c r="N7" s="48" t="s">
        <v>23</v>
      </c>
      <c r="P7" s="48" t="s">
        <v>23</v>
      </c>
      <c r="Q7" s="48"/>
      <c r="R7" s="48"/>
      <c r="T7" t="str">
        <f>IF(Table2[[#This Row],[Default Group?]]="x",Table2[[#This Row],[Person]]&amp;"|"&amp;Table2[[#This Row],[User ID]]&amp;"|"&amp;Table2[[#This Row],[PW]]&amp;"|"&amp;Table2[[#This Row],[Groupt]]&amp;Table2[[#This Row],[Plant]]&amp;Table2[[#This Row],[Site]]&amp;"|"&amp;Table2[[#This Row],[Role]]&amp;"|PA9|"&amp;Table2[[#This Row],[Email-Address to lower case]]&amp;"|defaultgroup|"&amp;Table2[[#This Row],[Groupt]]&amp;Table2[[#This Row],[Plant]]&amp;Table2[[#This Row],[Site]]&amp;"|licenselevel|"&amp;Table2[[#This Row],[License Level]],Table2[[#This Row],[Person]]&amp;"|"&amp;Table2[[#This Row],[User ID]]&amp;"||"&amp;Table2[[#This Row],[Groupt]]&amp;Table2[[#This Row],[Plant]]&amp;Table2[[#This Row],[Site]]&amp;"|"&amp;Table2[[#This Row],[Role]])</f>
        <v>Angel Fernandez|ferang||Manufacturing.Internal.Stadler|Designer|PA9|angel.fernandez@stadlerrail.com|defaultgroup|Manufacturing.Internal.Stadler|licenselevel|author</v>
      </c>
    </row>
    <row r="8" spans="1:20" x14ac:dyDescent="0.25">
      <c r="A8" t="s">
        <v>40</v>
      </c>
      <c r="B8" t="s">
        <v>41</v>
      </c>
      <c r="D8" t="s">
        <v>18</v>
      </c>
      <c r="F8" t="s">
        <v>42</v>
      </c>
      <c r="G8" t="str">
        <f>LOWER(Table2[[#This Row],[Email-Address]])</f>
        <v>carla.schmidt@stadlerrail.com</v>
      </c>
      <c r="H8" t="s">
        <v>408</v>
      </c>
      <c r="I8" t="str">
        <f>IF(NOT(Table2[[#This Row],[Plant]]="TC Admin"),".Stadler","")</f>
        <v>.Stadler</v>
      </c>
      <c r="J8" t="s">
        <v>21</v>
      </c>
      <c r="K8" t="str">
        <f>IF(NOT(Table2[[#This Row],[Plant]]="TC Admin"),_xlfn.XLOOKUP(Table2[[#This Row],[Group]],tGroups[Group],tGroups[Groupt],NA(),0,1),"")</f>
        <v>Manufacturing.</v>
      </c>
      <c r="L8" t="s">
        <v>36</v>
      </c>
      <c r="M8" t="str">
        <f>IF(NOT(Table2[[#This Row],[Role]]="Consumer"),"author","consumer")</f>
        <v>author</v>
      </c>
      <c r="N8" t="s">
        <v>23</v>
      </c>
      <c r="P8" t="s">
        <v>23</v>
      </c>
      <c r="T8" t="str">
        <f>IF(Table2[[#This Row],[Default Group?]]="x",Table2[[#This Row],[Person]]&amp;"|"&amp;Table2[[#This Row],[User ID]]&amp;"|"&amp;Table2[[#This Row],[PW]]&amp;"|"&amp;Table2[[#This Row],[Groupt]]&amp;Table2[[#This Row],[Plant]]&amp;Table2[[#This Row],[Site]]&amp;"|"&amp;Table2[[#This Row],[Role]]&amp;"|PA9|"&amp;Table2[[#This Row],[Email-Address to lower case]]&amp;"|defaultgroup|"&amp;Table2[[#This Row],[Groupt]]&amp;Table2[[#This Row],[Plant]]&amp;Table2[[#This Row],[Site]]&amp;"|licenselevel|"&amp;Table2[[#This Row],[License Level]],Table2[[#This Row],[Person]]&amp;"|"&amp;Table2[[#This Row],[User ID]]&amp;"||"&amp;Table2[[#This Row],[Groupt]]&amp;Table2[[#This Row],[Plant]]&amp;Table2[[#This Row],[Site]]&amp;"|"&amp;Table2[[#This Row],[Role]])</f>
        <v>Carla Schmidt|schcar||Manufacturing.Internal.Stadler|Designer|PA9|carla.schmidt@stadlerrail.com|defaultgroup|Manufacturing.Internal.Stadler|licenselevel|author</v>
      </c>
    </row>
    <row r="9" spans="1:20" x14ac:dyDescent="0.25">
      <c r="A9" t="s">
        <v>43</v>
      </c>
      <c r="B9" t="s">
        <v>44</v>
      </c>
      <c r="D9" t="s">
        <v>18</v>
      </c>
      <c r="F9" t="s">
        <v>45</v>
      </c>
      <c r="G9" t="str">
        <f>LOWER(Table2[[#This Row],[Email-Address]])</f>
        <v>carmina.bohigas@stadlerrail.com</v>
      </c>
      <c r="H9" t="s">
        <v>408</v>
      </c>
      <c r="I9" t="str">
        <f>IF(NOT(Table2[[#This Row],[Plant]]="TC Admin"),".Stadler","")</f>
        <v>.Stadler</v>
      </c>
      <c r="J9" t="s">
        <v>21</v>
      </c>
      <c r="K9" t="str">
        <f>IF(NOT(Table2[[#This Row],[Plant]]="TC Admin"),_xlfn.XLOOKUP(Table2[[#This Row],[Group]],tGroups[Group],tGroups[Groupt],NA(),0,1),"")</f>
        <v>Manufacturing.</v>
      </c>
      <c r="L9" t="s">
        <v>36</v>
      </c>
      <c r="M9" t="str">
        <f>IF(NOT(Table2[[#This Row],[Role]]="Consumer"),"author","consumer")</f>
        <v>author</v>
      </c>
      <c r="N9" s="48" t="s">
        <v>23</v>
      </c>
      <c r="P9" s="48" t="s">
        <v>23</v>
      </c>
      <c r="Q9" s="48"/>
      <c r="R9" s="48"/>
      <c r="T9" t="str">
        <f>IF(Table2[[#This Row],[Default Group?]]="x",Table2[[#This Row],[Person]]&amp;"|"&amp;Table2[[#This Row],[User ID]]&amp;"|"&amp;Table2[[#This Row],[PW]]&amp;"|"&amp;Table2[[#This Row],[Groupt]]&amp;Table2[[#This Row],[Plant]]&amp;Table2[[#This Row],[Site]]&amp;"|"&amp;Table2[[#This Row],[Role]]&amp;"|PA9|"&amp;Table2[[#This Row],[Email-Address to lower case]]&amp;"|defaultgroup|"&amp;Table2[[#This Row],[Groupt]]&amp;Table2[[#This Row],[Plant]]&amp;Table2[[#This Row],[Site]]&amp;"|licenselevel|"&amp;Table2[[#This Row],[License Level]],Table2[[#This Row],[Person]]&amp;"|"&amp;Table2[[#This Row],[User ID]]&amp;"||"&amp;Table2[[#This Row],[Groupt]]&amp;Table2[[#This Row],[Plant]]&amp;Table2[[#This Row],[Site]]&amp;"|"&amp;Table2[[#This Row],[Role]])</f>
        <v>Carmina Bohigas|bohcar||Manufacturing.Internal.Stadler|Designer|PA9|carmina.bohigas@stadlerrail.com|defaultgroup|Manufacturing.Internal.Stadler|licenselevel|author</v>
      </c>
    </row>
    <row r="10" spans="1:20" x14ac:dyDescent="0.25">
      <c r="A10" t="s">
        <v>46</v>
      </c>
      <c r="B10" t="s">
        <v>47</v>
      </c>
      <c r="D10" t="s">
        <v>18</v>
      </c>
      <c r="F10" t="s">
        <v>48</v>
      </c>
      <c r="G10" t="str">
        <f>LOWER(Table2[[#This Row],[Email-Address]])</f>
        <v>christian.autschbach@stadlerrail.com</v>
      </c>
      <c r="H10" t="s">
        <v>408</v>
      </c>
      <c r="I10" t="str">
        <f>IF(NOT(Table2[[#This Row],[Plant]]="TC Admin"),".Stadler","")</f>
        <v>.Stadler</v>
      </c>
      <c r="J10" t="s">
        <v>21</v>
      </c>
      <c r="K10" t="str">
        <f>IF(NOT(Table2[[#This Row],[Plant]]="TC Admin"),_xlfn.XLOOKUP(Table2[[#This Row],[Group]],tGroups[Group],tGroups[Groupt],NA(),0,1),"")</f>
        <v>Manufacturing.</v>
      </c>
      <c r="L10" t="s">
        <v>36</v>
      </c>
      <c r="M10" t="str">
        <f>IF(NOT(Table2[[#This Row],[Role]]="Consumer"),"author","consumer")</f>
        <v>author</v>
      </c>
      <c r="N10" s="48" t="s">
        <v>23</v>
      </c>
      <c r="P10" t="s">
        <v>23</v>
      </c>
      <c r="T10" t="str">
        <f>IF(Table2[[#This Row],[Default Group?]]="x",Table2[[#This Row],[Person]]&amp;"|"&amp;Table2[[#This Row],[User ID]]&amp;"|"&amp;Table2[[#This Row],[PW]]&amp;"|"&amp;Table2[[#This Row],[Groupt]]&amp;Table2[[#This Row],[Plant]]&amp;Table2[[#This Row],[Site]]&amp;"|"&amp;Table2[[#This Row],[Role]]&amp;"|PA9|"&amp;Table2[[#This Row],[Email-Address to lower case]]&amp;"|defaultgroup|"&amp;Table2[[#This Row],[Groupt]]&amp;Table2[[#This Row],[Plant]]&amp;Table2[[#This Row],[Site]]&amp;"|licenselevel|"&amp;Table2[[#This Row],[License Level]],Table2[[#This Row],[Person]]&amp;"|"&amp;Table2[[#This Row],[User ID]]&amp;"||"&amp;Table2[[#This Row],[Groupt]]&amp;Table2[[#This Row],[Plant]]&amp;Table2[[#This Row],[Site]]&amp;"|"&amp;Table2[[#This Row],[Role]])</f>
        <v>Christian Autschbach|autchr||Manufacturing.Internal.Stadler|Designer|PA9|christian.autschbach@stadlerrail.com|defaultgroup|Manufacturing.Internal.Stadler|licenselevel|author</v>
      </c>
    </row>
    <row r="11" spans="1:20" x14ac:dyDescent="0.25">
      <c r="A11" t="s">
        <v>49</v>
      </c>
      <c r="B11" t="s">
        <v>50</v>
      </c>
      <c r="D11" t="s">
        <v>18</v>
      </c>
      <c r="F11" t="s">
        <v>51</v>
      </c>
      <c r="G11" t="str">
        <f>LOWER(Table2[[#This Row],[Email-Address]])</f>
        <v>christian.betzenbichler@stadlerrail.com</v>
      </c>
      <c r="H11" t="s">
        <v>408</v>
      </c>
      <c r="I11" t="str">
        <f>IF(NOT(Table2[[#This Row],[Plant]]="TC Admin"),".Stadler","")</f>
        <v>.Stadler</v>
      </c>
      <c r="J11" t="s">
        <v>21</v>
      </c>
      <c r="K11" t="str">
        <f>IF(NOT(Table2[[#This Row],[Plant]]="TC Admin"),_xlfn.XLOOKUP(Table2[[#This Row],[Group]],tGroups[Group],tGroups[Groupt],NA(),0,1),"")</f>
        <v>Manufacturing.</v>
      </c>
      <c r="L11" t="s">
        <v>36</v>
      </c>
      <c r="M11" t="str">
        <f>IF(NOT(Table2[[#This Row],[Role]]="Consumer"),"author","consumer")</f>
        <v>author</v>
      </c>
      <c r="N11" t="s">
        <v>23</v>
      </c>
      <c r="O11" t="s">
        <v>23</v>
      </c>
      <c r="P11" t="s">
        <v>23</v>
      </c>
      <c r="T11" t="str">
        <f>IF(Table2[[#This Row],[Default Group?]]="x",Table2[[#This Row],[Person]]&amp;"|"&amp;Table2[[#This Row],[User ID]]&amp;"|"&amp;Table2[[#This Row],[PW]]&amp;"|"&amp;Table2[[#This Row],[Groupt]]&amp;Table2[[#This Row],[Plant]]&amp;Table2[[#This Row],[Site]]&amp;"|"&amp;Table2[[#This Row],[Role]]&amp;"|PA9|"&amp;Table2[[#This Row],[Email-Address to lower case]]&amp;"|defaultgroup|"&amp;Table2[[#This Row],[Groupt]]&amp;Table2[[#This Row],[Plant]]&amp;Table2[[#This Row],[Site]]&amp;"|licenselevel|"&amp;Table2[[#This Row],[License Level]],Table2[[#This Row],[Person]]&amp;"|"&amp;Table2[[#This Row],[User ID]]&amp;"||"&amp;Table2[[#This Row],[Groupt]]&amp;Table2[[#This Row],[Plant]]&amp;Table2[[#This Row],[Site]]&amp;"|"&amp;Table2[[#This Row],[Role]])</f>
        <v>Christian Betzenbichler|betchr||Manufacturing.Internal.Stadler|Designer|PA9|christian.betzenbichler@stadlerrail.com|defaultgroup|Manufacturing.Internal.Stadler|licenselevel|author</v>
      </c>
    </row>
    <row r="12" spans="1:20" x14ac:dyDescent="0.25">
      <c r="A12" t="s">
        <v>52</v>
      </c>
      <c r="B12" s="48" t="s">
        <v>53</v>
      </c>
      <c r="C12" s="48"/>
      <c r="D12" t="s">
        <v>18</v>
      </c>
      <c r="F12" t="s">
        <v>54</v>
      </c>
      <c r="G12" t="str">
        <f>LOWER(Table2[[#This Row],[Email-Address]])</f>
        <v>christof.inauen@stadlerrail.com</v>
      </c>
      <c r="H12" t="s">
        <v>27</v>
      </c>
      <c r="I12" t="str">
        <f>IF(NOT(Table2[[#This Row],[Plant]]="TC Admin"),".Stadler","")</f>
        <v/>
      </c>
      <c r="K12" t="str">
        <f>IF(NOT(Table2[[#This Row],[Plant]]="TC Admin"),_xlfn.XLOOKUP(Table2[[#This Row],[Group]],tGroups[Group],tGroups[Groupt],NA(),0,1),"")</f>
        <v/>
      </c>
      <c r="L12" t="s">
        <v>27</v>
      </c>
      <c r="M12" t="str">
        <f>IF(NOT(Table2[[#This Row],[Role]]="Consumer"),"author","consumer")</f>
        <v>author</v>
      </c>
      <c r="N12" t="s">
        <v>23</v>
      </c>
      <c r="O12" t="s">
        <v>23</v>
      </c>
      <c r="P12" t="s">
        <v>23</v>
      </c>
      <c r="T12" t="str">
        <f>IF(Table2[[#This Row],[Default Group?]]="x",Table2[[#This Row],[Person]]&amp;"|"&amp;Table2[[#This Row],[User ID]]&amp;"|"&amp;Table2[[#This Row],[PW]]&amp;"|"&amp;Table2[[#This Row],[Groupt]]&amp;Table2[[#This Row],[Plant]]&amp;Table2[[#This Row],[Site]]&amp;"|"&amp;Table2[[#This Row],[Role]]&amp;"|PA9|"&amp;Table2[[#This Row],[Email-Address to lower case]]&amp;"|defaultgroup|"&amp;Table2[[#This Row],[Groupt]]&amp;Table2[[#This Row],[Plant]]&amp;Table2[[#This Row],[Site]]&amp;"|licenselevel|"&amp;Table2[[#This Row],[License Level]],Table2[[#This Row],[Person]]&amp;"|"&amp;Table2[[#This Row],[User ID]]&amp;"||"&amp;Table2[[#This Row],[Groupt]]&amp;Table2[[#This Row],[Plant]]&amp;Table2[[#This Row],[Site]]&amp;"|"&amp;Table2[[#This Row],[Role]])</f>
        <v>Christof Inauen|inachr||TC Admin|TC Admin|PA9|christof.inauen@stadlerrail.com|defaultgroup|TC Admin|licenselevel|author</v>
      </c>
    </row>
    <row r="13" spans="1:20" x14ac:dyDescent="0.25">
      <c r="A13" t="s">
        <v>55</v>
      </c>
      <c r="B13" t="s">
        <v>56</v>
      </c>
      <c r="D13" t="s">
        <v>18</v>
      </c>
      <c r="F13" t="s">
        <v>57</v>
      </c>
      <c r="G13" t="str">
        <f>LOWER(Table2[[#This Row],[Email-Address]])</f>
        <v>colin.aeschbacher@stadlerrail.com</v>
      </c>
      <c r="H13" t="s">
        <v>58</v>
      </c>
      <c r="I13" t="str">
        <f>IF(NOT(Table2[[#This Row],[Plant]]="TC Admin"),".Stadler","")</f>
        <v>.Stadler</v>
      </c>
      <c r="J13" t="s">
        <v>59</v>
      </c>
      <c r="K13" t="str">
        <f>IF(NOT(Table2[[#This Row],[Plant]]="TC Admin"),_xlfn.XLOOKUP(Table2[[#This Row],[Group]],tGroups[Group],tGroups[Groupt],NA(),0,1),"")</f>
        <v>Services.</v>
      </c>
      <c r="L13" t="s">
        <v>36</v>
      </c>
      <c r="M13" t="str">
        <f>IF(NOT(Table2[[#This Row],[Role]]="Consumer"),"author","consumer")</f>
        <v>author</v>
      </c>
      <c r="N13" t="s">
        <v>23</v>
      </c>
      <c r="O13" t="s">
        <v>23</v>
      </c>
      <c r="P13" t="s">
        <v>23</v>
      </c>
      <c r="T13" t="str">
        <f>IF(Table2[[#This Row],[Default Group?]]="x",Table2[[#This Row],[Person]]&amp;"|"&amp;Table2[[#This Row],[User ID]]&amp;"|"&amp;Table2[[#This Row],[PW]]&amp;"|"&amp;Table2[[#This Row],[Groupt]]&amp;Table2[[#This Row],[Plant]]&amp;Table2[[#This Row],[Site]]&amp;"|"&amp;Table2[[#This Row],[Role]]&amp;"|PA9|"&amp;Table2[[#This Row],[Email-Address to lower case]]&amp;"|defaultgroup|"&amp;Table2[[#This Row],[Groupt]]&amp;Table2[[#This Row],[Plant]]&amp;Table2[[#This Row],[Site]]&amp;"|licenselevel|"&amp;Table2[[#This Row],[License Level]],Table2[[#This Row],[Person]]&amp;"|"&amp;Table2[[#This Row],[User ID]]&amp;"||"&amp;Table2[[#This Row],[Groupt]]&amp;Table2[[#This Row],[Plant]]&amp;Table2[[#This Row],[Site]]&amp;"|"&amp;Table2[[#This Row],[Role]])</f>
        <v>Colin Aeschbacher|aescol||Services.Global.Stadler|Designer|PA9|colin.aeschbacher@stadlerrail.com|defaultgroup|Services.Global.Stadler|licenselevel|author</v>
      </c>
    </row>
    <row r="14" spans="1:20" x14ac:dyDescent="0.25">
      <c r="A14" t="s">
        <v>60</v>
      </c>
      <c r="B14" t="s">
        <v>61</v>
      </c>
      <c r="D14" t="s">
        <v>18</v>
      </c>
      <c r="F14" t="s">
        <v>62</v>
      </c>
      <c r="G14" t="str">
        <f>LOWER(Table2[[#This Row],[Email-Address]])</f>
        <v>david.lozano@stadlerrail.com</v>
      </c>
      <c r="H14" t="s">
        <v>408</v>
      </c>
      <c r="I14" t="str">
        <f>IF(NOT(Table2[[#This Row],[Plant]]="TC Admin"),".Stadler","")</f>
        <v>.Stadler</v>
      </c>
      <c r="J14" t="s">
        <v>63</v>
      </c>
      <c r="K14" t="str">
        <f>IF(NOT(Table2[[#This Row],[Plant]]="TC Admin"),_xlfn.XLOOKUP(Table2[[#This Row],[Group]],tGroups[Group],tGroups[Groupt],NA(),0,1),"")</f>
        <v>ECAD.Engineering.</v>
      </c>
      <c r="L14" t="s">
        <v>36</v>
      </c>
      <c r="M14" t="str">
        <f>IF(NOT(Table2[[#This Row],[Role]]="Consumer"),"author","consumer")</f>
        <v>author</v>
      </c>
      <c r="N14" s="48" t="s">
        <v>23</v>
      </c>
      <c r="P14" s="48" t="s">
        <v>23</v>
      </c>
      <c r="Q14" s="48"/>
      <c r="R14" s="48"/>
      <c r="T14" t="str">
        <f>IF(Table2[[#This Row],[Default Group?]]="x",Table2[[#This Row],[Person]]&amp;"|"&amp;Table2[[#This Row],[User ID]]&amp;"|"&amp;Table2[[#This Row],[PW]]&amp;"|"&amp;Table2[[#This Row],[Groupt]]&amp;Table2[[#This Row],[Plant]]&amp;Table2[[#This Row],[Site]]&amp;"|"&amp;Table2[[#This Row],[Role]]&amp;"|PA9|"&amp;Table2[[#This Row],[Email-Address to lower case]]&amp;"|defaultgroup|"&amp;Table2[[#This Row],[Groupt]]&amp;Table2[[#This Row],[Plant]]&amp;Table2[[#This Row],[Site]]&amp;"|licenselevel|"&amp;Table2[[#This Row],[License Level]],Table2[[#This Row],[Person]]&amp;"|"&amp;Table2[[#This Row],[User ID]]&amp;"||"&amp;Table2[[#This Row],[Groupt]]&amp;Table2[[#This Row],[Plant]]&amp;Table2[[#This Row],[Site]]&amp;"|"&amp;Table2[[#This Row],[Role]])</f>
        <v>David Lozano|lozdav||ECAD.Engineering.Internal.Stadler|Designer|PA9|david.lozano@stadlerrail.com|defaultgroup|ECAD.Engineering.Internal.Stadler|licenselevel|author</v>
      </c>
    </row>
    <row r="15" spans="1:20" x14ac:dyDescent="0.25">
      <c r="A15" t="s">
        <v>64</v>
      </c>
      <c r="B15" t="s">
        <v>65</v>
      </c>
      <c r="D15" t="s">
        <v>18</v>
      </c>
      <c r="F15" t="s">
        <v>66</v>
      </c>
      <c r="G15" t="str">
        <f>LOWER(Table2[[#This Row],[Email-Address]])</f>
        <v>david.wolter@stadlerrail.com</v>
      </c>
      <c r="H15" t="s">
        <v>408</v>
      </c>
      <c r="I15" t="str">
        <f>IF(NOT(Table2[[#This Row],[Plant]]="TC Admin"),".Stadler","")</f>
        <v>.Stadler</v>
      </c>
      <c r="J15" t="s">
        <v>21</v>
      </c>
      <c r="K15" t="str">
        <f>IF(NOT(Table2[[#This Row],[Plant]]="TC Admin"),_xlfn.XLOOKUP(Table2[[#This Row],[Group]],tGroups[Group],tGroups[Groupt],NA(),0,1),"")</f>
        <v>Manufacturing.</v>
      </c>
      <c r="L15" t="s">
        <v>36</v>
      </c>
      <c r="M15" t="str">
        <f>IF(NOT(Table2[[#This Row],[Role]]="Consumer"),"author","consumer")</f>
        <v>author</v>
      </c>
      <c r="N15" t="s">
        <v>23</v>
      </c>
      <c r="O15" t="s">
        <v>23</v>
      </c>
      <c r="P15" t="s">
        <v>23</v>
      </c>
      <c r="T15" t="str">
        <f>IF(Table2[[#This Row],[Default Group?]]="x",Table2[[#This Row],[Person]]&amp;"|"&amp;Table2[[#This Row],[User ID]]&amp;"|"&amp;Table2[[#This Row],[PW]]&amp;"|"&amp;Table2[[#This Row],[Groupt]]&amp;Table2[[#This Row],[Plant]]&amp;Table2[[#This Row],[Site]]&amp;"|"&amp;Table2[[#This Row],[Role]]&amp;"|PA9|"&amp;Table2[[#This Row],[Email-Address to lower case]]&amp;"|defaultgroup|"&amp;Table2[[#This Row],[Groupt]]&amp;Table2[[#This Row],[Plant]]&amp;Table2[[#This Row],[Site]]&amp;"|licenselevel|"&amp;Table2[[#This Row],[License Level]],Table2[[#This Row],[Person]]&amp;"|"&amp;Table2[[#This Row],[User ID]]&amp;"||"&amp;Table2[[#This Row],[Groupt]]&amp;Table2[[#This Row],[Plant]]&amp;Table2[[#This Row],[Site]]&amp;"|"&amp;Table2[[#This Row],[Role]])</f>
        <v>David Wolter|woldav||Manufacturing.Internal.Stadler|Designer|PA9|david.wolter@stadlerrail.com|defaultgroup|Manufacturing.Internal.Stadler|licenselevel|author</v>
      </c>
    </row>
    <row r="16" spans="1:20" x14ac:dyDescent="0.25">
      <c r="A16" t="s">
        <v>67</v>
      </c>
      <c r="B16" t="s">
        <v>68</v>
      </c>
      <c r="D16" t="s">
        <v>18</v>
      </c>
      <c r="F16" t="s">
        <v>69</v>
      </c>
      <c r="G16" t="str">
        <f>LOWER(Table2[[#This Row],[Email-Address]])</f>
        <v>enric.sabater@stadlerrail.com</v>
      </c>
      <c r="H16" t="s">
        <v>408</v>
      </c>
      <c r="I16" t="str">
        <f>IF(NOT(Table2[[#This Row],[Plant]]="TC Admin"),".Stadler","")</f>
        <v>.Stadler</v>
      </c>
      <c r="J16" t="s">
        <v>21</v>
      </c>
      <c r="K16" t="str">
        <f>IF(NOT(Table2[[#This Row],[Plant]]="TC Admin"),_xlfn.XLOOKUP(Table2[[#This Row],[Group]],tGroups[Group],tGroups[Groupt],NA(),0,1),"")</f>
        <v>Manufacturing.</v>
      </c>
      <c r="L16" t="s">
        <v>36</v>
      </c>
      <c r="M16" t="str">
        <f>IF(NOT(Table2[[#This Row],[Role]]="Consumer"),"author","consumer")</f>
        <v>author</v>
      </c>
      <c r="N16" s="48" t="s">
        <v>23</v>
      </c>
      <c r="P16" s="48" t="s">
        <v>23</v>
      </c>
      <c r="Q16" s="48"/>
      <c r="R16" s="48"/>
      <c r="T16" t="str">
        <f>IF(Table2[[#This Row],[Default Group?]]="x",Table2[[#This Row],[Person]]&amp;"|"&amp;Table2[[#This Row],[User ID]]&amp;"|"&amp;Table2[[#This Row],[PW]]&amp;"|"&amp;Table2[[#This Row],[Groupt]]&amp;Table2[[#This Row],[Plant]]&amp;Table2[[#This Row],[Site]]&amp;"|"&amp;Table2[[#This Row],[Role]]&amp;"|PA9|"&amp;Table2[[#This Row],[Email-Address to lower case]]&amp;"|defaultgroup|"&amp;Table2[[#This Row],[Groupt]]&amp;Table2[[#This Row],[Plant]]&amp;Table2[[#This Row],[Site]]&amp;"|licenselevel|"&amp;Table2[[#This Row],[License Level]],Table2[[#This Row],[Person]]&amp;"|"&amp;Table2[[#This Row],[User ID]]&amp;"||"&amp;Table2[[#This Row],[Groupt]]&amp;Table2[[#This Row],[Plant]]&amp;Table2[[#This Row],[Site]]&amp;"|"&amp;Table2[[#This Row],[Role]])</f>
        <v>Enric Sabater|sabenr||Manufacturing.Internal.Stadler|Designer|PA9|enric.sabater@stadlerrail.com|defaultgroup|Manufacturing.Internal.Stadler|licenselevel|author</v>
      </c>
    </row>
    <row r="17" spans="1:20" x14ac:dyDescent="0.25">
      <c r="A17" t="s">
        <v>70</v>
      </c>
      <c r="B17" t="s">
        <v>71</v>
      </c>
      <c r="D17" t="s">
        <v>18</v>
      </c>
      <c r="F17" t="s">
        <v>72</v>
      </c>
      <c r="G17" t="str">
        <f>LOWER(Table2[[#This Row],[Email-Address]])</f>
        <v>fernando.guettler@stadlerrail.com</v>
      </c>
      <c r="H17" t="s">
        <v>408</v>
      </c>
      <c r="I17" t="str">
        <f>IF(NOT(Table2[[#This Row],[Plant]]="TC Admin"),".Stadler","")</f>
        <v>.Stadler</v>
      </c>
      <c r="J17" t="s">
        <v>63</v>
      </c>
      <c r="K17" t="str">
        <f>IF(NOT(Table2[[#This Row],[Plant]]="TC Admin"),_xlfn.XLOOKUP(Table2[[#This Row],[Group]],tGroups[Group],tGroups[Groupt],NA(),0,1),"")</f>
        <v>ECAD.Engineering.</v>
      </c>
      <c r="L17" t="s">
        <v>36</v>
      </c>
      <c r="M17" t="str">
        <f>IF(NOT(Table2[[#This Row],[Role]]="Consumer"),"author","consumer")</f>
        <v>author</v>
      </c>
      <c r="N17" t="s">
        <v>23</v>
      </c>
      <c r="P17" t="s">
        <v>23</v>
      </c>
      <c r="T17" t="str">
        <f>IF(Table2[[#This Row],[Default Group?]]="x",Table2[[#This Row],[Person]]&amp;"|"&amp;Table2[[#This Row],[User ID]]&amp;"|"&amp;Table2[[#This Row],[PW]]&amp;"|"&amp;Table2[[#This Row],[Groupt]]&amp;Table2[[#This Row],[Plant]]&amp;Table2[[#This Row],[Site]]&amp;"|"&amp;Table2[[#This Row],[Role]]&amp;"|PA9|"&amp;Table2[[#This Row],[Email-Address to lower case]]&amp;"|defaultgroup|"&amp;Table2[[#This Row],[Groupt]]&amp;Table2[[#This Row],[Plant]]&amp;Table2[[#This Row],[Site]]&amp;"|licenselevel|"&amp;Table2[[#This Row],[License Level]],Table2[[#This Row],[Person]]&amp;"|"&amp;Table2[[#This Row],[User ID]]&amp;"||"&amp;Table2[[#This Row],[Groupt]]&amp;Table2[[#This Row],[Plant]]&amp;Table2[[#This Row],[Site]]&amp;"|"&amp;Table2[[#This Row],[Role]])</f>
        <v>Fernando Güttler|guefer||ECAD.Engineering.Internal.Stadler|Designer|PA9|fernando.guettler@stadlerrail.com|defaultgroup|ECAD.Engineering.Internal.Stadler|licenselevel|author</v>
      </c>
    </row>
    <row r="18" spans="1:20" x14ac:dyDescent="0.25">
      <c r="A18" s="48" t="s">
        <v>74</v>
      </c>
      <c r="B18" s="48" t="s">
        <v>75</v>
      </c>
      <c r="C18" s="48"/>
      <c r="D18" s="48" t="s">
        <v>18</v>
      </c>
      <c r="F18" s="48" t="s">
        <v>76</v>
      </c>
      <c r="G18" s="48" t="str">
        <f>LOWER(Table2[[#This Row],[Email-Address]])</f>
        <v>frauke.sielaff@stadlerrail.com</v>
      </c>
      <c r="H18" s="48" t="s">
        <v>27</v>
      </c>
      <c r="I18" t="str">
        <f>IF(NOT(Table2[[#This Row],[Plant]]="TC Admin"),".Stadler","")</f>
        <v/>
      </c>
      <c r="K18" t="str">
        <f>IF(NOT(Table2[[#This Row],[Plant]]="TC Admin"),_xlfn.XLOOKUP(Table2[[#This Row],[Group]],tGroups[Group],tGroups[Groupt],NA(),0,1),"")</f>
        <v/>
      </c>
      <c r="L18" s="48" t="s">
        <v>27</v>
      </c>
      <c r="M18" t="str">
        <f>IF(NOT(Table2[[#This Row],[Role]]="Consumer"),"author","consumer")</f>
        <v>author</v>
      </c>
      <c r="N18" s="48"/>
      <c r="O18" t="s">
        <v>23</v>
      </c>
      <c r="P18" t="s">
        <v>23</v>
      </c>
      <c r="S18" s="48"/>
      <c r="T18" t="str">
        <f>IF(Table2[[#This Row],[Default Group?]]="x",Table2[[#This Row],[Person]]&amp;"|"&amp;Table2[[#This Row],[User ID]]&amp;"|"&amp;Table2[[#This Row],[PW]]&amp;"|"&amp;Table2[[#This Row],[Groupt]]&amp;Table2[[#This Row],[Plant]]&amp;Table2[[#This Row],[Site]]&amp;"|"&amp;Table2[[#This Row],[Role]]&amp;"|PA9|"&amp;Table2[[#This Row],[Email-Address to lower case]]&amp;"|defaultgroup|"&amp;Table2[[#This Row],[Groupt]]&amp;Table2[[#This Row],[Plant]]&amp;Table2[[#This Row],[Site]]&amp;"|licenselevel|"&amp;Table2[[#This Row],[License Level]],Table2[[#This Row],[Person]]&amp;"|"&amp;Table2[[#This Row],[User ID]]&amp;"||"&amp;Table2[[#This Row],[Groupt]]&amp;Table2[[#This Row],[Plant]]&amp;Table2[[#This Row],[Site]]&amp;"|"&amp;Table2[[#This Row],[Role]])</f>
        <v>Frauke Sielaff|siefra||TC Admin|TC Admin</v>
      </c>
    </row>
    <row r="19" spans="1:20" x14ac:dyDescent="0.25">
      <c r="A19" s="48" t="s">
        <v>74</v>
      </c>
      <c r="B19" s="48" t="s">
        <v>75</v>
      </c>
      <c r="C19" s="48"/>
      <c r="D19" s="48"/>
      <c r="F19" s="48"/>
      <c r="G19" s="48" t="str">
        <f>LOWER(Table2[[#This Row],[Email-Address]])</f>
        <v/>
      </c>
      <c r="H19" s="48" t="s">
        <v>58</v>
      </c>
      <c r="I19" t="str">
        <f>IF(NOT(Table2[[#This Row],[Plant]]="TC Admin"),".Stadler","")</f>
        <v>.Stadler</v>
      </c>
      <c r="J19" t="s">
        <v>77</v>
      </c>
      <c r="K19" t="str">
        <f>IF(NOT(Table2[[#This Row],[Plant]]="TC Admin"),_xlfn.XLOOKUP(Table2[[#This Row],[Group]],tGroups[Group],tGroups[Groupt],NA(),0,1),"")</f>
        <v>Change Management.</v>
      </c>
      <c r="L19" s="48" t="s">
        <v>78</v>
      </c>
      <c r="M19" t="str">
        <f>IF(NOT(Table2[[#This Row],[Role]]="Consumer"),"author","consumer")</f>
        <v>author</v>
      </c>
      <c r="N19" s="48"/>
      <c r="O19" t="s">
        <v>23</v>
      </c>
      <c r="P19" t="s">
        <v>23</v>
      </c>
      <c r="S19" s="48"/>
      <c r="T19" t="str">
        <f>IF(Table2[[#This Row],[Default Group?]]="x",Table2[[#This Row],[Person]]&amp;"|"&amp;Table2[[#This Row],[User ID]]&amp;"|"&amp;Table2[[#This Row],[PW]]&amp;"|"&amp;Table2[[#This Row],[Groupt]]&amp;Table2[[#This Row],[Plant]]&amp;Table2[[#This Row],[Site]]&amp;"|"&amp;Table2[[#This Row],[Role]]&amp;"|PA9|"&amp;Table2[[#This Row],[Email-Address to lower case]]&amp;"|defaultgroup|"&amp;Table2[[#This Row],[Groupt]]&amp;Table2[[#This Row],[Plant]]&amp;Table2[[#This Row],[Site]]&amp;"|licenselevel|"&amp;Table2[[#This Row],[License Level]],Table2[[#This Row],[Person]]&amp;"|"&amp;Table2[[#This Row],[User ID]]&amp;"||"&amp;Table2[[#This Row],[Groupt]]&amp;Table2[[#This Row],[Plant]]&amp;Table2[[#This Row],[Site]]&amp;"|"&amp;Table2[[#This Row],[Role]])</f>
        <v>Frauke Sielaff|siefra||Change Management.Global.Stadler|Change Manager</v>
      </c>
    </row>
    <row r="20" spans="1:20" x14ac:dyDescent="0.25">
      <c r="A20" t="s">
        <v>79</v>
      </c>
      <c r="B20" t="s">
        <v>80</v>
      </c>
      <c r="D20" t="s">
        <v>18</v>
      </c>
      <c r="F20" t="s">
        <v>81</v>
      </c>
      <c r="G20" t="str">
        <f>LOWER(Table2[[#This Row],[Email-Address]])</f>
        <v>gregor.zeichart@stadlerrail.com</v>
      </c>
      <c r="H20" t="s">
        <v>58</v>
      </c>
      <c r="I20" t="str">
        <f>IF(NOT(Table2[[#This Row],[Plant]]="TC Admin"),".Stadler","")</f>
        <v>.Stadler</v>
      </c>
      <c r="J20" t="s">
        <v>77</v>
      </c>
      <c r="K20" t="str">
        <f>IF(NOT(Table2[[#This Row],[Plant]]="TC Admin"),_xlfn.XLOOKUP(Table2[[#This Row],[Group]],tGroups[Group],tGroups[Groupt],NA(),0,1),"")</f>
        <v>Change Management.</v>
      </c>
      <c r="L20" t="s">
        <v>78</v>
      </c>
      <c r="M20" t="str">
        <f>IF(NOT(Table2[[#This Row],[Role]]="Consumer"),"author","consumer")</f>
        <v>author</v>
      </c>
      <c r="N20" t="s">
        <v>23</v>
      </c>
      <c r="P20" t="s">
        <v>23</v>
      </c>
      <c r="T20" t="str">
        <f>IF(Table2[[#This Row],[Default Group?]]="x",Table2[[#This Row],[Person]]&amp;"|"&amp;Table2[[#This Row],[User ID]]&amp;"|"&amp;Table2[[#This Row],[PW]]&amp;"|"&amp;Table2[[#This Row],[Groupt]]&amp;Table2[[#This Row],[Plant]]&amp;Table2[[#This Row],[Site]]&amp;"|"&amp;Table2[[#This Row],[Role]]&amp;"|PA9|"&amp;Table2[[#This Row],[Email-Address to lower case]]&amp;"|defaultgroup|"&amp;Table2[[#This Row],[Groupt]]&amp;Table2[[#This Row],[Plant]]&amp;Table2[[#This Row],[Site]]&amp;"|licenselevel|"&amp;Table2[[#This Row],[License Level]],Table2[[#This Row],[Person]]&amp;"|"&amp;Table2[[#This Row],[User ID]]&amp;"||"&amp;Table2[[#This Row],[Groupt]]&amp;Table2[[#This Row],[Plant]]&amp;Table2[[#This Row],[Site]]&amp;"|"&amp;Table2[[#This Row],[Role]])</f>
        <v>Gregor Zeichart|gzeichar||Change Management.Global.Stadler|Change Manager|PA9|gregor.zeichart@stadlerrail.com|defaultgroup|Change Management.Global.Stadler|licenselevel|author</v>
      </c>
    </row>
    <row r="21" spans="1:20" x14ac:dyDescent="0.25">
      <c r="A21" t="s">
        <v>82</v>
      </c>
      <c r="B21" t="s">
        <v>83</v>
      </c>
      <c r="D21" t="s">
        <v>18</v>
      </c>
      <c r="F21" t="s">
        <v>84</v>
      </c>
      <c r="G21" t="str">
        <f>LOWER(Table2[[#This Row],[Email-Address]])</f>
        <v>guillermo.bruixola@stadlerrail.com</v>
      </c>
      <c r="H21" t="s">
        <v>408</v>
      </c>
      <c r="I21" t="str">
        <f>IF(NOT(Table2[[#This Row],[Plant]]="TC Admin"),".Stadler","")</f>
        <v>.Stadler</v>
      </c>
      <c r="J21" t="s">
        <v>35</v>
      </c>
      <c r="K21" t="str">
        <f>IF(NOT(Table2[[#This Row],[Plant]]="TC Admin"),_xlfn.XLOOKUP(Table2[[#This Row],[Group]],tGroups[Group],tGroups[Groupt],NA(),0,1),"")</f>
        <v>MCAD.Engineering.</v>
      </c>
      <c r="L21" t="s">
        <v>22</v>
      </c>
      <c r="M21" t="str">
        <f>IF(NOT(Table2[[#This Row],[Role]]="Consumer"),"author","consumer")</f>
        <v>author</v>
      </c>
      <c r="N21" t="s">
        <v>23</v>
      </c>
      <c r="O21" t="s">
        <v>23</v>
      </c>
      <c r="P21" t="s">
        <v>23</v>
      </c>
      <c r="T21" t="str">
        <f>IF(Table2[[#This Row],[Default Group?]]="x",Table2[[#This Row],[Person]]&amp;"|"&amp;Table2[[#This Row],[User ID]]&amp;"|"&amp;Table2[[#This Row],[PW]]&amp;"|"&amp;Table2[[#This Row],[Groupt]]&amp;Table2[[#This Row],[Plant]]&amp;Table2[[#This Row],[Site]]&amp;"|"&amp;Table2[[#This Row],[Role]]&amp;"|PA9|"&amp;Table2[[#This Row],[Email-Address to lower case]]&amp;"|defaultgroup|"&amp;Table2[[#This Row],[Groupt]]&amp;Table2[[#This Row],[Plant]]&amp;Table2[[#This Row],[Site]]&amp;"|licenselevel|"&amp;Table2[[#This Row],[License Level]],Table2[[#This Row],[Person]]&amp;"|"&amp;Table2[[#This Row],[User ID]]&amp;"||"&amp;Table2[[#This Row],[Groupt]]&amp;Table2[[#This Row],[Plant]]&amp;Table2[[#This Row],[Site]]&amp;"|"&amp;Table2[[#This Row],[Role]])</f>
        <v>Guillermo Bruixola|brugui||MCAD.Engineering.Internal.Stadler|Approver|PA9|guillermo.bruixola@stadlerrail.com|defaultgroup|MCAD.Engineering.Internal.Stadler|licenselevel|author</v>
      </c>
    </row>
    <row r="22" spans="1:20" hidden="1" x14ac:dyDescent="0.25">
      <c r="A22" t="s">
        <v>85</v>
      </c>
      <c r="B22" s="48" t="s">
        <v>86</v>
      </c>
      <c r="C22" s="48"/>
      <c r="D22" s="48" t="s">
        <v>135</v>
      </c>
      <c r="F22" t="s">
        <v>87</v>
      </c>
      <c r="G22" t="str">
        <f>LOWER(Table2[[#This Row],[Email-Address]])</f>
        <v>heiko.schlag@stadlerrail.com</v>
      </c>
      <c r="H22" t="s">
        <v>27</v>
      </c>
      <c r="I22" t="str">
        <f>IF(NOT(Table2[[#This Row],[Plant]]="TC Admin"),".Stadler","")</f>
        <v/>
      </c>
      <c r="K22" t="str">
        <f>IF(NOT(Table2[[#This Row],[Plant]]="TC Admin"),_xlfn.XLOOKUP(Table2[[#This Row],[Group]],tGroups[Group],tGroups[Groupt],NA(),0,1),"")</f>
        <v/>
      </c>
      <c r="L22" t="s">
        <v>27</v>
      </c>
      <c r="M22" t="str">
        <f>IF(NOT(Table2[[#This Row],[Role]]="Consumer"),"author","consumer")</f>
        <v>author</v>
      </c>
      <c r="N22" t="s">
        <v>23</v>
      </c>
      <c r="O22" t="s">
        <v>23</v>
      </c>
      <c r="P22" t="s">
        <v>23</v>
      </c>
      <c r="T22" t="str">
        <f>IF(Table2[[#This Row],[Default Group?]]="x",Table2[[#This Row],[Person]]&amp;"|"&amp;Table2[[#This Row],[User ID]]&amp;"|"&amp;Table2[[#This Row],[PW]]&amp;"|"&amp;Table2[[#This Row],[Groupt]]&amp;Table2[[#This Row],[Plant]]&amp;Table2[[#This Row],[Site]]&amp;"|"&amp;Table2[[#This Row],[Role]]&amp;"|PA9|"&amp;Table2[[#This Row],[Email-Address to lower case]]&amp;"|defaultgroup|"&amp;Table2[[#This Row],[Groupt]]&amp;Table2[[#This Row],[Plant]]&amp;Table2[[#This Row],[Site]]&amp;"|licenselevel|"&amp;Table2[[#This Row],[License Level]],Table2[[#This Row],[Person]]&amp;"|"&amp;Table2[[#This Row],[User ID]]&amp;"||"&amp;Table2[[#This Row],[Groupt]]&amp;Table2[[#This Row],[Plant]]&amp;Table2[[#This Row],[Site]]&amp;"|"&amp;Table2[[#This Row],[Role]])</f>
        <v>Heiko Schlag|scheik||TC Admin|TC Admin|PA9|heiko.schlag@stadlerrail.com|defaultgroup|TC Admin|licenselevel|author</v>
      </c>
    </row>
    <row r="23" spans="1:20" x14ac:dyDescent="0.25">
      <c r="A23" t="s">
        <v>88</v>
      </c>
      <c r="B23" t="s">
        <v>89</v>
      </c>
      <c r="D23" t="s">
        <v>18</v>
      </c>
      <c r="F23" t="s">
        <v>90</v>
      </c>
      <c r="G23" t="str">
        <f>LOWER(Table2[[#This Row],[Email-Address]])</f>
        <v xml:space="preserve">holger.muessing@stadlerrail.com </v>
      </c>
      <c r="H23" t="s">
        <v>408</v>
      </c>
      <c r="I23" t="str">
        <f>IF(NOT(Table2[[#This Row],[Plant]]="TC Admin"),".Stadler","")</f>
        <v>.Stadler</v>
      </c>
      <c r="J23" t="s">
        <v>35</v>
      </c>
      <c r="K23" t="str">
        <f>IF(NOT(Table2[[#This Row],[Plant]]="TC Admin"),_xlfn.XLOOKUP(Table2[[#This Row],[Group]],tGroups[Group],tGroups[Groupt],NA(),0,1),"")</f>
        <v>MCAD.Engineering.</v>
      </c>
      <c r="L23" t="s">
        <v>22</v>
      </c>
      <c r="M23" t="str">
        <f>IF(NOT(Table2[[#This Row],[Role]]="Consumer"),"author","consumer")</f>
        <v>author</v>
      </c>
      <c r="N23" t="s">
        <v>23</v>
      </c>
      <c r="P23" t="s">
        <v>23</v>
      </c>
      <c r="T23" t="str">
        <f>IF(Table2[[#This Row],[Default Group?]]="x",Table2[[#This Row],[Person]]&amp;"|"&amp;Table2[[#This Row],[User ID]]&amp;"|"&amp;Table2[[#This Row],[PW]]&amp;"|"&amp;Table2[[#This Row],[Groupt]]&amp;Table2[[#This Row],[Plant]]&amp;Table2[[#This Row],[Site]]&amp;"|"&amp;Table2[[#This Row],[Role]]&amp;"|PA9|"&amp;Table2[[#This Row],[Email-Address to lower case]]&amp;"|defaultgroup|"&amp;Table2[[#This Row],[Groupt]]&amp;Table2[[#This Row],[Plant]]&amp;Table2[[#This Row],[Site]]&amp;"|licenselevel|"&amp;Table2[[#This Row],[License Level]],Table2[[#This Row],[Person]]&amp;"|"&amp;Table2[[#This Row],[User ID]]&amp;"||"&amp;Table2[[#This Row],[Groupt]]&amp;Table2[[#This Row],[Plant]]&amp;Table2[[#This Row],[Site]]&amp;"|"&amp;Table2[[#This Row],[Role]])</f>
        <v>Holger Müßing|hmuessin||MCAD.Engineering.Internal.Stadler|Approver|PA9|holger.muessing@stadlerrail.com |defaultgroup|MCAD.Engineering.Internal.Stadler|licenselevel|author</v>
      </c>
    </row>
    <row r="24" spans="1:20" x14ac:dyDescent="0.25">
      <c r="A24" t="s">
        <v>91</v>
      </c>
      <c r="B24" t="s">
        <v>92</v>
      </c>
      <c r="D24" t="s">
        <v>18</v>
      </c>
      <c r="F24" t="s">
        <v>93</v>
      </c>
      <c r="G24" t="str">
        <f>LOWER(Table2[[#This Row],[Email-Address]])</f>
        <v>ian.traffehn@stadlerrail.com</v>
      </c>
      <c r="H24" t="s">
        <v>408</v>
      </c>
      <c r="I24" t="str">
        <f>IF(NOT(Table2[[#This Row],[Plant]]="TC Admin"),".Stadler","")</f>
        <v>.Stadler</v>
      </c>
      <c r="J24" t="s">
        <v>21</v>
      </c>
      <c r="K24" t="str">
        <f>IF(NOT(Table2[[#This Row],[Plant]]="TC Admin"),_xlfn.XLOOKUP(Table2[[#This Row],[Group]],tGroups[Group],tGroups[Groupt],NA(),0,1),"")</f>
        <v>Manufacturing.</v>
      </c>
      <c r="L24" t="s">
        <v>36</v>
      </c>
      <c r="M24" t="str">
        <f>IF(NOT(Table2[[#This Row],[Role]]="Consumer"),"author","consumer")</f>
        <v>author</v>
      </c>
      <c r="N24" t="s">
        <v>23</v>
      </c>
      <c r="P24" t="s">
        <v>23</v>
      </c>
      <c r="T24" t="str">
        <f>IF(Table2[[#This Row],[Default Group?]]="x",Table2[[#This Row],[Person]]&amp;"|"&amp;Table2[[#This Row],[User ID]]&amp;"|"&amp;Table2[[#This Row],[PW]]&amp;"|"&amp;Table2[[#This Row],[Groupt]]&amp;Table2[[#This Row],[Plant]]&amp;Table2[[#This Row],[Site]]&amp;"|"&amp;Table2[[#This Row],[Role]]&amp;"|PA9|"&amp;Table2[[#This Row],[Email-Address to lower case]]&amp;"|defaultgroup|"&amp;Table2[[#This Row],[Groupt]]&amp;Table2[[#This Row],[Plant]]&amp;Table2[[#This Row],[Site]]&amp;"|licenselevel|"&amp;Table2[[#This Row],[License Level]],Table2[[#This Row],[Person]]&amp;"|"&amp;Table2[[#This Row],[User ID]]&amp;"||"&amp;Table2[[#This Row],[Groupt]]&amp;Table2[[#This Row],[Plant]]&amp;Table2[[#This Row],[Site]]&amp;"|"&amp;Table2[[#This Row],[Role]])</f>
        <v>Ian Traffehn|traian||Manufacturing.Internal.Stadler|Designer|PA9|ian.traffehn@stadlerrail.com|defaultgroup|Manufacturing.Internal.Stadler|licenselevel|author</v>
      </c>
    </row>
    <row r="25" spans="1:20" x14ac:dyDescent="0.25">
      <c r="A25" t="s">
        <v>94</v>
      </c>
      <c r="B25" t="s">
        <v>95</v>
      </c>
      <c r="D25" t="s">
        <v>18</v>
      </c>
      <c r="F25" t="s">
        <v>96</v>
      </c>
      <c r="G25" t="str">
        <f>LOWER(Table2[[#This Row],[Email-Address]])</f>
        <v>javier.blasco@stadlerrail.com</v>
      </c>
      <c r="H25" t="s">
        <v>408</v>
      </c>
      <c r="I25" t="str">
        <f>IF(NOT(Table2[[#This Row],[Plant]]="TC Admin"),".Stadler","")</f>
        <v>.Stadler</v>
      </c>
      <c r="J25" t="s">
        <v>97</v>
      </c>
      <c r="K25" t="str">
        <f>IF(NOT(Table2[[#This Row],[Plant]]="TC Admin"),_xlfn.XLOOKUP(Table2[[#This Row],[Group]],tGroups[Group],tGroups[Groupt],NA(),0,1),"")</f>
        <v>Project Management.</v>
      </c>
      <c r="L25" t="s">
        <v>22</v>
      </c>
      <c r="M25" t="str">
        <f>IF(NOT(Table2[[#This Row],[Role]]="Consumer"),"author","consumer")</f>
        <v>author</v>
      </c>
      <c r="N25" s="48" t="s">
        <v>23</v>
      </c>
      <c r="P25" s="48" t="s">
        <v>23</v>
      </c>
      <c r="Q25" s="48"/>
      <c r="R25" s="48"/>
      <c r="T25" t="str">
        <f>IF(Table2[[#This Row],[Default Group?]]="x",Table2[[#This Row],[Person]]&amp;"|"&amp;Table2[[#This Row],[User ID]]&amp;"|"&amp;Table2[[#This Row],[PW]]&amp;"|"&amp;Table2[[#This Row],[Groupt]]&amp;Table2[[#This Row],[Plant]]&amp;Table2[[#This Row],[Site]]&amp;"|"&amp;Table2[[#This Row],[Role]]&amp;"|PA9|"&amp;Table2[[#This Row],[Email-Address to lower case]]&amp;"|defaultgroup|"&amp;Table2[[#This Row],[Groupt]]&amp;Table2[[#This Row],[Plant]]&amp;Table2[[#This Row],[Site]]&amp;"|licenselevel|"&amp;Table2[[#This Row],[License Level]],Table2[[#This Row],[Person]]&amp;"|"&amp;Table2[[#This Row],[User ID]]&amp;"||"&amp;Table2[[#This Row],[Groupt]]&amp;Table2[[#This Row],[Plant]]&amp;Table2[[#This Row],[Site]]&amp;"|"&amp;Table2[[#This Row],[Role]])</f>
        <v>Javier Blasco|blajav||Project Management.Internal.Stadler|Approver|PA9|javier.blasco@stadlerrail.com|defaultgroup|Project Management.Internal.Stadler|licenselevel|author</v>
      </c>
    </row>
    <row r="26" spans="1:20" x14ac:dyDescent="0.25">
      <c r="A26" t="s">
        <v>98</v>
      </c>
      <c r="B26" t="s">
        <v>99</v>
      </c>
      <c r="D26" t="s">
        <v>18</v>
      </c>
      <c r="F26" t="s">
        <v>100</v>
      </c>
      <c r="G26" t="str">
        <f>LOWER(Table2[[#This Row],[Email-Address]])</f>
        <v>jens.mueller2@stadlerrail.com</v>
      </c>
      <c r="H26" t="s">
        <v>408</v>
      </c>
      <c r="I26" t="str">
        <f>IF(NOT(Table2[[#This Row],[Plant]]="TC Admin"),".Stadler","")</f>
        <v>.Stadler</v>
      </c>
      <c r="J26" t="s">
        <v>35</v>
      </c>
      <c r="K26" t="str">
        <f>IF(NOT(Table2[[#This Row],[Plant]]="TC Admin"),_xlfn.XLOOKUP(Table2[[#This Row],[Group]],tGroups[Group],tGroups[Groupt],NA(),0,1),"")</f>
        <v>MCAD.Engineering.</v>
      </c>
      <c r="L26" t="s">
        <v>36</v>
      </c>
      <c r="M26" t="str">
        <f>IF(NOT(Table2[[#This Row],[Role]]="Consumer"),"author","consumer")</f>
        <v>author</v>
      </c>
      <c r="N26" t="s">
        <v>23</v>
      </c>
      <c r="O26" t="s">
        <v>23</v>
      </c>
      <c r="P26" t="s">
        <v>23</v>
      </c>
      <c r="T26" t="str">
        <f>IF(Table2[[#This Row],[Default Group?]]="x",Table2[[#This Row],[Person]]&amp;"|"&amp;Table2[[#This Row],[User ID]]&amp;"|"&amp;Table2[[#This Row],[PW]]&amp;"|"&amp;Table2[[#This Row],[Groupt]]&amp;Table2[[#This Row],[Plant]]&amp;Table2[[#This Row],[Site]]&amp;"|"&amp;Table2[[#This Row],[Role]]&amp;"|PA9|"&amp;Table2[[#This Row],[Email-Address to lower case]]&amp;"|defaultgroup|"&amp;Table2[[#This Row],[Groupt]]&amp;Table2[[#This Row],[Plant]]&amp;Table2[[#This Row],[Site]]&amp;"|licenselevel|"&amp;Table2[[#This Row],[License Level]],Table2[[#This Row],[Person]]&amp;"|"&amp;Table2[[#This Row],[User ID]]&amp;"||"&amp;Table2[[#This Row],[Groupt]]&amp;Table2[[#This Row],[Plant]]&amp;Table2[[#This Row],[Site]]&amp;"|"&amp;Table2[[#This Row],[Role]])</f>
        <v>Jens Mueller|muejes||MCAD.Engineering.Internal.Stadler|Designer|PA9|jens.mueller2@stadlerrail.com|defaultgroup|MCAD.Engineering.Internal.Stadler|licenselevel|author</v>
      </c>
    </row>
    <row r="27" spans="1:20" x14ac:dyDescent="0.25">
      <c r="A27" t="s">
        <v>98</v>
      </c>
      <c r="B27" t="s">
        <v>99</v>
      </c>
      <c r="D27" t="s">
        <v>18</v>
      </c>
      <c r="G27" t="str">
        <f>LOWER(Table2[[#This Row],[Email-Address]])</f>
        <v/>
      </c>
      <c r="H27" t="s">
        <v>408</v>
      </c>
      <c r="I27" t="str">
        <f>IF(NOT(Table2[[#This Row],[Plant]]="TC Admin"),".Stadler","")</f>
        <v>.Stadler</v>
      </c>
      <c r="J27" t="s">
        <v>35</v>
      </c>
      <c r="K27" t="str">
        <f>IF(NOT(Table2[[#This Row],[Plant]]="TC Admin"),_xlfn.XLOOKUP(Table2[[#This Row],[Group]],tGroups[Group],tGroups[Groupt],NA(),0,1),"")</f>
        <v>MCAD.Engineering.</v>
      </c>
      <c r="L27" t="s">
        <v>101</v>
      </c>
      <c r="M27" t="str">
        <f>IF(NOT(Table2[[#This Row],[Role]]="Consumer"),"author","consumer")</f>
        <v>author</v>
      </c>
      <c r="O27" t="s">
        <v>23</v>
      </c>
      <c r="P27" t="s">
        <v>23</v>
      </c>
      <c r="T27" t="str">
        <f>IF(Table2[[#This Row],[Default Group?]]="x",Table2[[#This Row],[Person]]&amp;"|"&amp;Table2[[#This Row],[User ID]]&amp;"|"&amp;Table2[[#This Row],[PW]]&amp;"|"&amp;Table2[[#This Row],[Groupt]]&amp;Table2[[#This Row],[Plant]]&amp;Table2[[#This Row],[Site]]&amp;"|"&amp;Table2[[#This Row],[Role]]&amp;"|PA9|"&amp;Table2[[#This Row],[Email-Address to lower case]]&amp;"|defaultgroup|"&amp;Table2[[#This Row],[Groupt]]&amp;Table2[[#This Row],[Plant]]&amp;Table2[[#This Row],[Site]]&amp;"|licenselevel|"&amp;Table2[[#This Row],[License Level]],Table2[[#This Row],[Person]]&amp;"|"&amp;Table2[[#This Row],[User ID]]&amp;"||"&amp;Table2[[#This Row],[Groupt]]&amp;Table2[[#This Row],[Plant]]&amp;Table2[[#This Row],[Site]]&amp;"|"&amp;Table2[[#This Row],[Role]])</f>
        <v>Jens Mueller|muejes||MCAD.Engineering.Internal.Stadler|Reviewer</v>
      </c>
    </row>
    <row r="28" spans="1:20" x14ac:dyDescent="0.25">
      <c r="A28" t="s">
        <v>98</v>
      </c>
      <c r="B28" t="s">
        <v>99</v>
      </c>
      <c r="G28" t="str">
        <f>LOWER(Table2[[#This Row],[Email-Address]])</f>
        <v/>
      </c>
      <c r="H28" t="s">
        <v>408</v>
      </c>
      <c r="I28" t="str">
        <f>IF(NOT(Table2[[#This Row],[Plant]]="TC Admin"),".Stadler","")</f>
        <v>.Stadler</v>
      </c>
      <c r="J28" t="s">
        <v>35</v>
      </c>
      <c r="K28" t="str">
        <f>IF(NOT(Table2[[#This Row],[Plant]]="TC Admin"),_xlfn.XLOOKUP(Table2[[#This Row],[Group]],tGroups[Group],tGroups[Groupt],NA(),0,1),"")</f>
        <v>MCAD.Engineering.</v>
      </c>
      <c r="L28" t="s">
        <v>22</v>
      </c>
      <c r="M28" t="str">
        <f>IF(NOT(Table2[[#This Row],[Role]]="Consumer"),"author","consumer")</f>
        <v>author</v>
      </c>
      <c r="O28" t="s">
        <v>23</v>
      </c>
      <c r="P28" t="s">
        <v>23</v>
      </c>
      <c r="T28" t="str">
        <f>IF(Table2[[#This Row],[Default Group?]]="x",Table2[[#This Row],[Person]]&amp;"|"&amp;Table2[[#This Row],[User ID]]&amp;"|"&amp;Table2[[#This Row],[PW]]&amp;"|"&amp;Table2[[#This Row],[Groupt]]&amp;Table2[[#This Row],[Plant]]&amp;Table2[[#This Row],[Site]]&amp;"|"&amp;Table2[[#This Row],[Role]]&amp;"|PA9|"&amp;Table2[[#This Row],[Email-Address to lower case]]&amp;"|defaultgroup|"&amp;Table2[[#This Row],[Groupt]]&amp;Table2[[#This Row],[Plant]]&amp;Table2[[#This Row],[Site]]&amp;"|licenselevel|"&amp;Table2[[#This Row],[License Level]],Table2[[#This Row],[Person]]&amp;"|"&amp;Table2[[#This Row],[User ID]]&amp;"||"&amp;Table2[[#This Row],[Groupt]]&amp;Table2[[#This Row],[Plant]]&amp;Table2[[#This Row],[Site]]&amp;"|"&amp;Table2[[#This Row],[Role]])</f>
        <v>Jens Mueller|muejes||MCAD.Engineering.Internal.Stadler|Approver</v>
      </c>
    </row>
    <row r="29" spans="1:20" x14ac:dyDescent="0.25">
      <c r="A29" t="s">
        <v>102</v>
      </c>
      <c r="B29" t="s">
        <v>103</v>
      </c>
      <c r="D29" t="s">
        <v>18</v>
      </c>
      <c r="F29" t="s">
        <v>104</v>
      </c>
      <c r="G29" t="str">
        <f>LOWER(Table2[[#This Row],[Email-Address]])</f>
        <v>jose-luis.gomez@stadlerrail.com</v>
      </c>
      <c r="H29" t="s">
        <v>408</v>
      </c>
      <c r="I29" t="str">
        <f>IF(NOT(Table2[[#This Row],[Plant]]="TC Admin"),".Stadler","")</f>
        <v>.Stadler</v>
      </c>
      <c r="J29" t="s">
        <v>21</v>
      </c>
      <c r="K29" t="str">
        <f>IF(NOT(Table2[[#This Row],[Plant]]="TC Admin"),_xlfn.XLOOKUP(Table2[[#This Row],[Group]],tGroups[Group],tGroups[Groupt],NA(),0,1),"")</f>
        <v>Manufacturing.</v>
      </c>
      <c r="L29" t="s">
        <v>36</v>
      </c>
      <c r="M29" t="str">
        <f>IF(NOT(Table2[[#This Row],[Role]]="Consumer"),"author","consumer")</f>
        <v>author</v>
      </c>
      <c r="N29" s="48" t="s">
        <v>23</v>
      </c>
      <c r="P29" s="48" t="s">
        <v>23</v>
      </c>
      <c r="Q29" s="48"/>
      <c r="R29" s="48"/>
      <c r="T29" t="str">
        <f>IF(Table2[[#This Row],[Default Group?]]="x",Table2[[#This Row],[Person]]&amp;"|"&amp;Table2[[#This Row],[User ID]]&amp;"|"&amp;Table2[[#This Row],[PW]]&amp;"|"&amp;Table2[[#This Row],[Groupt]]&amp;Table2[[#This Row],[Plant]]&amp;Table2[[#This Row],[Site]]&amp;"|"&amp;Table2[[#This Row],[Role]]&amp;"|PA9|"&amp;Table2[[#This Row],[Email-Address to lower case]]&amp;"|defaultgroup|"&amp;Table2[[#This Row],[Groupt]]&amp;Table2[[#This Row],[Plant]]&amp;Table2[[#This Row],[Site]]&amp;"|licenselevel|"&amp;Table2[[#This Row],[License Level]],Table2[[#This Row],[Person]]&amp;"|"&amp;Table2[[#This Row],[User ID]]&amp;"||"&amp;Table2[[#This Row],[Groupt]]&amp;Table2[[#This Row],[Plant]]&amp;Table2[[#This Row],[Site]]&amp;"|"&amp;Table2[[#This Row],[Role]])</f>
        <v>José Luis Gomez|gojose||Manufacturing.Internal.Stadler|Designer|PA9|jose-luis.gomez@stadlerrail.com|defaultgroup|Manufacturing.Internal.Stadler|licenselevel|author</v>
      </c>
    </row>
    <row r="30" spans="1:20" x14ac:dyDescent="0.25">
      <c r="A30" t="s">
        <v>105</v>
      </c>
      <c r="B30" t="s">
        <v>106</v>
      </c>
      <c r="D30" t="s">
        <v>18</v>
      </c>
      <c r="F30" t="s">
        <v>107</v>
      </c>
      <c r="G30" t="str">
        <f>LOWER(Table2[[#This Row],[Email-Address]])</f>
        <v>jose-manuel.pinilla@stadlerrail.com</v>
      </c>
      <c r="H30" t="s">
        <v>408</v>
      </c>
      <c r="I30" t="str">
        <f>IF(NOT(Table2[[#This Row],[Plant]]="TC Admin"),".Stadler","")</f>
        <v>.Stadler</v>
      </c>
      <c r="J30" t="s">
        <v>35</v>
      </c>
      <c r="K30" t="str">
        <f>IF(NOT(Table2[[#This Row],[Plant]]="TC Admin"),_xlfn.XLOOKUP(Table2[[#This Row],[Group]],tGroups[Group],tGroups[Groupt],NA(),0,1),"")</f>
        <v>MCAD.Engineering.</v>
      </c>
      <c r="L30" t="s">
        <v>22</v>
      </c>
      <c r="M30" t="str">
        <f>IF(NOT(Table2[[#This Row],[Role]]="Consumer"),"author","consumer")</f>
        <v>author</v>
      </c>
      <c r="N30" s="48" t="s">
        <v>23</v>
      </c>
      <c r="P30" s="48" t="s">
        <v>23</v>
      </c>
      <c r="Q30" s="48"/>
      <c r="R30" s="48"/>
      <c r="T30" t="str">
        <f>IF(Table2[[#This Row],[Default Group?]]="x",Table2[[#This Row],[Person]]&amp;"|"&amp;Table2[[#This Row],[User ID]]&amp;"|"&amp;Table2[[#This Row],[PW]]&amp;"|"&amp;Table2[[#This Row],[Groupt]]&amp;Table2[[#This Row],[Plant]]&amp;Table2[[#This Row],[Site]]&amp;"|"&amp;Table2[[#This Row],[Role]]&amp;"|PA9|"&amp;Table2[[#This Row],[Email-Address to lower case]]&amp;"|defaultgroup|"&amp;Table2[[#This Row],[Groupt]]&amp;Table2[[#This Row],[Plant]]&amp;Table2[[#This Row],[Site]]&amp;"|licenselevel|"&amp;Table2[[#This Row],[License Level]],Table2[[#This Row],[Person]]&amp;"|"&amp;Table2[[#This Row],[User ID]]&amp;"||"&amp;Table2[[#This Row],[Groupt]]&amp;Table2[[#This Row],[Plant]]&amp;Table2[[#This Row],[Site]]&amp;"|"&amp;Table2[[#This Row],[Role]])</f>
        <v>Jose-Manuel Pinilla|pinijo||MCAD.Engineering.Internal.Stadler|Approver|PA9|jose-manuel.pinilla@stadlerrail.com|defaultgroup|MCAD.Engineering.Internal.Stadler|licenselevel|author</v>
      </c>
    </row>
    <row r="31" spans="1:20" x14ac:dyDescent="0.25">
      <c r="A31" t="s">
        <v>108</v>
      </c>
      <c r="B31" t="s">
        <v>109</v>
      </c>
      <c r="D31" t="s">
        <v>18</v>
      </c>
      <c r="F31" t="s">
        <v>110</v>
      </c>
      <c r="G31" t="str">
        <f>LOWER(Table2[[#This Row],[Email-Address]])</f>
        <v>juan.fernandez-garcia@stadlerrail.com</v>
      </c>
      <c r="H31" t="s">
        <v>408</v>
      </c>
      <c r="I31" t="str">
        <f>IF(NOT(Table2[[#This Row],[Plant]]="TC Admin"),".Stadler","")</f>
        <v>.Stadler</v>
      </c>
      <c r="J31" t="s">
        <v>111</v>
      </c>
      <c r="K31" t="str">
        <f>IF(NOT(Table2[[#This Row],[Plant]]="TC Admin"),_xlfn.XLOOKUP(Table2[[#This Row],[Group]],tGroups[Group],tGroups[Groupt],NA(),0,1),"")</f>
        <v>Software.Engineering.</v>
      </c>
      <c r="L31" t="s">
        <v>22</v>
      </c>
      <c r="M31" t="str">
        <f>IF(NOT(Table2[[#This Row],[Role]]="Consumer"),"author","consumer")</f>
        <v>author</v>
      </c>
      <c r="N31" s="48" t="s">
        <v>23</v>
      </c>
      <c r="P31" s="48" t="s">
        <v>23</v>
      </c>
      <c r="Q31" s="48"/>
      <c r="R31" s="48"/>
      <c r="T31" t="str">
        <f>IF(Table2[[#This Row],[Default Group?]]="x",Table2[[#This Row],[Person]]&amp;"|"&amp;Table2[[#This Row],[User ID]]&amp;"|"&amp;Table2[[#This Row],[PW]]&amp;"|"&amp;Table2[[#This Row],[Groupt]]&amp;Table2[[#This Row],[Plant]]&amp;Table2[[#This Row],[Site]]&amp;"|"&amp;Table2[[#This Row],[Role]]&amp;"|PA9|"&amp;Table2[[#This Row],[Email-Address to lower case]]&amp;"|defaultgroup|"&amp;Table2[[#This Row],[Groupt]]&amp;Table2[[#This Row],[Plant]]&amp;Table2[[#This Row],[Site]]&amp;"|licenselevel|"&amp;Table2[[#This Row],[License Level]],Table2[[#This Row],[Person]]&amp;"|"&amp;Table2[[#This Row],[User ID]]&amp;"||"&amp;Table2[[#This Row],[Groupt]]&amp;Table2[[#This Row],[Plant]]&amp;Table2[[#This Row],[Site]]&amp;"|"&amp;Table2[[#This Row],[Role]])</f>
        <v>Juan Fernandez-Garcia|ferjua||Software.Engineering.Internal.Stadler|Approver|PA9|juan.fernandez-garcia@stadlerrail.com|defaultgroup|Software.Engineering.Internal.Stadler|licenselevel|author</v>
      </c>
    </row>
    <row r="32" spans="1:20" x14ac:dyDescent="0.25">
      <c r="A32" t="s">
        <v>112</v>
      </c>
      <c r="B32" t="s">
        <v>113</v>
      </c>
      <c r="D32" t="s">
        <v>18</v>
      </c>
      <c r="F32" t="s">
        <v>114</v>
      </c>
      <c r="G32" t="str">
        <f>LOWER(Table2[[#This Row],[Email-Address]])</f>
        <v>juan.vano@stadlerrail.com</v>
      </c>
      <c r="H32" t="s">
        <v>408</v>
      </c>
      <c r="I32" t="str">
        <f>IF(NOT(Table2[[#This Row],[Plant]]="TC Admin"),".Stadler","")</f>
        <v>.Stadler</v>
      </c>
      <c r="J32" t="s">
        <v>35</v>
      </c>
      <c r="K32" t="str">
        <f>IF(NOT(Table2[[#This Row],[Plant]]="TC Admin"),_xlfn.XLOOKUP(Table2[[#This Row],[Group]],tGroups[Group],tGroups[Groupt],NA(),0,1),"")</f>
        <v>MCAD.Engineering.</v>
      </c>
      <c r="L32" t="s">
        <v>22</v>
      </c>
      <c r="M32" t="str">
        <f>IF(NOT(Table2[[#This Row],[Role]]="Consumer"),"author","consumer")</f>
        <v>author</v>
      </c>
      <c r="N32" s="48" t="s">
        <v>23</v>
      </c>
      <c r="P32" s="48" t="s">
        <v>23</v>
      </c>
      <c r="Q32" s="48"/>
      <c r="R32" s="48"/>
      <c r="T32" t="str">
        <f>IF(Table2[[#This Row],[Default Group?]]="x",Table2[[#This Row],[Person]]&amp;"|"&amp;Table2[[#This Row],[User ID]]&amp;"|"&amp;Table2[[#This Row],[PW]]&amp;"|"&amp;Table2[[#This Row],[Groupt]]&amp;Table2[[#This Row],[Plant]]&amp;Table2[[#This Row],[Site]]&amp;"|"&amp;Table2[[#This Row],[Role]]&amp;"|PA9|"&amp;Table2[[#This Row],[Email-Address to lower case]]&amp;"|defaultgroup|"&amp;Table2[[#This Row],[Groupt]]&amp;Table2[[#This Row],[Plant]]&amp;Table2[[#This Row],[Site]]&amp;"|licenselevel|"&amp;Table2[[#This Row],[License Level]],Table2[[#This Row],[Person]]&amp;"|"&amp;Table2[[#This Row],[User ID]]&amp;"||"&amp;Table2[[#This Row],[Groupt]]&amp;Table2[[#This Row],[Plant]]&amp;Table2[[#This Row],[Site]]&amp;"|"&amp;Table2[[#This Row],[Role]])</f>
        <v>Juan Vaño|vanjua||MCAD.Engineering.Internal.Stadler|Approver|PA9|juan.vano@stadlerrail.com|defaultgroup|MCAD.Engineering.Internal.Stadler|licenselevel|author</v>
      </c>
    </row>
    <row r="33" spans="1:20" x14ac:dyDescent="0.25">
      <c r="A33" t="s">
        <v>115</v>
      </c>
      <c r="B33" t="s">
        <v>116</v>
      </c>
      <c r="D33" t="s">
        <v>18</v>
      </c>
      <c r="F33" t="s">
        <v>117</v>
      </c>
      <c r="G33" t="str">
        <f>LOWER(Table2[[#This Row],[Email-Address]])</f>
        <v>juanjo.gomez@stadlerrail.com</v>
      </c>
      <c r="H33" t="s">
        <v>408</v>
      </c>
      <c r="I33" t="str">
        <f>IF(NOT(Table2[[#This Row],[Plant]]="TC Admin"),".Stadler","")</f>
        <v>.Stadler</v>
      </c>
      <c r="J33" t="s">
        <v>21</v>
      </c>
      <c r="K33" t="str">
        <f>IF(NOT(Table2[[#This Row],[Plant]]="TC Admin"),_xlfn.XLOOKUP(Table2[[#This Row],[Group]],tGroups[Group],tGroups[Groupt],NA(),0,1),"")</f>
        <v>Manufacturing.</v>
      </c>
      <c r="L33" t="s">
        <v>36</v>
      </c>
      <c r="M33" t="str">
        <f>IF(NOT(Table2[[#This Row],[Role]]="Consumer"),"author","consumer")</f>
        <v>author</v>
      </c>
      <c r="N33" s="48" t="s">
        <v>23</v>
      </c>
      <c r="P33" s="48" t="s">
        <v>23</v>
      </c>
      <c r="Q33" s="48"/>
      <c r="R33" s="48"/>
      <c r="T33" t="str">
        <f>IF(Table2[[#This Row],[Default Group?]]="x",Table2[[#This Row],[Person]]&amp;"|"&amp;Table2[[#This Row],[User ID]]&amp;"|"&amp;Table2[[#This Row],[PW]]&amp;"|"&amp;Table2[[#This Row],[Groupt]]&amp;Table2[[#This Row],[Plant]]&amp;Table2[[#This Row],[Site]]&amp;"|"&amp;Table2[[#This Row],[Role]]&amp;"|PA9|"&amp;Table2[[#This Row],[Email-Address to lower case]]&amp;"|defaultgroup|"&amp;Table2[[#This Row],[Groupt]]&amp;Table2[[#This Row],[Plant]]&amp;Table2[[#This Row],[Site]]&amp;"|licenselevel|"&amp;Table2[[#This Row],[License Level]],Table2[[#This Row],[Person]]&amp;"|"&amp;Table2[[#This Row],[User ID]]&amp;"||"&amp;Table2[[#This Row],[Groupt]]&amp;Table2[[#This Row],[Plant]]&amp;Table2[[#This Row],[Site]]&amp;"|"&amp;Table2[[#This Row],[Role]])</f>
        <v>Juanjo Gomez|gomjua||Manufacturing.Internal.Stadler|Designer|PA9|juanjo.gomez@stadlerrail.com|defaultgroup|Manufacturing.Internal.Stadler|licenselevel|author</v>
      </c>
    </row>
    <row r="34" spans="1:20" x14ac:dyDescent="0.25">
      <c r="A34" t="s">
        <v>118</v>
      </c>
      <c r="B34" t="s">
        <v>119</v>
      </c>
      <c r="D34" t="s">
        <v>18</v>
      </c>
      <c r="F34" t="s">
        <v>120</v>
      </c>
      <c r="G34" t="str">
        <f>LOWER(Table2[[#This Row],[Email-Address]])</f>
        <v>juan-maria.lazaro@stadlerrail.com</v>
      </c>
      <c r="H34" t="s">
        <v>408</v>
      </c>
      <c r="I34" t="str">
        <f>IF(NOT(Table2[[#This Row],[Plant]]="TC Admin"),".Stadler","")</f>
        <v>.Stadler</v>
      </c>
      <c r="J34" t="s">
        <v>21</v>
      </c>
      <c r="K34" t="str">
        <f>IF(NOT(Table2[[#This Row],[Plant]]="TC Admin"),_xlfn.XLOOKUP(Table2[[#This Row],[Group]],tGroups[Group],tGroups[Groupt],NA(),0,1),"")</f>
        <v>Manufacturing.</v>
      </c>
      <c r="L34" t="s">
        <v>36</v>
      </c>
      <c r="M34" t="str">
        <f>IF(NOT(Table2[[#This Row],[Role]]="Consumer"),"author","consumer")</f>
        <v>author</v>
      </c>
      <c r="N34" s="48" t="s">
        <v>23</v>
      </c>
      <c r="P34" s="48" t="s">
        <v>23</v>
      </c>
      <c r="Q34" s="48"/>
      <c r="R34" s="48"/>
      <c r="T34" t="str">
        <f>IF(Table2[[#This Row],[Default Group?]]="x",Table2[[#This Row],[Person]]&amp;"|"&amp;Table2[[#This Row],[User ID]]&amp;"|"&amp;Table2[[#This Row],[PW]]&amp;"|"&amp;Table2[[#This Row],[Groupt]]&amp;Table2[[#This Row],[Plant]]&amp;Table2[[#This Row],[Site]]&amp;"|"&amp;Table2[[#This Row],[Role]]&amp;"|PA9|"&amp;Table2[[#This Row],[Email-Address to lower case]]&amp;"|defaultgroup|"&amp;Table2[[#This Row],[Groupt]]&amp;Table2[[#This Row],[Plant]]&amp;Table2[[#This Row],[Site]]&amp;"|licenselevel|"&amp;Table2[[#This Row],[License Level]],Table2[[#This Row],[Person]]&amp;"|"&amp;Table2[[#This Row],[User ID]]&amp;"||"&amp;Table2[[#This Row],[Groupt]]&amp;Table2[[#This Row],[Plant]]&amp;Table2[[#This Row],[Site]]&amp;"|"&amp;Table2[[#This Row],[Role]])</f>
        <v>Juan-Maria Lazaro|lazjua||Manufacturing.Internal.Stadler|Designer|PA9|juan-maria.lazaro@stadlerrail.com|defaultgroup|Manufacturing.Internal.Stadler|licenselevel|author</v>
      </c>
    </row>
    <row r="35" spans="1:20" hidden="1" x14ac:dyDescent="0.25">
      <c r="A35" t="s">
        <v>121</v>
      </c>
      <c r="B35" s="48" t="s">
        <v>122</v>
      </c>
      <c r="C35" s="48"/>
      <c r="D35" t="s">
        <v>135</v>
      </c>
      <c r="F35" t="s">
        <v>123</v>
      </c>
      <c r="G35" t="str">
        <f>LOWER(Table2[[#This Row],[Email-Address]])</f>
        <v>karin.lenggenhager@stadlerrail.com</v>
      </c>
      <c r="H35" t="s">
        <v>27</v>
      </c>
      <c r="I35" t="str">
        <f>IF(NOT(Table2[[#This Row],[Plant]]="TC Admin"),".Stadler","")</f>
        <v/>
      </c>
      <c r="K35" t="str">
        <f>IF(NOT(Table2[[#This Row],[Plant]]="TC Admin"),_xlfn.XLOOKUP(Table2[[#This Row],[Group]],tGroups[Group],tGroups[Groupt],NA(),0,1),"")</f>
        <v/>
      </c>
      <c r="L35" t="s">
        <v>27</v>
      </c>
      <c r="M35" t="str">
        <f>IF(NOT(Table2[[#This Row],[Role]]="Consumer"),"author","consumer")</f>
        <v>author</v>
      </c>
      <c r="N35" t="s">
        <v>23</v>
      </c>
      <c r="O35" t="s">
        <v>23</v>
      </c>
      <c r="P35" t="s">
        <v>23</v>
      </c>
      <c r="T35" t="str">
        <f>IF(Table2[[#This Row],[Default Group?]]="x",Table2[[#This Row],[Person]]&amp;"|"&amp;Table2[[#This Row],[User ID]]&amp;"|"&amp;Table2[[#This Row],[PW]]&amp;"|"&amp;Table2[[#This Row],[Groupt]]&amp;Table2[[#This Row],[Plant]]&amp;Table2[[#This Row],[Site]]&amp;"|"&amp;Table2[[#This Row],[Role]]&amp;"|PA9|"&amp;Table2[[#This Row],[Email-Address to lower case]]&amp;"|defaultgroup|"&amp;Table2[[#This Row],[Groupt]]&amp;Table2[[#This Row],[Plant]]&amp;Table2[[#This Row],[Site]]&amp;"|licenselevel|"&amp;Table2[[#This Row],[License Level]],Table2[[#This Row],[Person]]&amp;"|"&amp;Table2[[#This Row],[User ID]]&amp;"||"&amp;Table2[[#This Row],[Groupt]]&amp;Table2[[#This Row],[Plant]]&amp;Table2[[#This Row],[Site]]&amp;"|"&amp;Table2[[#This Row],[Role]])</f>
        <v>Karin Lenggenhager|lenkar||TC Admin|TC Admin|PA9|karin.lenggenhager@stadlerrail.com|defaultgroup|TC Admin|licenselevel|author</v>
      </c>
    </row>
    <row r="36" spans="1:20" x14ac:dyDescent="0.25">
      <c r="A36" t="s">
        <v>124</v>
      </c>
      <c r="B36" t="s">
        <v>125</v>
      </c>
      <c r="D36" t="s">
        <v>18</v>
      </c>
      <c r="F36" t="s">
        <v>126</v>
      </c>
      <c r="G36" t="str">
        <f>LOWER(Table2[[#This Row],[Email-Address]])</f>
        <v>karsten.otto@stadlerrail.com</v>
      </c>
      <c r="H36" t="s">
        <v>408</v>
      </c>
      <c r="I36" t="str">
        <f>IF(NOT(Table2[[#This Row],[Plant]]="TC Admin"),".Stadler","")</f>
        <v>.Stadler</v>
      </c>
      <c r="J36" t="s">
        <v>35</v>
      </c>
      <c r="K36" t="str">
        <f>IF(NOT(Table2[[#This Row],[Plant]]="TC Admin"),_xlfn.XLOOKUP(Table2[[#This Row],[Group]],tGroups[Group],tGroups[Groupt],NA(),0,1),"")</f>
        <v>MCAD.Engineering.</v>
      </c>
      <c r="L36" t="s">
        <v>36</v>
      </c>
      <c r="M36" t="str">
        <f>IF(NOT(Table2[[#This Row],[Role]]="Consumer"),"author","consumer")</f>
        <v>author</v>
      </c>
      <c r="N36" t="s">
        <v>23</v>
      </c>
      <c r="O36" t="s">
        <v>23</v>
      </c>
      <c r="P36" t="s">
        <v>23</v>
      </c>
      <c r="T36" t="str">
        <f>IF(Table2[[#This Row],[Default Group?]]="x",Table2[[#This Row],[Person]]&amp;"|"&amp;Table2[[#This Row],[User ID]]&amp;"|"&amp;Table2[[#This Row],[PW]]&amp;"|"&amp;Table2[[#This Row],[Groupt]]&amp;Table2[[#This Row],[Plant]]&amp;Table2[[#This Row],[Site]]&amp;"|"&amp;Table2[[#This Row],[Role]]&amp;"|PA9|"&amp;Table2[[#This Row],[Email-Address to lower case]]&amp;"|defaultgroup|"&amp;Table2[[#This Row],[Groupt]]&amp;Table2[[#This Row],[Plant]]&amp;Table2[[#This Row],[Site]]&amp;"|licenselevel|"&amp;Table2[[#This Row],[License Level]],Table2[[#This Row],[Person]]&amp;"|"&amp;Table2[[#This Row],[User ID]]&amp;"||"&amp;Table2[[#This Row],[Groupt]]&amp;Table2[[#This Row],[Plant]]&amp;Table2[[#This Row],[Site]]&amp;"|"&amp;Table2[[#This Row],[Role]])</f>
        <v>Karsten Otto|ottkar||MCAD.Engineering.Internal.Stadler|Designer|PA9|karsten.otto@stadlerrail.com|defaultgroup|MCAD.Engineering.Internal.Stadler|licenselevel|author</v>
      </c>
    </row>
    <row r="37" spans="1:20" x14ac:dyDescent="0.25">
      <c r="A37" t="s">
        <v>124</v>
      </c>
      <c r="B37" t="s">
        <v>125</v>
      </c>
      <c r="G37" t="str">
        <f>LOWER(Table2[[#This Row],[Email-Address]])</f>
        <v/>
      </c>
      <c r="H37" t="s">
        <v>408</v>
      </c>
      <c r="I37" t="str">
        <f>IF(NOT(Table2[[#This Row],[Plant]]="TC Admin"),".Stadler","")</f>
        <v>.Stadler</v>
      </c>
      <c r="J37" t="s">
        <v>35</v>
      </c>
      <c r="K37" t="str">
        <f>IF(NOT(Table2[[#This Row],[Plant]]="TC Admin"),_xlfn.XLOOKUP(Table2[[#This Row],[Group]],tGroups[Group],tGroups[Groupt],NA(),0,1),"")</f>
        <v>MCAD.Engineering.</v>
      </c>
      <c r="L37" t="s">
        <v>101</v>
      </c>
      <c r="M37" t="str">
        <f>IF(NOT(Table2[[#This Row],[Role]]="Consumer"),"author","consumer")</f>
        <v>author</v>
      </c>
      <c r="O37" t="s">
        <v>23</v>
      </c>
      <c r="P37" t="s">
        <v>23</v>
      </c>
      <c r="T37" t="str">
        <f>IF(Table2[[#This Row],[Default Group?]]="x",Table2[[#This Row],[Person]]&amp;"|"&amp;Table2[[#This Row],[User ID]]&amp;"|"&amp;Table2[[#This Row],[PW]]&amp;"|"&amp;Table2[[#This Row],[Groupt]]&amp;Table2[[#This Row],[Plant]]&amp;Table2[[#This Row],[Site]]&amp;"|"&amp;Table2[[#This Row],[Role]]&amp;"|PA9|"&amp;Table2[[#This Row],[Email-Address to lower case]]&amp;"|defaultgroup|"&amp;Table2[[#This Row],[Groupt]]&amp;Table2[[#This Row],[Plant]]&amp;Table2[[#This Row],[Site]]&amp;"|licenselevel|"&amp;Table2[[#This Row],[License Level]],Table2[[#This Row],[Person]]&amp;"|"&amp;Table2[[#This Row],[User ID]]&amp;"||"&amp;Table2[[#This Row],[Groupt]]&amp;Table2[[#This Row],[Plant]]&amp;Table2[[#This Row],[Site]]&amp;"|"&amp;Table2[[#This Row],[Role]])</f>
        <v>Karsten Otto|ottkar||MCAD.Engineering.Internal.Stadler|Reviewer</v>
      </c>
    </row>
    <row r="38" spans="1:20" x14ac:dyDescent="0.25">
      <c r="A38" t="s">
        <v>124</v>
      </c>
      <c r="B38" t="s">
        <v>125</v>
      </c>
      <c r="G38" t="str">
        <f>LOWER(Table2[[#This Row],[Email-Address]])</f>
        <v/>
      </c>
      <c r="H38" t="s">
        <v>408</v>
      </c>
      <c r="I38" t="str">
        <f>IF(NOT(Table2[[#This Row],[Plant]]="TC Admin"),".Stadler","")</f>
        <v>.Stadler</v>
      </c>
      <c r="J38" t="s">
        <v>35</v>
      </c>
      <c r="K38" t="str">
        <f>IF(NOT(Table2[[#This Row],[Plant]]="TC Admin"),_xlfn.XLOOKUP(Table2[[#This Row],[Group]],tGroups[Group],tGroups[Groupt],NA(),0,1),"")</f>
        <v>MCAD.Engineering.</v>
      </c>
      <c r="L38" t="s">
        <v>22</v>
      </c>
      <c r="M38" t="str">
        <f>IF(NOT(Table2[[#This Row],[Role]]="Consumer"),"author","consumer")</f>
        <v>author</v>
      </c>
      <c r="O38" t="s">
        <v>23</v>
      </c>
      <c r="P38" t="s">
        <v>23</v>
      </c>
      <c r="T38" t="str">
        <f>IF(Table2[[#This Row],[Default Group?]]="x",Table2[[#This Row],[Person]]&amp;"|"&amp;Table2[[#This Row],[User ID]]&amp;"|"&amp;Table2[[#This Row],[PW]]&amp;"|"&amp;Table2[[#This Row],[Groupt]]&amp;Table2[[#This Row],[Plant]]&amp;Table2[[#This Row],[Site]]&amp;"|"&amp;Table2[[#This Row],[Role]]&amp;"|PA9|"&amp;Table2[[#This Row],[Email-Address to lower case]]&amp;"|defaultgroup|"&amp;Table2[[#This Row],[Groupt]]&amp;Table2[[#This Row],[Plant]]&amp;Table2[[#This Row],[Site]]&amp;"|licenselevel|"&amp;Table2[[#This Row],[License Level]],Table2[[#This Row],[Person]]&amp;"|"&amp;Table2[[#This Row],[User ID]]&amp;"||"&amp;Table2[[#This Row],[Groupt]]&amp;Table2[[#This Row],[Plant]]&amp;Table2[[#This Row],[Site]]&amp;"|"&amp;Table2[[#This Row],[Role]])</f>
        <v>Karsten Otto|ottkar||MCAD.Engineering.Internal.Stadler|Approver</v>
      </c>
    </row>
    <row r="39" spans="1:20" x14ac:dyDescent="0.25">
      <c r="A39" t="s">
        <v>127</v>
      </c>
      <c r="B39" t="s">
        <v>128</v>
      </c>
      <c r="D39" t="s">
        <v>18</v>
      </c>
      <c r="F39" t="s">
        <v>129</v>
      </c>
      <c r="G39" t="str">
        <f>LOWER(Table2[[#This Row],[Email-Address]])</f>
        <v>kristian.kahl@stadlerrail.com</v>
      </c>
      <c r="H39" t="s">
        <v>408</v>
      </c>
      <c r="I39" t="str">
        <f>IF(NOT(Table2[[#This Row],[Plant]]="TC Admin"),".Stadler","")</f>
        <v>.Stadler</v>
      </c>
      <c r="J39" t="s">
        <v>21</v>
      </c>
      <c r="K39" t="str">
        <f>IF(NOT(Table2[[#This Row],[Plant]]="TC Admin"),_xlfn.XLOOKUP(Table2[[#This Row],[Group]],tGroups[Group],tGroups[Groupt],NA(),0,1),"")</f>
        <v>Manufacturing.</v>
      </c>
      <c r="L39" t="s">
        <v>36</v>
      </c>
      <c r="M39" t="str">
        <f>IF(NOT(Table2[[#This Row],[Role]]="Consumer"),"author","consumer")</f>
        <v>author</v>
      </c>
      <c r="N39" s="48" t="s">
        <v>23</v>
      </c>
      <c r="P39" t="s">
        <v>23</v>
      </c>
      <c r="T39" t="str">
        <f>IF(Table2[[#This Row],[Default Group?]]="x",Table2[[#This Row],[Person]]&amp;"|"&amp;Table2[[#This Row],[User ID]]&amp;"|"&amp;Table2[[#This Row],[PW]]&amp;"|"&amp;Table2[[#This Row],[Groupt]]&amp;Table2[[#This Row],[Plant]]&amp;Table2[[#This Row],[Site]]&amp;"|"&amp;Table2[[#This Row],[Role]]&amp;"|PA9|"&amp;Table2[[#This Row],[Email-Address to lower case]]&amp;"|defaultgroup|"&amp;Table2[[#This Row],[Groupt]]&amp;Table2[[#This Row],[Plant]]&amp;Table2[[#This Row],[Site]]&amp;"|licenselevel|"&amp;Table2[[#This Row],[License Level]],Table2[[#This Row],[Person]]&amp;"|"&amp;Table2[[#This Row],[User ID]]&amp;"||"&amp;Table2[[#This Row],[Groupt]]&amp;Table2[[#This Row],[Plant]]&amp;Table2[[#This Row],[Site]]&amp;"|"&amp;Table2[[#This Row],[Role]])</f>
        <v>Kristian Kahl|kkahl||Manufacturing.Internal.Stadler|Designer|PA9|kristian.kahl@stadlerrail.com|defaultgroup|Manufacturing.Internal.Stadler|licenselevel|author</v>
      </c>
    </row>
    <row r="40" spans="1:20" x14ac:dyDescent="0.25">
      <c r="A40" t="s">
        <v>130</v>
      </c>
      <c r="B40" t="s">
        <v>131</v>
      </c>
      <c r="D40" t="s">
        <v>18</v>
      </c>
      <c r="F40" t="s">
        <v>132</v>
      </c>
      <c r="G40" t="str">
        <f>LOWER(Table2[[#This Row],[Email-Address]])</f>
        <v>lars.abendroth@stadlerrail.com</v>
      </c>
      <c r="H40" t="s">
        <v>58</v>
      </c>
      <c r="I40" t="str">
        <f>IF(NOT(Table2[[#This Row],[Plant]]="TC Admin"),".Stadler","")</f>
        <v>.Stadler</v>
      </c>
      <c r="J40" t="s">
        <v>59</v>
      </c>
      <c r="K40" t="str">
        <f>IF(NOT(Table2[[#This Row],[Plant]]="TC Admin"),_xlfn.XLOOKUP(Table2[[#This Row],[Group]],tGroups[Group],tGroups[Groupt],NA(),0,1),"")</f>
        <v>Services.</v>
      </c>
      <c r="L40" t="s">
        <v>36</v>
      </c>
      <c r="M40" t="str">
        <f>IF(NOT(Table2[[#This Row],[Role]]="Consumer"),"author","consumer")</f>
        <v>author</v>
      </c>
      <c r="N40" t="s">
        <v>23</v>
      </c>
      <c r="P40" t="s">
        <v>23</v>
      </c>
      <c r="T40" t="str">
        <f>IF(Table2[[#This Row],[Default Group?]]="x",Table2[[#This Row],[Person]]&amp;"|"&amp;Table2[[#This Row],[User ID]]&amp;"|"&amp;Table2[[#This Row],[PW]]&amp;"|"&amp;Table2[[#This Row],[Groupt]]&amp;Table2[[#This Row],[Plant]]&amp;Table2[[#This Row],[Site]]&amp;"|"&amp;Table2[[#This Row],[Role]]&amp;"|PA9|"&amp;Table2[[#This Row],[Email-Address to lower case]]&amp;"|defaultgroup|"&amp;Table2[[#This Row],[Groupt]]&amp;Table2[[#This Row],[Plant]]&amp;Table2[[#This Row],[Site]]&amp;"|licenselevel|"&amp;Table2[[#This Row],[License Level]],Table2[[#This Row],[Person]]&amp;"|"&amp;Table2[[#This Row],[User ID]]&amp;"||"&amp;Table2[[#This Row],[Groupt]]&amp;Table2[[#This Row],[Plant]]&amp;Table2[[#This Row],[Site]]&amp;"|"&amp;Table2[[#This Row],[Role]])</f>
        <v>Lars Abendroth|labendro||Services.Global.Stadler|Designer|PA9|lars.abendroth@stadlerrail.com|defaultgroup|Services.Global.Stadler|licenselevel|author</v>
      </c>
    </row>
    <row r="41" spans="1:20" hidden="1" x14ac:dyDescent="0.25">
      <c r="A41" t="s">
        <v>133</v>
      </c>
      <c r="B41" s="48" t="s">
        <v>134</v>
      </c>
      <c r="C41" s="48"/>
      <c r="D41" t="s">
        <v>135</v>
      </c>
      <c r="F41" t="s">
        <v>136</v>
      </c>
      <c r="G41" t="str">
        <f>LOWER(Table2[[#This Row],[Email-Address]])</f>
        <v>lionel.reveillere@stadlerrail.com</v>
      </c>
      <c r="H41" t="s">
        <v>27</v>
      </c>
      <c r="I41" t="str">
        <f>IF(NOT(Table2[[#This Row],[Plant]]="TC Admin"),".Stadler","")</f>
        <v/>
      </c>
      <c r="K41" t="str">
        <f>IF(NOT(Table2[[#This Row],[Plant]]="TC Admin"),_xlfn.XLOOKUP(Table2[[#This Row],[Group]],tGroups[Group],tGroups[Groupt],NA(),0,1),"")</f>
        <v/>
      </c>
      <c r="L41" t="s">
        <v>27</v>
      </c>
      <c r="M41" t="str">
        <f>IF(NOT(Table2[[#This Row],[Role]]="Consumer"),"author","consumer")</f>
        <v>author</v>
      </c>
      <c r="N41" t="s">
        <v>23</v>
      </c>
      <c r="O41" t="s">
        <v>23</v>
      </c>
      <c r="P41" t="s">
        <v>23</v>
      </c>
      <c r="T41" t="str">
        <f>IF(Table2[[#This Row],[Default Group?]]="x",Table2[[#This Row],[Person]]&amp;"|"&amp;Table2[[#This Row],[User ID]]&amp;"|"&amp;Table2[[#This Row],[PW]]&amp;"|"&amp;Table2[[#This Row],[Groupt]]&amp;Table2[[#This Row],[Plant]]&amp;Table2[[#This Row],[Site]]&amp;"|"&amp;Table2[[#This Row],[Role]]&amp;"|PA9|"&amp;Table2[[#This Row],[Email-Address to lower case]]&amp;"|defaultgroup|"&amp;Table2[[#This Row],[Groupt]]&amp;Table2[[#This Row],[Plant]]&amp;Table2[[#This Row],[Site]]&amp;"|licenselevel|"&amp;Table2[[#This Row],[License Level]],Table2[[#This Row],[Person]]&amp;"|"&amp;Table2[[#This Row],[User ID]]&amp;"||"&amp;Table2[[#This Row],[Groupt]]&amp;Table2[[#This Row],[Plant]]&amp;Table2[[#This Row],[Site]]&amp;"|"&amp;Table2[[#This Row],[Role]])</f>
        <v>Lionel Reveillere|revlio||TC Admin|TC Admin|PA9|lionel.reveillere@stadlerrail.com|defaultgroup|TC Admin|licenselevel|author</v>
      </c>
    </row>
    <row r="42" spans="1:20" x14ac:dyDescent="0.25">
      <c r="A42" t="s">
        <v>137</v>
      </c>
      <c r="B42" t="s">
        <v>138</v>
      </c>
      <c r="D42" t="s">
        <v>18</v>
      </c>
      <c r="F42" t="s">
        <v>139</v>
      </c>
      <c r="G42" t="str">
        <f>LOWER(Table2[[#This Row],[Email-Address]])</f>
        <v>lucia.rodriguez@stadlerrail.com</v>
      </c>
      <c r="H42" t="s">
        <v>408</v>
      </c>
      <c r="I42" t="str">
        <f>IF(NOT(Table2[[#This Row],[Plant]]="TC Admin"),".Stadler","")</f>
        <v>.Stadler</v>
      </c>
      <c r="J42" t="s">
        <v>21</v>
      </c>
      <c r="K42" t="str">
        <f>IF(NOT(Table2[[#This Row],[Plant]]="TC Admin"),_xlfn.XLOOKUP(Table2[[#This Row],[Group]],tGroups[Group],tGroups[Groupt],NA(),0,1),"")</f>
        <v>Manufacturing.</v>
      </c>
      <c r="L42" t="s">
        <v>36</v>
      </c>
      <c r="M42" t="str">
        <f>IF(NOT(Table2[[#This Row],[Role]]="Consumer"),"author","consumer")</f>
        <v>author</v>
      </c>
      <c r="N42" s="48" t="s">
        <v>23</v>
      </c>
      <c r="P42" s="48" t="s">
        <v>23</v>
      </c>
      <c r="Q42" s="48"/>
      <c r="R42" s="48"/>
      <c r="T42" t="str">
        <f>IF(Table2[[#This Row],[Default Group?]]="x",Table2[[#This Row],[Person]]&amp;"|"&amp;Table2[[#This Row],[User ID]]&amp;"|"&amp;Table2[[#This Row],[PW]]&amp;"|"&amp;Table2[[#This Row],[Groupt]]&amp;Table2[[#This Row],[Plant]]&amp;Table2[[#This Row],[Site]]&amp;"|"&amp;Table2[[#This Row],[Role]]&amp;"|PA9|"&amp;Table2[[#This Row],[Email-Address to lower case]]&amp;"|defaultgroup|"&amp;Table2[[#This Row],[Groupt]]&amp;Table2[[#This Row],[Plant]]&amp;Table2[[#This Row],[Site]]&amp;"|licenselevel|"&amp;Table2[[#This Row],[License Level]],Table2[[#This Row],[Person]]&amp;"|"&amp;Table2[[#This Row],[User ID]]&amp;"||"&amp;Table2[[#This Row],[Groupt]]&amp;Table2[[#This Row],[Plant]]&amp;Table2[[#This Row],[Site]]&amp;"|"&amp;Table2[[#This Row],[Role]])</f>
        <v>Lucia Rodriguez|rodluc||Manufacturing.Internal.Stadler|Designer|PA9|lucia.rodriguez@stadlerrail.com|defaultgroup|Manufacturing.Internal.Stadler|licenselevel|author</v>
      </c>
    </row>
    <row r="43" spans="1:20" x14ac:dyDescent="0.25">
      <c r="A43" t="s">
        <v>140</v>
      </c>
      <c r="B43" s="48" t="s">
        <v>141</v>
      </c>
      <c r="C43" s="48"/>
      <c r="D43" t="s">
        <v>18</v>
      </c>
      <c r="F43" t="s">
        <v>142</v>
      </c>
      <c r="G43" t="str">
        <f>LOWER(Table2[[#This Row],[Email-Address]])</f>
        <v>maid.grbic@stadlerrail.com</v>
      </c>
      <c r="H43" t="s">
        <v>27</v>
      </c>
      <c r="I43" t="str">
        <f>IF(NOT(Table2[[#This Row],[Plant]]="TC Admin"),".Stadler","")</f>
        <v/>
      </c>
      <c r="K43" t="str">
        <f>IF(NOT(Table2[[#This Row],[Plant]]="TC Admin"),_xlfn.XLOOKUP(Table2[[#This Row],[Group]],tGroups[Group],tGroups[Groupt],NA(),0,1),"")</f>
        <v/>
      </c>
      <c r="L43" t="s">
        <v>27</v>
      </c>
      <c r="M43" t="str">
        <f>IF(NOT(Table2[[#This Row],[Role]]="Consumer"),"author","consumer")</f>
        <v>author</v>
      </c>
      <c r="N43" t="s">
        <v>23</v>
      </c>
      <c r="O43" t="s">
        <v>23</v>
      </c>
      <c r="P43" t="s">
        <v>23</v>
      </c>
      <c r="T43" t="str">
        <f>IF(Table2[[#This Row],[Default Group?]]="x",Table2[[#This Row],[Person]]&amp;"|"&amp;Table2[[#This Row],[User ID]]&amp;"|"&amp;Table2[[#This Row],[PW]]&amp;"|"&amp;Table2[[#This Row],[Groupt]]&amp;Table2[[#This Row],[Plant]]&amp;Table2[[#This Row],[Site]]&amp;"|"&amp;Table2[[#This Row],[Role]]&amp;"|PA9|"&amp;Table2[[#This Row],[Email-Address to lower case]]&amp;"|defaultgroup|"&amp;Table2[[#This Row],[Groupt]]&amp;Table2[[#This Row],[Plant]]&amp;Table2[[#This Row],[Site]]&amp;"|licenselevel|"&amp;Table2[[#This Row],[License Level]],Table2[[#This Row],[Person]]&amp;"|"&amp;Table2[[#This Row],[User ID]]&amp;"||"&amp;Table2[[#This Row],[Groupt]]&amp;Table2[[#This Row],[Plant]]&amp;Table2[[#This Row],[Site]]&amp;"|"&amp;Table2[[#This Row],[Role]])</f>
        <v>Maid Grbic|grbmai||TC Admin|TC Admin|PA9|maid.grbic@stadlerrail.com|defaultgroup|TC Admin|licenselevel|author</v>
      </c>
    </row>
    <row r="44" spans="1:20" x14ac:dyDescent="0.25">
      <c r="A44" t="s">
        <v>143</v>
      </c>
      <c r="B44" t="s">
        <v>144</v>
      </c>
      <c r="D44" t="s">
        <v>18</v>
      </c>
      <c r="F44" t="s">
        <v>145</v>
      </c>
      <c r="G44" t="str">
        <f>LOWER(Table2[[#This Row],[Email-Address]])</f>
        <v>manuel.sospedra@stadlerrail.com</v>
      </c>
      <c r="H44" t="s">
        <v>408</v>
      </c>
      <c r="I44" t="str">
        <f>IF(NOT(Table2[[#This Row],[Plant]]="TC Admin"),".Stadler","")</f>
        <v>.Stadler</v>
      </c>
      <c r="J44" t="s">
        <v>21</v>
      </c>
      <c r="K44" t="str">
        <f>IF(NOT(Table2[[#This Row],[Plant]]="TC Admin"),_xlfn.XLOOKUP(Table2[[#This Row],[Group]],tGroups[Group],tGroups[Groupt],NA(),0,1),"")</f>
        <v>Manufacturing.</v>
      </c>
      <c r="L44" t="s">
        <v>36</v>
      </c>
      <c r="M44" t="str">
        <f>IF(NOT(Table2[[#This Row],[Role]]="Consumer"),"author","consumer")</f>
        <v>author</v>
      </c>
      <c r="N44" s="48" t="s">
        <v>23</v>
      </c>
      <c r="P44" s="48" t="s">
        <v>23</v>
      </c>
      <c r="Q44" s="48"/>
      <c r="R44" s="48"/>
      <c r="T44" t="str">
        <f>IF(Table2[[#This Row],[Default Group?]]="x",Table2[[#This Row],[Person]]&amp;"|"&amp;Table2[[#This Row],[User ID]]&amp;"|"&amp;Table2[[#This Row],[PW]]&amp;"|"&amp;Table2[[#This Row],[Groupt]]&amp;Table2[[#This Row],[Plant]]&amp;Table2[[#This Row],[Site]]&amp;"|"&amp;Table2[[#This Row],[Role]]&amp;"|PA9|"&amp;Table2[[#This Row],[Email-Address to lower case]]&amp;"|defaultgroup|"&amp;Table2[[#This Row],[Groupt]]&amp;Table2[[#This Row],[Plant]]&amp;Table2[[#This Row],[Site]]&amp;"|licenselevel|"&amp;Table2[[#This Row],[License Level]],Table2[[#This Row],[Person]]&amp;"|"&amp;Table2[[#This Row],[User ID]]&amp;"||"&amp;Table2[[#This Row],[Groupt]]&amp;Table2[[#This Row],[Plant]]&amp;Table2[[#This Row],[Site]]&amp;"|"&amp;Table2[[#This Row],[Role]])</f>
        <v>Manuel Sospedra|sosman||Manufacturing.Internal.Stadler|Designer|PA9|manuel.sospedra@stadlerrail.com|defaultgroup|Manufacturing.Internal.Stadler|licenselevel|author</v>
      </c>
    </row>
    <row r="45" spans="1:20" x14ac:dyDescent="0.25">
      <c r="A45" t="s">
        <v>146</v>
      </c>
      <c r="B45" t="s">
        <v>147</v>
      </c>
      <c r="D45" t="s">
        <v>18</v>
      </c>
      <c r="F45" t="s">
        <v>148</v>
      </c>
      <c r="G45" t="str">
        <f>LOWER(Table2[[#This Row],[Email-Address]])</f>
        <v>mar.calvache@stadlerrail.com</v>
      </c>
      <c r="H45" t="s">
        <v>408</v>
      </c>
      <c r="I45" t="str">
        <f>IF(NOT(Table2[[#This Row],[Plant]]="TC Admin"),".Stadler","")</f>
        <v>.Stadler</v>
      </c>
      <c r="J45" t="s">
        <v>35</v>
      </c>
      <c r="K45" t="str">
        <f>IF(NOT(Table2[[#This Row],[Plant]]="TC Admin"),_xlfn.XLOOKUP(Table2[[#This Row],[Group]],tGroups[Group],tGroups[Groupt],NA(),0,1),"")</f>
        <v>MCAD.Engineering.</v>
      </c>
      <c r="L45" t="s">
        <v>22</v>
      </c>
      <c r="M45" t="str">
        <f>IF(NOT(Table2[[#This Row],[Role]]="Consumer"),"author","consumer")</f>
        <v>author</v>
      </c>
      <c r="N45" s="48" t="s">
        <v>23</v>
      </c>
      <c r="P45" s="48" t="s">
        <v>23</v>
      </c>
      <c r="Q45" s="48"/>
      <c r="R45" s="48"/>
      <c r="T45" t="str">
        <f>IF(Table2[[#This Row],[Default Group?]]="x",Table2[[#This Row],[Person]]&amp;"|"&amp;Table2[[#This Row],[User ID]]&amp;"|"&amp;Table2[[#This Row],[PW]]&amp;"|"&amp;Table2[[#This Row],[Groupt]]&amp;Table2[[#This Row],[Plant]]&amp;Table2[[#This Row],[Site]]&amp;"|"&amp;Table2[[#This Row],[Role]]&amp;"|PA9|"&amp;Table2[[#This Row],[Email-Address to lower case]]&amp;"|defaultgroup|"&amp;Table2[[#This Row],[Groupt]]&amp;Table2[[#This Row],[Plant]]&amp;Table2[[#This Row],[Site]]&amp;"|licenselevel|"&amp;Table2[[#This Row],[License Level]],Table2[[#This Row],[Person]]&amp;"|"&amp;Table2[[#This Row],[User ID]]&amp;"||"&amp;Table2[[#This Row],[Groupt]]&amp;Table2[[#This Row],[Plant]]&amp;Table2[[#This Row],[Site]]&amp;"|"&amp;Table2[[#This Row],[Role]])</f>
        <v>Mar Calvache|calvma||MCAD.Engineering.Internal.Stadler|Approver|PA9|mar.calvache@stadlerrail.com|defaultgroup|MCAD.Engineering.Internal.Stadler|licenselevel|author</v>
      </c>
    </row>
    <row r="46" spans="1:20" x14ac:dyDescent="0.25">
      <c r="A46" t="s">
        <v>149</v>
      </c>
      <c r="B46" t="s">
        <v>150</v>
      </c>
      <c r="D46" t="s">
        <v>18</v>
      </c>
      <c r="F46" t="s">
        <v>151</v>
      </c>
      <c r="G46" t="str">
        <f>LOWER(Table2[[#This Row],[Email-Address]])</f>
        <v>marc.neumann@stadlerrail.com</v>
      </c>
      <c r="H46" t="s">
        <v>408</v>
      </c>
      <c r="I46" t="str">
        <f>IF(NOT(Table2[[#This Row],[Plant]]="TC Admin"),".Stadler","")</f>
        <v>.Stadler</v>
      </c>
      <c r="J46" t="s">
        <v>97</v>
      </c>
      <c r="K46" t="str">
        <f>IF(NOT(Table2[[#This Row],[Plant]]="TC Admin"),_xlfn.XLOOKUP(Table2[[#This Row],[Group]],tGroups[Group],tGroups[Groupt],NA(),0,1),"")</f>
        <v>Project Management.</v>
      </c>
      <c r="L46" t="s">
        <v>22</v>
      </c>
      <c r="M46" t="str">
        <f>IF(NOT(Table2[[#This Row],[Role]]="Consumer"),"author","consumer")</f>
        <v>author</v>
      </c>
      <c r="N46" s="48" t="s">
        <v>23</v>
      </c>
      <c r="O46" t="s">
        <v>23</v>
      </c>
      <c r="P46" t="s">
        <v>23</v>
      </c>
      <c r="T46" t="str">
        <f>IF(Table2[[#This Row],[Default Group?]]="x",Table2[[#This Row],[Person]]&amp;"|"&amp;Table2[[#This Row],[User ID]]&amp;"|"&amp;Table2[[#This Row],[PW]]&amp;"|"&amp;Table2[[#This Row],[Groupt]]&amp;Table2[[#This Row],[Plant]]&amp;Table2[[#This Row],[Site]]&amp;"|"&amp;Table2[[#This Row],[Role]]&amp;"|PA9|"&amp;Table2[[#This Row],[Email-Address to lower case]]&amp;"|defaultgroup|"&amp;Table2[[#This Row],[Groupt]]&amp;Table2[[#This Row],[Plant]]&amp;Table2[[#This Row],[Site]]&amp;"|licenselevel|"&amp;Table2[[#This Row],[License Level]],Table2[[#This Row],[Person]]&amp;"|"&amp;Table2[[#This Row],[User ID]]&amp;"||"&amp;Table2[[#This Row],[Groupt]]&amp;Table2[[#This Row],[Plant]]&amp;Table2[[#This Row],[Site]]&amp;"|"&amp;Table2[[#This Row],[Role]])</f>
        <v>Marc Neumann|neumma||Project Management.Internal.Stadler|Approver|PA9|marc.neumann@stadlerrail.com|defaultgroup|Project Management.Internal.Stadler|licenselevel|author</v>
      </c>
    </row>
    <row r="47" spans="1:20" x14ac:dyDescent="0.25">
      <c r="A47" t="s">
        <v>149</v>
      </c>
      <c r="B47" t="s">
        <v>150</v>
      </c>
      <c r="F47" s="49"/>
      <c r="G47" s="49" t="str">
        <f>LOWER(Table2[[#This Row],[Email-Address]])</f>
        <v/>
      </c>
      <c r="H47" t="s">
        <v>58</v>
      </c>
      <c r="I47" t="str">
        <f>IF(NOT(Table2[[#This Row],[Plant]]="TC Admin"),".Stadler","")</f>
        <v>.Stadler</v>
      </c>
      <c r="J47" t="s">
        <v>77</v>
      </c>
      <c r="K47" t="str">
        <f>IF(NOT(Table2[[#This Row],[Plant]]="TC Admin"),_xlfn.XLOOKUP(Table2[[#This Row],[Group]],tGroups[Group],tGroups[Groupt],NA(),0,1),"")</f>
        <v>Change Management.</v>
      </c>
      <c r="L47" t="s">
        <v>78</v>
      </c>
      <c r="M47" t="str">
        <f>IF(NOT(Table2[[#This Row],[Role]]="Consumer"),"author","consumer")</f>
        <v>author</v>
      </c>
      <c r="N47" s="48"/>
      <c r="O47" t="s">
        <v>23</v>
      </c>
      <c r="P47" t="s">
        <v>23</v>
      </c>
      <c r="T47" t="str">
        <f>IF(Table2[[#This Row],[Default Group?]]="x",Table2[[#This Row],[Person]]&amp;"|"&amp;Table2[[#This Row],[User ID]]&amp;"|"&amp;Table2[[#This Row],[PW]]&amp;"|"&amp;Table2[[#This Row],[Groupt]]&amp;Table2[[#This Row],[Plant]]&amp;Table2[[#This Row],[Site]]&amp;"|"&amp;Table2[[#This Row],[Role]]&amp;"|PA9|"&amp;Table2[[#This Row],[Email-Address to lower case]]&amp;"|defaultgroup|"&amp;Table2[[#This Row],[Groupt]]&amp;Table2[[#This Row],[Plant]]&amp;Table2[[#This Row],[Site]]&amp;"|licenselevel|"&amp;Table2[[#This Row],[License Level]],Table2[[#This Row],[Person]]&amp;"|"&amp;Table2[[#This Row],[User ID]]&amp;"||"&amp;Table2[[#This Row],[Groupt]]&amp;Table2[[#This Row],[Plant]]&amp;Table2[[#This Row],[Site]]&amp;"|"&amp;Table2[[#This Row],[Role]])</f>
        <v>Marc Neumann|neumma||Change Management.Global.Stadler|Change Manager</v>
      </c>
    </row>
    <row r="48" spans="1:20" x14ac:dyDescent="0.25">
      <c r="A48" t="s">
        <v>152</v>
      </c>
      <c r="B48" t="s">
        <v>153</v>
      </c>
      <c r="D48" t="s">
        <v>18</v>
      </c>
      <c r="F48" t="s">
        <v>154</v>
      </c>
      <c r="G48" t="str">
        <f>LOWER(Table2[[#This Row],[Email-Address]])</f>
        <v>marcel.reuter@stadlerrail.com</v>
      </c>
      <c r="H48" t="s">
        <v>408</v>
      </c>
      <c r="I48" t="str">
        <f>IF(NOT(Table2[[#This Row],[Plant]]="TC Admin"),".Stadler","")</f>
        <v>.Stadler</v>
      </c>
      <c r="J48" t="s">
        <v>21</v>
      </c>
      <c r="K48" t="str">
        <f>IF(NOT(Table2[[#This Row],[Plant]]="TC Admin"),_xlfn.XLOOKUP(Table2[[#This Row],[Group]],tGroups[Group],tGroups[Groupt],NA(),0,1),"")</f>
        <v>Manufacturing.</v>
      </c>
      <c r="L48" t="s">
        <v>36</v>
      </c>
      <c r="M48" t="str">
        <f>IF(NOT(Table2[[#This Row],[Role]]="Consumer"),"author","consumer")</f>
        <v>author</v>
      </c>
      <c r="N48" t="s">
        <v>23</v>
      </c>
      <c r="P48" t="s">
        <v>23</v>
      </c>
      <c r="T48" t="str">
        <f>IF(Table2[[#This Row],[Default Group?]]="x",Table2[[#This Row],[Person]]&amp;"|"&amp;Table2[[#This Row],[User ID]]&amp;"|"&amp;Table2[[#This Row],[PW]]&amp;"|"&amp;Table2[[#This Row],[Groupt]]&amp;Table2[[#This Row],[Plant]]&amp;Table2[[#This Row],[Site]]&amp;"|"&amp;Table2[[#This Row],[Role]]&amp;"|PA9|"&amp;Table2[[#This Row],[Email-Address to lower case]]&amp;"|defaultgroup|"&amp;Table2[[#This Row],[Groupt]]&amp;Table2[[#This Row],[Plant]]&amp;Table2[[#This Row],[Site]]&amp;"|licenselevel|"&amp;Table2[[#This Row],[License Level]],Table2[[#This Row],[Person]]&amp;"|"&amp;Table2[[#This Row],[User ID]]&amp;"||"&amp;Table2[[#This Row],[Groupt]]&amp;Table2[[#This Row],[Plant]]&amp;Table2[[#This Row],[Site]]&amp;"|"&amp;Table2[[#This Row],[Role]])</f>
        <v>Marcel Reuter|reumar||Manufacturing.Internal.Stadler|Designer|PA9|marcel.reuter@stadlerrail.com|defaultgroup|Manufacturing.Internal.Stadler|licenselevel|author</v>
      </c>
    </row>
    <row r="49" spans="1:20" x14ac:dyDescent="0.25">
      <c r="A49" t="s">
        <v>155</v>
      </c>
      <c r="B49" t="s">
        <v>156</v>
      </c>
      <c r="D49" t="s">
        <v>18</v>
      </c>
      <c r="F49" t="s">
        <v>157</v>
      </c>
      <c r="G49" t="str">
        <f>LOWER(Table2[[#This Row],[Email-Address]])</f>
        <v>marcus.denardin@stadlerrail.com</v>
      </c>
      <c r="H49" t="s">
        <v>27</v>
      </c>
      <c r="I49" t="str">
        <f>IF(NOT(Table2[[#This Row],[Plant]]="TC Admin"),".Stadler","")</f>
        <v/>
      </c>
      <c r="K49" t="str">
        <f>IF(NOT(Table2[[#This Row],[Plant]]="TC Admin"),_xlfn.XLOOKUP(Table2[[#This Row],[Group]],tGroups[Group],tGroups[Groupt],NA(),0,1),"")</f>
        <v/>
      </c>
      <c r="L49" t="s">
        <v>27</v>
      </c>
      <c r="M49" t="str">
        <f>IF(NOT(Table2[[#This Row],[Role]]="Consumer"),"author","consumer")</f>
        <v>author</v>
      </c>
      <c r="N49" t="s">
        <v>23</v>
      </c>
      <c r="O49" t="s">
        <v>23</v>
      </c>
      <c r="P49" t="s">
        <v>23</v>
      </c>
      <c r="T49" t="str">
        <f>IF(Table2[[#This Row],[Default Group?]]="x",Table2[[#This Row],[Person]]&amp;"|"&amp;Table2[[#This Row],[User ID]]&amp;"|"&amp;Table2[[#This Row],[PW]]&amp;"|"&amp;Table2[[#This Row],[Groupt]]&amp;Table2[[#This Row],[Plant]]&amp;Table2[[#This Row],[Site]]&amp;"|"&amp;Table2[[#This Row],[Role]]&amp;"|PA9|"&amp;Table2[[#This Row],[Email-Address to lower case]]&amp;"|defaultgroup|"&amp;Table2[[#This Row],[Groupt]]&amp;Table2[[#This Row],[Plant]]&amp;Table2[[#This Row],[Site]]&amp;"|licenselevel|"&amp;Table2[[#This Row],[License Level]],Table2[[#This Row],[Person]]&amp;"|"&amp;Table2[[#This Row],[User ID]]&amp;"||"&amp;Table2[[#This Row],[Groupt]]&amp;Table2[[#This Row],[Plant]]&amp;Table2[[#This Row],[Site]]&amp;"|"&amp;Table2[[#This Row],[Role]])</f>
        <v>Marcus de Nardin|denmar||TC Admin|TC Admin|PA9|marcus.denardin@stadlerrail.com|defaultgroup|TC Admin|licenselevel|author</v>
      </c>
    </row>
    <row r="50" spans="1:20" x14ac:dyDescent="0.25">
      <c r="A50" t="s">
        <v>158</v>
      </c>
      <c r="B50" t="s">
        <v>159</v>
      </c>
      <c r="D50" t="s">
        <v>18</v>
      </c>
      <c r="F50" t="s">
        <v>160</v>
      </c>
      <c r="G50" t="str">
        <f>LOWER(Table2[[#This Row],[Email-Address]])</f>
        <v>markus.widmer@stadlerrail.com</v>
      </c>
      <c r="H50" t="s">
        <v>27</v>
      </c>
      <c r="I50" t="str">
        <f>IF(NOT(Table2[[#This Row],[Plant]]="TC Admin"),".Stadler","")</f>
        <v/>
      </c>
      <c r="K50" t="str">
        <f>IF(NOT(Table2[[#This Row],[Plant]]="TC Admin"),_xlfn.XLOOKUP(Table2[[#This Row],[Group]],tGroups[Group],tGroups[Groupt],NA(),0,1),"")</f>
        <v/>
      </c>
      <c r="L50" t="s">
        <v>27</v>
      </c>
      <c r="M50" t="str">
        <f>IF(NOT(Table2[[#This Row],[Role]]="Consumer"),"author","consumer")</f>
        <v>author</v>
      </c>
      <c r="N50" t="s">
        <v>23</v>
      </c>
      <c r="O50" t="s">
        <v>23</v>
      </c>
      <c r="P50" t="s">
        <v>23</v>
      </c>
      <c r="T50" t="str">
        <f>IF(Table2[[#This Row],[Default Group?]]="x",Table2[[#This Row],[Person]]&amp;"|"&amp;Table2[[#This Row],[User ID]]&amp;"|"&amp;Table2[[#This Row],[PW]]&amp;"|"&amp;Table2[[#This Row],[Groupt]]&amp;Table2[[#This Row],[Plant]]&amp;Table2[[#This Row],[Site]]&amp;"|"&amp;Table2[[#This Row],[Role]]&amp;"|PA9|"&amp;Table2[[#This Row],[Email-Address to lower case]]&amp;"|defaultgroup|"&amp;Table2[[#This Row],[Groupt]]&amp;Table2[[#This Row],[Plant]]&amp;Table2[[#This Row],[Site]]&amp;"|licenselevel|"&amp;Table2[[#This Row],[License Level]],Table2[[#This Row],[Person]]&amp;"|"&amp;Table2[[#This Row],[User ID]]&amp;"||"&amp;Table2[[#This Row],[Groupt]]&amp;Table2[[#This Row],[Plant]]&amp;Table2[[#This Row],[Site]]&amp;"|"&amp;Table2[[#This Row],[Role]])</f>
        <v>Markus Widmer|widmar||TC Admin|TC Admin|PA9|markus.widmer@stadlerrail.com|defaultgroup|TC Admin|licenselevel|author</v>
      </c>
    </row>
    <row r="51" spans="1:20" x14ac:dyDescent="0.25">
      <c r="A51" t="s">
        <v>161</v>
      </c>
      <c r="B51" t="s">
        <v>162</v>
      </c>
      <c r="D51" t="s">
        <v>18</v>
      </c>
      <c r="F51" t="s">
        <v>163</v>
      </c>
      <c r="G51" t="str">
        <f>LOWER(Table2[[#This Row],[Email-Address]])</f>
        <v>marta.sabio@stadlerrail.com</v>
      </c>
      <c r="H51" t="s">
        <v>408</v>
      </c>
      <c r="I51" t="str">
        <f>IF(NOT(Table2[[#This Row],[Plant]]="TC Admin"),".Stadler","")</f>
        <v>.Stadler</v>
      </c>
      <c r="J51" t="s">
        <v>35</v>
      </c>
      <c r="K51" t="str">
        <f>IF(NOT(Table2[[#This Row],[Plant]]="TC Admin"),_xlfn.XLOOKUP(Table2[[#This Row],[Group]],tGroups[Group],tGroups[Groupt],NA(),0,1),"")</f>
        <v>MCAD.Engineering.</v>
      </c>
      <c r="L51" t="s">
        <v>22</v>
      </c>
      <c r="M51" t="str">
        <f>IF(NOT(Table2[[#This Row],[Role]]="Consumer"),"author","consumer")</f>
        <v>author</v>
      </c>
      <c r="N51" s="48" t="s">
        <v>23</v>
      </c>
      <c r="P51" s="48" t="s">
        <v>23</v>
      </c>
      <c r="Q51" s="48"/>
      <c r="R51" s="48"/>
      <c r="T51" t="str">
        <f>IF(Table2[[#This Row],[Default Group?]]="x",Table2[[#This Row],[Person]]&amp;"|"&amp;Table2[[#This Row],[User ID]]&amp;"|"&amp;Table2[[#This Row],[PW]]&amp;"|"&amp;Table2[[#This Row],[Groupt]]&amp;Table2[[#This Row],[Plant]]&amp;Table2[[#This Row],[Site]]&amp;"|"&amp;Table2[[#This Row],[Role]]&amp;"|PA9|"&amp;Table2[[#This Row],[Email-Address to lower case]]&amp;"|defaultgroup|"&amp;Table2[[#This Row],[Groupt]]&amp;Table2[[#This Row],[Plant]]&amp;Table2[[#This Row],[Site]]&amp;"|licenselevel|"&amp;Table2[[#This Row],[License Level]],Table2[[#This Row],[Person]]&amp;"|"&amp;Table2[[#This Row],[User ID]]&amp;"||"&amp;Table2[[#This Row],[Groupt]]&amp;Table2[[#This Row],[Plant]]&amp;Table2[[#This Row],[Site]]&amp;"|"&amp;Table2[[#This Row],[Role]])</f>
        <v>Marta Sabio|sabmar||MCAD.Engineering.Internal.Stadler|Approver|PA9|marta.sabio@stadlerrail.com|defaultgroup|MCAD.Engineering.Internal.Stadler|licenselevel|author</v>
      </c>
    </row>
    <row r="52" spans="1:20" x14ac:dyDescent="0.25">
      <c r="A52" t="s">
        <v>164</v>
      </c>
      <c r="B52" t="s">
        <v>165</v>
      </c>
      <c r="D52" t="s">
        <v>18</v>
      </c>
      <c r="F52" t="s">
        <v>166</v>
      </c>
      <c r="G52" t="str">
        <f>LOWER(Table2[[#This Row],[Email-Address]])</f>
        <v>martin.becker@stadlerrail.com</v>
      </c>
      <c r="H52" t="s">
        <v>27</v>
      </c>
      <c r="I52" t="str">
        <f>IF(NOT(Table2[[#This Row],[Plant]]="TC Admin"),".Stadler","")</f>
        <v/>
      </c>
      <c r="K52" t="str">
        <f>IF(NOT(Table2[[#This Row],[Plant]]="TC Admin"),_xlfn.XLOOKUP(Table2[[#This Row],[Group]],tGroups[Group],tGroups[Groupt],NA(),0,1),"")</f>
        <v/>
      </c>
      <c r="L52" t="s">
        <v>27</v>
      </c>
      <c r="M52" t="str">
        <f>IF(NOT(Table2[[#This Row],[Role]]="Consumer"),"author","consumer")</f>
        <v>author</v>
      </c>
      <c r="N52" t="s">
        <v>23</v>
      </c>
      <c r="O52" t="s">
        <v>23</v>
      </c>
      <c r="P52" t="s">
        <v>23</v>
      </c>
      <c r="T52" t="str">
        <f>IF(Table2[[#This Row],[Default Group?]]="x",Table2[[#This Row],[Person]]&amp;"|"&amp;Table2[[#This Row],[User ID]]&amp;"|"&amp;Table2[[#This Row],[PW]]&amp;"|"&amp;Table2[[#This Row],[Groupt]]&amp;Table2[[#This Row],[Plant]]&amp;Table2[[#This Row],[Site]]&amp;"|"&amp;Table2[[#This Row],[Role]]&amp;"|PA9|"&amp;Table2[[#This Row],[Email-Address to lower case]]&amp;"|defaultgroup|"&amp;Table2[[#This Row],[Groupt]]&amp;Table2[[#This Row],[Plant]]&amp;Table2[[#This Row],[Site]]&amp;"|licenselevel|"&amp;Table2[[#This Row],[License Level]],Table2[[#This Row],[Person]]&amp;"|"&amp;Table2[[#This Row],[User ID]]&amp;"||"&amp;Table2[[#This Row],[Groupt]]&amp;Table2[[#This Row],[Plant]]&amp;Table2[[#This Row],[Site]]&amp;"|"&amp;Table2[[#This Row],[Role]])</f>
        <v>Martin Becker|beckem||TC Admin|TC Admin|PA9|martin.becker@stadlerrail.com|defaultgroup|TC Admin|licenselevel|author</v>
      </c>
    </row>
    <row r="53" spans="1:20" x14ac:dyDescent="0.25">
      <c r="A53" t="s">
        <v>167</v>
      </c>
      <c r="B53" s="48" t="s">
        <v>168</v>
      </c>
      <c r="C53" s="48"/>
      <c r="D53" t="s">
        <v>18</v>
      </c>
      <c r="F53" t="s">
        <v>169</v>
      </c>
      <c r="G53" t="str">
        <f>LOWER(Table2[[#This Row],[Email-Address]])</f>
        <v>matthias.scheller@stadlerrail.com</v>
      </c>
      <c r="H53" t="s">
        <v>27</v>
      </c>
      <c r="I53" t="str">
        <f>IF(NOT(Table2[[#This Row],[Plant]]="TC Admin"),".Stadler","")</f>
        <v/>
      </c>
      <c r="K53" t="str">
        <f>IF(NOT(Table2[[#This Row],[Plant]]="TC Admin"),_xlfn.XLOOKUP(Table2[[#This Row],[Group]],tGroups[Group],tGroups[Groupt],NA(),0,1),"")</f>
        <v/>
      </c>
      <c r="L53" t="s">
        <v>27</v>
      </c>
      <c r="M53" t="str">
        <f>IF(NOT(Table2[[#This Row],[Role]]="Consumer"),"author","consumer")</f>
        <v>author</v>
      </c>
      <c r="N53" t="s">
        <v>23</v>
      </c>
      <c r="O53" t="s">
        <v>23</v>
      </c>
      <c r="P53" t="s">
        <v>23</v>
      </c>
      <c r="T53" t="str">
        <f>IF(Table2[[#This Row],[Default Group?]]="x",Table2[[#This Row],[Person]]&amp;"|"&amp;Table2[[#This Row],[User ID]]&amp;"|"&amp;Table2[[#This Row],[PW]]&amp;"|"&amp;Table2[[#This Row],[Groupt]]&amp;Table2[[#This Row],[Plant]]&amp;Table2[[#This Row],[Site]]&amp;"|"&amp;Table2[[#This Row],[Role]]&amp;"|PA9|"&amp;Table2[[#This Row],[Email-Address to lower case]]&amp;"|defaultgroup|"&amp;Table2[[#This Row],[Groupt]]&amp;Table2[[#This Row],[Plant]]&amp;Table2[[#This Row],[Site]]&amp;"|licenselevel|"&amp;Table2[[#This Row],[License Level]],Table2[[#This Row],[Person]]&amp;"|"&amp;Table2[[#This Row],[User ID]]&amp;"||"&amp;Table2[[#This Row],[Groupt]]&amp;Table2[[#This Row],[Plant]]&amp;Table2[[#This Row],[Site]]&amp;"|"&amp;Table2[[#This Row],[Role]])</f>
        <v>Matthias Scheller|schmat||TC Admin|TC Admin|PA9|matthias.scheller@stadlerrail.com|defaultgroup|TC Admin|licenselevel|author</v>
      </c>
    </row>
    <row r="54" spans="1:20" x14ac:dyDescent="0.25">
      <c r="A54" t="s">
        <v>170</v>
      </c>
      <c r="B54" s="48" t="s">
        <v>171</v>
      </c>
      <c r="C54" s="48"/>
      <c r="D54" s="48" t="s">
        <v>18</v>
      </c>
      <c r="G54" t="str">
        <f>LOWER(Table2[[#This Row],[Email-Address]])</f>
        <v/>
      </c>
      <c r="H54" t="s">
        <v>408</v>
      </c>
      <c r="I54" t="str">
        <f>IF(NOT(Table2[[#This Row],[Plant]]="TC Admin"),".Stadler","")</f>
        <v>.Stadler</v>
      </c>
      <c r="J54" t="s">
        <v>35</v>
      </c>
      <c r="K54" t="str">
        <f>IF(NOT(Table2[[#This Row],[Plant]]="TC Admin"),_xlfn.XLOOKUP(Table2[[#This Row],[Group]],tGroups[Group],tGroups[Groupt],NA(),0,1),"")</f>
        <v>MCAD.Engineering.</v>
      </c>
      <c r="L54" t="s">
        <v>172</v>
      </c>
      <c r="M54" t="str">
        <f>IF(NOT(Table2[[#This Row],[Role]]="Consumer"),"author","consumer")</f>
        <v>consumer</v>
      </c>
      <c r="N54" t="s">
        <v>23</v>
      </c>
      <c r="O54" t="s">
        <v>23</v>
      </c>
      <c r="P54" t="s">
        <v>23</v>
      </c>
      <c r="T54" t="str">
        <f>IF(Table2[[#This Row],[Default Group?]]="x",Table2[[#This Row],[Person]]&amp;"|"&amp;Table2[[#This Row],[User ID]]&amp;"|"&amp;Table2[[#This Row],[PW]]&amp;"|"&amp;Table2[[#This Row],[Groupt]]&amp;Table2[[#This Row],[Plant]]&amp;Table2[[#This Row],[Site]]&amp;"|"&amp;Table2[[#This Row],[Role]]&amp;"|PA9|"&amp;Table2[[#This Row],[Email-Address to lower case]]&amp;"|defaultgroup|"&amp;Table2[[#This Row],[Groupt]]&amp;Table2[[#This Row],[Plant]]&amp;Table2[[#This Row],[Site]]&amp;"|licenselevel|"&amp;Table2[[#This Row],[License Level]],Table2[[#This Row],[Person]]&amp;"|"&amp;Table2[[#This Row],[User ID]]&amp;"||"&amp;Table2[[#This Row],[Groupt]]&amp;Table2[[#This Row],[Plant]]&amp;Table2[[#This Row],[Site]]&amp;"|"&amp;Table2[[#This Row],[Role]])</f>
        <v>MCAD Viewer|mcadview||MCAD.Engineering.Internal.Stadler|Consumer|PA9||defaultgroup|MCAD.Engineering.Internal.Stadler|licenselevel|consumer</v>
      </c>
    </row>
    <row r="55" spans="1:20" x14ac:dyDescent="0.25">
      <c r="A55" t="s">
        <v>173</v>
      </c>
      <c r="B55" s="48" t="s">
        <v>174</v>
      </c>
      <c r="C55" s="48"/>
      <c r="D55" t="s">
        <v>18</v>
      </c>
      <c r="F55" t="s">
        <v>175</v>
      </c>
      <c r="G55" t="str">
        <f>LOWER(Table2[[#This Row],[Email-Address]])</f>
        <v>michael.pascht@stadlerrail.com</v>
      </c>
      <c r="H55" t="s">
        <v>27</v>
      </c>
      <c r="I55" t="str">
        <f>IF(NOT(Table2[[#This Row],[Plant]]="TC Admin"),".Stadler","")</f>
        <v/>
      </c>
      <c r="K55" t="str">
        <f>IF(NOT(Table2[[#This Row],[Plant]]="TC Admin"),_xlfn.XLOOKUP(Table2[[#This Row],[Group]],tGroups[Group],tGroups[Groupt],NA(),0,1),"")</f>
        <v/>
      </c>
      <c r="L55" t="s">
        <v>27</v>
      </c>
      <c r="M55" t="str">
        <f>IF(NOT(Table2[[#This Row],[Role]]="Consumer"),"author","consumer")</f>
        <v>author</v>
      </c>
      <c r="N55" t="s">
        <v>23</v>
      </c>
      <c r="O55" t="s">
        <v>23</v>
      </c>
      <c r="P55" t="s">
        <v>23</v>
      </c>
      <c r="T55" t="str">
        <f>IF(Table2[[#This Row],[Default Group?]]="x",Table2[[#This Row],[Person]]&amp;"|"&amp;Table2[[#This Row],[User ID]]&amp;"|"&amp;Table2[[#This Row],[PW]]&amp;"|"&amp;Table2[[#This Row],[Groupt]]&amp;Table2[[#This Row],[Plant]]&amp;Table2[[#This Row],[Site]]&amp;"|"&amp;Table2[[#This Row],[Role]]&amp;"|PA9|"&amp;Table2[[#This Row],[Email-Address to lower case]]&amp;"|defaultgroup|"&amp;Table2[[#This Row],[Groupt]]&amp;Table2[[#This Row],[Plant]]&amp;Table2[[#This Row],[Site]]&amp;"|licenselevel|"&amp;Table2[[#This Row],[License Level]],Table2[[#This Row],[Person]]&amp;"|"&amp;Table2[[#This Row],[User ID]]&amp;"||"&amp;Table2[[#This Row],[Groupt]]&amp;Table2[[#This Row],[Plant]]&amp;Table2[[#This Row],[Site]]&amp;"|"&amp;Table2[[#This Row],[Role]])</f>
        <v>Michael Pascht|pascmi||TC Admin|TC Admin|PA9|michael.pascht@stadlerrail.com|defaultgroup|TC Admin|licenselevel|author</v>
      </c>
    </row>
    <row r="56" spans="1:20" x14ac:dyDescent="0.25">
      <c r="A56" t="s">
        <v>176</v>
      </c>
      <c r="B56" t="s">
        <v>177</v>
      </c>
      <c r="D56" t="s">
        <v>18</v>
      </c>
      <c r="F56" t="s">
        <v>178</v>
      </c>
      <c r="G56" t="str">
        <f>LOWER(Table2[[#This Row],[Email-Address]])</f>
        <v>miguel.albelda@stadlerrail.com</v>
      </c>
      <c r="H56" t="s">
        <v>408</v>
      </c>
      <c r="I56" t="str">
        <f>IF(NOT(Table2[[#This Row],[Plant]]="TC Admin"),".Stadler","")</f>
        <v>.Stadler</v>
      </c>
      <c r="J56" t="s">
        <v>35</v>
      </c>
      <c r="K56" t="str">
        <f>IF(NOT(Table2[[#This Row],[Plant]]="TC Admin"),_xlfn.XLOOKUP(Table2[[#This Row],[Group]],tGroups[Group],tGroups[Groupt],NA(),0,1),"")</f>
        <v>MCAD.Engineering.</v>
      </c>
      <c r="L56" t="s">
        <v>22</v>
      </c>
      <c r="M56" t="str">
        <f>IF(NOT(Table2[[#This Row],[Role]]="Consumer"),"author","consumer")</f>
        <v>author</v>
      </c>
      <c r="N56" s="48" t="s">
        <v>23</v>
      </c>
      <c r="P56" s="48" t="s">
        <v>23</v>
      </c>
      <c r="Q56" s="48"/>
      <c r="R56" s="48"/>
      <c r="T56" t="str">
        <f>IF(Table2[[#This Row],[Default Group?]]="x",Table2[[#This Row],[Person]]&amp;"|"&amp;Table2[[#This Row],[User ID]]&amp;"|"&amp;Table2[[#This Row],[PW]]&amp;"|"&amp;Table2[[#This Row],[Groupt]]&amp;Table2[[#This Row],[Plant]]&amp;Table2[[#This Row],[Site]]&amp;"|"&amp;Table2[[#This Row],[Role]]&amp;"|PA9|"&amp;Table2[[#This Row],[Email-Address to lower case]]&amp;"|defaultgroup|"&amp;Table2[[#This Row],[Groupt]]&amp;Table2[[#This Row],[Plant]]&amp;Table2[[#This Row],[Site]]&amp;"|licenselevel|"&amp;Table2[[#This Row],[License Level]],Table2[[#This Row],[Person]]&amp;"|"&amp;Table2[[#This Row],[User ID]]&amp;"||"&amp;Table2[[#This Row],[Groupt]]&amp;Table2[[#This Row],[Plant]]&amp;Table2[[#This Row],[Site]]&amp;"|"&amp;Table2[[#This Row],[Role]])</f>
        <v>Miguel Albelda|albmig||MCAD.Engineering.Internal.Stadler|Approver|PA9|miguel.albelda@stadlerrail.com|defaultgroup|MCAD.Engineering.Internal.Stadler|licenselevel|author</v>
      </c>
    </row>
    <row r="57" spans="1:20" x14ac:dyDescent="0.25">
      <c r="A57" t="s">
        <v>179</v>
      </c>
      <c r="B57" t="s">
        <v>180</v>
      </c>
      <c r="D57" t="s">
        <v>18</v>
      </c>
      <c r="F57" t="s">
        <v>181</v>
      </c>
      <c r="G57" t="str">
        <f>LOWER(Table2[[#This Row],[Email-Address]])</f>
        <v>mike.haendschel@stadlerrail.com</v>
      </c>
      <c r="H57" t="s">
        <v>408</v>
      </c>
      <c r="I57" t="str">
        <f>IF(NOT(Table2[[#This Row],[Plant]]="TC Admin"),".Stadler","")</f>
        <v>.Stadler</v>
      </c>
      <c r="J57" t="s">
        <v>21</v>
      </c>
      <c r="K57" t="str">
        <f>IF(NOT(Table2[[#This Row],[Plant]]="TC Admin"),_xlfn.XLOOKUP(Table2[[#This Row],[Group]],tGroups[Group],tGroups[Groupt],NA(),0,1),"")</f>
        <v>Manufacturing.</v>
      </c>
      <c r="L57" t="s">
        <v>36</v>
      </c>
      <c r="M57" t="str">
        <f>IF(NOT(Table2[[#This Row],[Role]]="Consumer"),"author","consumer")</f>
        <v>author</v>
      </c>
      <c r="N57" t="s">
        <v>23</v>
      </c>
      <c r="P57" t="s">
        <v>23</v>
      </c>
      <c r="T57" t="str">
        <f>IF(Table2[[#This Row],[Default Group?]]="x",Table2[[#This Row],[Person]]&amp;"|"&amp;Table2[[#This Row],[User ID]]&amp;"|"&amp;Table2[[#This Row],[PW]]&amp;"|"&amp;Table2[[#This Row],[Groupt]]&amp;Table2[[#This Row],[Plant]]&amp;Table2[[#This Row],[Site]]&amp;"|"&amp;Table2[[#This Row],[Role]]&amp;"|PA9|"&amp;Table2[[#This Row],[Email-Address to lower case]]&amp;"|defaultgroup|"&amp;Table2[[#This Row],[Groupt]]&amp;Table2[[#This Row],[Plant]]&amp;Table2[[#This Row],[Site]]&amp;"|licenselevel|"&amp;Table2[[#This Row],[License Level]],Table2[[#This Row],[Person]]&amp;"|"&amp;Table2[[#This Row],[User ID]]&amp;"||"&amp;Table2[[#This Row],[Groupt]]&amp;Table2[[#This Row],[Plant]]&amp;Table2[[#This Row],[Site]]&amp;"|"&amp;Table2[[#This Row],[Role]])</f>
        <v>Mike Händschel|haemik||Manufacturing.Internal.Stadler|Designer|PA9|mike.haendschel@stadlerrail.com|defaultgroup|Manufacturing.Internal.Stadler|licenselevel|author</v>
      </c>
    </row>
    <row r="58" spans="1:20" x14ac:dyDescent="0.25">
      <c r="A58" t="s">
        <v>182</v>
      </c>
      <c r="B58" t="s">
        <v>183</v>
      </c>
      <c r="D58" t="s">
        <v>18</v>
      </c>
      <c r="F58" t="s">
        <v>184</v>
      </c>
      <c r="G58" t="str">
        <f>LOWER(Table2[[#This Row],[Email-Address]])</f>
        <v>nino.stuber@stadlerrail.com</v>
      </c>
      <c r="H58" t="s">
        <v>58</v>
      </c>
      <c r="I58" t="str">
        <f>IF(NOT(Table2[[#This Row],[Plant]]="TC Admin"),".Stadler","")</f>
        <v>.Stadler</v>
      </c>
      <c r="J58" t="s">
        <v>59</v>
      </c>
      <c r="K58" t="str">
        <f>IF(NOT(Table2[[#This Row],[Plant]]="TC Admin"),_xlfn.XLOOKUP(Table2[[#This Row],[Group]],tGroups[Group],tGroups[Groupt],NA(),0,1),"")</f>
        <v>Services.</v>
      </c>
      <c r="L58" t="s">
        <v>36</v>
      </c>
      <c r="M58" t="str">
        <f>IF(NOT(Table2[[#This Row],[Role]]="Consumer"),"author","consumer")</f>
        <v>author</v>
      </c>
      <c r="N58" t="s">
        <v>23</v>
      </c>
      <c r="P58" t="s">
        <v>23</v>
      </c>
      <c r="T58" t="str">
        <f>IF(Table2[[#This Row],[Default Group?]]="x",Table2[[#This Row],[Person]]&amp;"|"&amp;Table2[[#This Row],[User ID]]&amp;"|"&amp;Table2[[#This Row],[PW]]&amp;"|"&amp;Table2[[#This Row],[Groupt]]&amp;Table2[[#This Row],[Plant]]&amp;Table2[[#This Row],[Site]]&amp;"|"&amp;Table2[[#This Row],[Role]]&amp;"|PA9|"&amp;Table2[[#This Row],[Email-Address to lower case]]&amp;"|defaultgroup|"&amp;Table2[[#This Row],[Groupt]]&amp;Table2[[#This Row],[Plant]]&amp;Table2[[#This Row],[Site]]&amp;"|licenselevel|"&amp;Table2[[#This Row],[License Level]],Table2[[#This Row],[Person]]&amp;"|"&amp;Table2[[#This Row],[User ID]]&amp;"||"&amp;Table2[[#This Row],[Groupt]]&amp;Table2[[#This Row],[Plant]]&amp;Table2[[#This Row],[Site]]&amp;"|"&amp;Table2[[#This Row],[Role]])</f>
        <v>Nino Stuber|sn||Services.Global.Stadler|Designer|PA9|nino.stuber@stadlerrail.com|defaultgroup|Services.Global.Stadler|licenselevel|author</v>
      </c>
    </row>
    <row r="59" spans="1:20" x14ac:dyDescent="0.25">
      <c r="A59" t="s">
        <v>182</v>
      </c>
      <c r="B59" t="s">
        <v>183</v>
      </c>
      <c r="G59" t="str">
        <f>LOWER(Table2[[#This Row],[Email-Address]])</f>
        <v/>
      </c>
      <c r="H59" t="s">
        <v>58</v>
      </c>
      <c r="I59" t="str">
        <f>IF(NOT(Table2[[#This Row],[Plant]]="TC Admin"),".Stadler","")</f>
        <v>.Stadler</v>
      </c>
      <c r="J59" t="s">
        <v>77</v>
      </c>
      <c r="K59" t="str">
        <f>IF(NOT(Table2[[#This Row],[Plant]]="TC Admin"),_xlfn.XLOOKUP(Table2[[#This Row],[Group]],tGroups[Group],tGroups[Groupt],NA(),0,1),"")</f>
        <v>Change Management.</v>
      </c>
      <c r="L59" t="s">
        <v>78</v>
      </c>
      <c r="M59" t="str">
        <f>IF(NOT(Table2[[#This Row],[Role]]="Consumer"),"author","consumer")</f>
        <v>author</v>
      </c>
      <c r="O59" t="s">
        <v>23</v>
      </c>
      <c r="P59" t="s">
        <v>23</v>
      </c>
      <c r="T59" t="str">
        <f>IF(Table2[[#This Row],[Default Group?]]="x",Table2[[#This Row],[Person]]&amp;"|"&amp;Table2[[#This Row],[User ID]]&amp;"|"&amp;Table2[[#This Row],[PW]]&amp;"|"&amp;Table2[[#This Row],[Groupt]]&amp;Table2[[#This Row],[Plant]]&amp;Table2[[#This Row],[Site]]&amp;"|"&amp;Table2[[#This Row],[Role]]&amp;"|PA9|"&amp;Table2[[#This Row],[Email-Address to lower case]]&amp;"|defaultgroup|"&amp;Table2[[#This Row],[Groupt]]&amp;Table2[[#This Row],[Plant]]&amp;Table2[[#This Row],[Site]]&amp;"|licenselevel|"&amp;Table2[[#This Row],[License Level]],Table2[[#This Row],[Person]]&amp;"|"&amp;Table2[[#This Row],[User ID]]&amp;"||"&amp;Table2[[#This Row],[Groupt]]&amp;Table2[[#This Row],[Plant]]&amp;Table2[[#This Row],[Site]]&amp;"|"&amp;Table2[[#This Row],[Role]])</f>
        <v>Nino Stuber|sn||Change Management.Global.Stadler|Change Manager</v>
      </c>
    </row>
    <row r="60" spans="1:20" x14ac:dyDescent="0.25">
      <c r="A60" t="s">
        <v>185</v>
      </c>
      <c r="B60" t="s">
        <v>186</v>
      </c>
      <c r="D60" t="s">
        <v>18</v>
      </c>
      <c r="F60" t="s">
        <v>187</v>
      </c>
      <c r="G60" t="str">
        <f>LOWER(Table2[[#This Row],[Email-Address]])</f>
        <v>olaf.lemcke@stadlerrail.com</v>
      </c>
      <c r="H60" t="s">
        <v>408</v>
      </c>
      <c r="I60" t="str">
        <f>IF(NOT(Table2[[#This Row],[Plant]]="TC Admin"),".Stadler","")</f>
        <v>.Stadler</v>
      </c>
      <c r="J60" t="s">
        <v>35</v>
      </c>
      <c r="K60" t="str">
        <f>IF(NOT(Table2[[#This Row],[Plant]]="TC Admin"),_xlfn.XLOOKUP(Table2[[#This Row],[Group]],tGroups[Group],tGroups[Groupt],NA(),0,1),"")</f>
        <v>MCAD.Engineering.</v>
      </c>
      <c r="L60" t="s">
        <v>36</v>
      </c>
      <c r="M60" t="str">
        <f>IF(NOT(Table2[[#This Row],[Role]]="Consumer"),"author","consumer")</f>
        <v>author</v>
      </c>
      <c r="N60" t="s">
        <v>23</v>
      </c>
      <c r="O60" t="s">
        <v>23</v>
      </c>
      <c r="P60" t="s">
        <v>23</v>
      </c>
      <c r="T60" t="str">
        <f>IF(Table2[[#This Row],[Default Group?]]="x",Table2[[#This Row],[Person]]&amp;"|"&amp;Table2[[#This Row],[User ID]]&amp;"|"&amp;Table2[[#This Row],[PW]]&amp;"|"&amp;Table2[[#This Row],[Groupt]]&amp;Table2[[#This Row],[Plant]]&amp;Table2[[#This Row],[Site]]&amp;"|"&amp;Table2[[#This Row],[Role]]&amp;"|PA9|"&amp;Table2[[#This Row],[Email-Address to lower case]]&amp;"|defaultgroup|"&amp;Table2[[#This Row],[Groupt]]&amp;Table2[[#This Row],[Plant]]&amp;Table2[[#This Row],[Site]]&amp;"|licenselevel|"&amp;Table2[[#This Row],[License Level]],Table2[[#This Row],[Person]]&amp;"|"&amp;Table2[[#This Row],[User ID]]&amp;"||"&amp;Table2[[#This Row],[Groupt]]&amp;Table2[[#This Row],[Plant]]&amp;Table2[[#This Row],[Site]]&amp;"|"&amp;Table2[[#This Row],[Role]])</f>
        <v>Olaf Lemcke|lemola||MCAD.Engineering.Internal.Stadler|Designer|PA9|olaf.lemcke@stadlerrail.com|defaultgroup|MCAD.Engineering.Internal.Stadler|licenselevel|author</v>
      </c>
    </row>
    <row r="61" spans="1:20" x14ac:dyDescent="0.25">
      <c r="A61" t="s">
        <v>185</v>
      </c>
      <c r="B61" t="s">
        <v>186</v>
      </c>
      <c r="G61" t="str">
        <f>LOWER(Table2[[#This Row],[Email-Address]])</f>
        <v/>
      </c>
      <c r="H61" t="s">
        <v>408</v>
      </c>
      <c r="I61" t="str">
        <f>IF(NOT(Table2[[#This Row],[Plant]]="TC Admin"),".Stadler","")</f>
        <v>.Stadler</v>
      </c>
      <c r="J61" t="s">
        <v>35</v>
      </c>
      <c r="K61" t="str">
        <f>IF(NOT(Table2[[#This Row],[Plant]]="TC Admin"),_xlfn.XLOOKUP(Table2[[#This Row],[Group]],tGroups[Group],tGroups[Groupt],NA(),0,1),"")</f>
        <v>MCAD.Engineering.</v>
      </c>
      <c r="L61" t="s">
        <v>101</v>
      </c>
      <c r="M61" t="str">
        <f>IF(NOT(Table2[[#This Row],[Role]]="Consumer"),"author","consumer")</f>
        <v>author</v>
      </c>
      <c r="O61" t="s">
        <v>23</v>
      </c>
      <c r="P61" t="s">
        <v>23</v>
      </c>
      <c r="T61" t="str">
        <f>IF(Table2[[#This Row],[Default Group?]]="x",Table2[[#This Row],[Person]]&amp;"|"&amp;Table2[[#This Row],[User ID]]&amp;"|"&amp;Table2[[#This Row],[PW]]&amp;"|"&amp;Table2[[#This Row],[Groupt]]&amp;Table2[[#This Row],[Plant]]&amp;Table2[[#This Row],[Site]]&amp;"|"&amp;Table2[[#This Row],[Role]]&amp;"|PA9|"&amp;Table2[[#This Row],[Email-Address to lower case]]&amp;"|defaultgroup|"&amp;Table2[[#This Row],[Groupt]]&amp;Table2[[#This Row],[Plant]]&amp;Table2[[#This Row],[Site]]&amp;"|licenselevel|"&amp;Table2[[#This Row],[License Level]],Table2[[#This Row],[Person]]&amp;"|"&amp;Table2[[#This Row],[User ID]]&amp;"||"&amp;Table2[[#This Row],[Groupt]]&amp;Table2[[#This Row],[Plant]]&amp;Table2[[#This Row],[Site]]&amp;"|"&amp;Table2[[#This Row],[Role]])</f>
        <v>Olaf Lemcke|lemola||MCAD.Engineering.Internal.Stadler|Reviewer</v>
      </c>
    </row>
    <row r="62" spans="1:20" x14ac:dyDescent="0.25">
      <c r="A62" t="s">
        <v>185</v>
      </c>
      <c r="B62" t="s">
        <v>186</v>
      </c>
      <c r="G62" t="str">
        <f>LOWER(Table2[[#This Row],[Email-Address]])</f>
        <v/>
      </c>
      <c r="H62" t="s">
        <v>408</v>
      </c>
      <c r="I62" t="str">
        <f>IF(NOT(Table2[[#This Row],[Plant]]="TC Admin"),".Stadler","")</f>
        <v>.Stadler</v>
      </c>
      <c r="J62" t="s">
        <v>35</v>
      </c>
      <c r="K62" t="str">
        <f>IF(NOT(Table2[[#This Row],[Plant]]="TC Admin"),_xlfn.XLOOKUP(Table2[[#This Row],[Group]],tGroups[Group],tGroups[Groupt],NA(),0,1),"")</f>
        <v>MCAD.Engineering.</v>
      </c>
      <c r="L62" t="s">
        <v>22</v>
      </c>
      <c r="M62" t="str">
        <f>IF(NOT(Table2[[#This Row],[Role]]="Consumer"),"author","consumer")</f>
        <v>author</v>
      </c>
      <c r="O62" t="s">
        <v>23</v>
      </c>
      <c r="P62" t="s">
        <v>23</v>
      </c>
      <c r="T62" t="str">
        <f>IF(Table2[[#This Row],[Default Group?]]="x",Table2[[#This Row],[Person]]&amp;"|"&amp;Table2[[#This Row],[User ID]]&amp;"|"&amp;Table2[[#This Row],[PW]]&amp;"|"&amp;Table2[[#This Row],[Groupt]]&amp;Table2[[#This Row],[Plant]]&amp;Table2[[#This Row],[Site]]&amp;"|"&amp;Table2[[#This Row],[Role]]&amp;"|PA9|"&amp;Table2[[#This Row],[Email-Address to lower case]]&amp;"|defaultgroup|"&amp;Table2[[#This Row],[Groupt]]&amp;Table2[[#This Row],[Plant]]&amp;Table2[[#This Row],[Site]]&amp;"|licenselevel|"&amp;Table2[[#This Row],[License Level]],Table2[[#This Row],[Person]]&amp;"|"&amp;Table2[[#This Row],[User ID]]&amp;"||"&amp;Table2[[#This Row],[Groupt]]&amp;Table2[[#This Row],[Plant]]&amp;Table2[[#This Row],[Site]]&amp;"|"&amp;Table2[[#This Row],[Role]])</f>
        <v>Olaf Lemcke|lemola||MCAD.Engineering.Internal.Stadler|Approver</v>
      </c>
    </row>
    <row r="63" spans="1:20" x14ac:dyDescent="0.25">
      <c r="A63" t="s">
        <v>185</v>
      </c>
      <c r="B63" t="s">
        <v>186</v>
      </c>
      <c r="G63" t="str">
        <f>LOWER(Table2[[#This Row],[Email-Address]])</f>
        <v/>
      </c>
      <c r="H63" t="s">
        <v>58</v>
      </c>
      <c r="I63" t="str">
        <f>IF(NOT(Table2[[#This Row],[Plant]]="TC Admin"),".Stadler","")</f>
        <v>.Stadler</v>
      </c>
      <c r="J63" t="s">
        <v>77</v>
      </c>
      <c r="K63" t="str">
        <f>IF(NOT(Table2[[#This Row],[Plant]]="TC Admin"),_xlfn.XLOOKUP(Table2[[#This Row],[Group]],tGroups[Group],tGroups[Groupt],NA(),0,1),"")</f>
        <v>Change Management.</v>
      </c>
      <c r="L63" t="s">
        <v>78</v>
      </c>
      <c r="M63" t="str">
        <f>IF(NOT(Table2[[#This Row],[Role]]="Consumer"),"author","consumer")</f>
        <v>author</v>
      </c>
      <c r="O63" t="s">
        <v>23</v>
      </c>
      <c r="P63" t="s">
        <v>23</v>
      </c>
      <c r="T63" t="str">
        <f>IF(Table2[[#This Row],[Default Group?]]="x",Table2[[#This Row],[Person]]&amp;"|"&amp;Table2[[#This Row],[User ID]]&amp;"|"&amp;Table2[[#This Row],[PW]]&amp;"|"&amp;Table2[[#This Row],[Groupt]]&amp;Table2[[#This Row],[Plant]]&amp;Table2[[#This Row],[Site]]&amp;"|"&amp;Table2[[#This Row],[Role]]&amp;"|PA9|"&amp;Table2[[#This Row],[Email-Address to lower case]]&amp;"|defaultgroup|"&amp;Table2[[#This Row],[Groupt]]&amp;Table2[[#This Row],[Plant]]&amp;Table2[[#This Row],[Site]]&amp;"|licenselevel|"&amp;Table2[[#This Row],[License Level]],Table2[[#This Row],[Person]]&amp;"|"&amp;Table2[[#This Row],[User ID]]&amp;"||"&amp;Table2[[#This Row],[Groupt]]&amp;Table2[[#This Row],[Plant]]&amp;Table2[[#This Row],[Site]]&amp;"|"&amp;Table2[[#This Row],[Role]])</f>
        <v>Olaf Lemcke|lemola||Change Management.Global.Stadler|Change Manager</v>
      </c>
    </row>
    <row r="64" spans="1:20" x14ac:dyDescent="0.25">
      <c r="A64" t="s">
        <v>188</v>
      </c>
      <c r="B64" t="s">
        <v>189</v>
      </c>
      <c r="D64" t="s">
        <v>18</v>
      </c>
      <c r="F64" t="s">
        <v>190</v>
      </c>
      <c r="G64" t="str">
        <f>LOWER(Table2[[#This Row],[Email-Address]])</f>
        <v>pedro.navarro@stadlerrail.com</v>
      </c>
      <c r="H64" t="s">
        <v>408</v>
      </c>
      <c r="I64" t="str">
        <f>IF(NOT(Table2[[#This Row],[Plant]]="TC Admin"),".Stadler","")</f>
        <v>.Stadler</v>
      </c>
      <c r="J64" t="s">
        <v>21</v>
      </c>
      <c r="K64" t="str">
        <f>IF(NOT(Table2[[#This Row],[Plant]]="TC Admin"),_xlfn.XLOOKUP(Table2[[#This Row],[Group]],tGroups[Group],tGroups[Groupt],NA(),0,1),"")</f>
        <v>Manufacturing.</v>
      </c>
      <c r="L64" t="s">
        <v>36</v>
      </c>
      <c r="M64" t="str">
        <f>IF(NOT(Table2[[#This Row],[Role]]="Consumer"),"author","consumer")</f>
        <v>author</v>
      </c>
      <c r="N64" s="48" t="s">
        <v>23</v>
      </c>
      <c r="P64" s="48" t="s">
        <v>23</v>
      </c>
      <c r="Q64" s="48"/>
      <c r="R64" s="48"/>
      <c r="T64" t="str">
        <f>IF(Table2[[#This Row],[Default Group?]]="x",Table2[[#This Row],[Person]]&amp;"|"&amp;Table2[[#This Row],[User ID]]&amp;"|"&amp;Table2[[#This Row],[PW]]&amp;"|"&amp;Table2[[#This Row],[Groupt]]&amp;Table2[[#This Row],[Plant]]&amp;Table2[[#This Row],[Site]]&amp;"|"&amp;Table2[[#This Row],[Role]]&amp;"|PA9|"&amp;Table2[[#This Row],[Email-Address to lower case]]&amp;"|defaultgroup|"&amp;Table2[[#This Row],[Groupt]]&amp;Table2[[#This Row],[Plant]]&amp;Table2[[#This Row],[Site]]&amp;"|licenselevel|"&amp;Table2[[#This Row],[License Level]],Table2[[#This Row],[Person]]&amp;"|"&amp;Table2[[#This Row],[User ID]]&amp;"||"&amp;Table2[[#This Row],[Groupt]]&amp;Table2[[#This Row],[Plant]]&amp;Table2[[#This Row],[Site]]&amp;"|"&amp;Table2[[#This Row],[Role]])</f>
        <v>Pedro Navarro|navped||Manufacturing.Internal.Stadler|Designer|PA9|pedro.navarro@stadlerrail.com|defaultgroup|Manufacturing.Internal.Stadler|licenselevel|author</v>
      </c>
    </row>
    <row r="65" spans="1:20" x14ac:dyDescent="0.25">
      <c r="A65" t="s">
        <v>191</v>
      </c>
      <c r="B65" t="s">
        <v>192</v>
      </c>
      <c r="D65" t="s">
        <v>18</v>
      </c>
      <c r="F65" t="s">
        <v>193</v>
      </c>
      <c r="G65" t="str">
        <f>LOWER(Table2[[#This Row],[Email-Address]])</f>
        <v>klaus-peter.kaatz@stadlerrail.com</v>
      </c>
      <c r="H65" t="s">
        <v>408</v>
      </c>
      <c r="I65" t="str">
        <f>IF(NOT(Table2[[#This Row],[Plant]]="TC Admin"),".Stadler","")</f>
        <v>.Stadler</v>
      </c>
      <c r="J65" t="s">
        <v>21</v>
      </c>
      <c r="K65" t="str">
        <f>IF(NOT(Table2[[#This Row],[Plant]]="TC Admin"),_xlfn.XLOOKUP(Table2[[#This Row],[Group]],tGroups[Group],tGroups[Groupt],NA(),0,1),"")</f>
        <v>Manufacturing.</v>
      </c>
      <c r="L65" t="s">
        <v>36</v>
      </c>
      <c r="M65" t="str">
        <f>IF(NOT(Table2[[#This Row],[Role]]="Consumer"),"author","consumer")</f>
        <v>author</v>
      </c>
      <c r="N65" t="s">
        <v>23</v>
      </c>
      <c r="O65" t="s">
        <v>23</v>
      </c>
      <c r="P65" t="s">
        <v>23</v>
      </c>
      <c r="T65" t="str">
        <f>IF(Table2[[#This Row],[Default Group?]]="x",Table2[[#This Row],[Person]]&amp;"|"&amp;Table2[[#This Row],[User ID]]&amp;"|"&amp;Table2[[#This Row],[PW]]&amp;"|"&amp;Table2[[#This Row],[Groupt]]&amp;Table2[[#This Row],[Plant]]&amp;Table2[[#This Row],[Site]]&amp;"|"&amp;Table2[[#This Row],[Role]]&amp;"|PA9|"&amp;Table2[[#This Row],[Email-Address to lower case]]&amp;"|defaultgroup|"&amp;Table2[[#This Row],[Groupt]]&amp;Table2[[#This Row],[Plant]]&amp;Table2[[#This Row],[Site]]&amp;"|licenselevel|"&amp;Table2[[#This Row],[License Level]],Table2[[#This Row],[Person]]&amp;"|"&amp;Table2[[#This Row],[User ID]]&amp;"||"&amp;Table2[[#This Row],[Groupt]]&amp;Table2[[#This Row],[Plant]]&amp;Table2[[#This Row],[Site]]&amp;"|"&amp;Table2[[#This Row],[Role]])</f>
        <v>Peter Kaatz|kkaatz||Manufacturing.Internal.Stadler|Designer|PA9|klaus-peter.kaatz@stadlerrail.com|defaultgroup|Manufacturing.Internal.Stadler|licenselevel|author</v>
      </c>
    </row>
    <row r="66" spans="1:20" x14ac:dyDescent="0.25">
      <c r="A66" t="s">
        <v>194</v>
      </c>
      <c r="B66" t="s">
        <v>195</v>
      </c>
      <c r="D66" t="s">
        <v>18</v>
      </c>
      <c r="F66" t="s">
        <v>196</v>
      </c>
      <c r="G66" t="str">
        <f>LOWER(Table2[[#This Row],[Email-Address]])</f>
        <v>peter.sellmaier@stadlerrail.com</v>
      </c>
      <c r="H66" t="s">
        <v>408</v>
      </c>
      <c r="I66" t="str">
        <f>IF(NOT(Table2[[#This Row],[Plant]]="TC Admin"),".Stadler","")</f>
        <v>.Stadler</v>
      </c>
      <c r="J66" t="s">
        <v>21</v>
      </c>
      <c r="K66" t="str">
        <f>IF(NOT(Table2[[#This Row],[Plant]]="TC Admin"),_xlfn.XLOOKUP(Table2[[#This Row],[Group]],tGroups[Group],tGroups[Groupt],NA(),0,1),"")</f>
        <v>Manufacturing.</v>
      </c>
      <c r="L66" t="s">
        <v>36</v>
      </c>
      <c r="M66" t="str">
        <f>IF(NOT(Table2[[#This Row],[Role]]="Consumer"),"author","consumer")</f>
        <v>author</v>
      </c>
      <c r="N66" s="48" t="s">
        <v>23</v>
      </c>
      <c r="P66" s="48" t="s">
        <v>23</v>
      </c>
      <c r="Q66" s="48"/>
      <c r="R66" s="48"/>
      <c r="T66" t="str">
        <f>IF(Table2[[#This Row],[Default Group?]]="x",Table2[[#This Row],[Person]]&amp;"|"&amp;Table2[[#This Row],[User ID]]&amp;"|"&amp;Table2[[#This Row],[PW]]&amp;"|"&amp;Table2[[#This Row],[Groupt]]&amp;Table2[[#This Row],[Plant]]&amp;Table2[[#This Row],[Site]]&amp;"|"&amp;Table2[[#This Row],[Role]]&amp;"|PA9|"&amp;Table2[[#This Row],[Email-Address to lower case]]&amp;"|defaultgroup|"&amp;Table2[[#This Row],[Groupt]]&amp;Table2[[#This Row],[Plant]]&amp;Table2[[#This Row],[Site]]&amp;"|licenselevel|"&amp;Table2[[#This Row],[License Level]],Table2[[#This Row],[Person]]&amp;"|"&amp;Table2[[#This Row],[User ID]]&amp;"||"&amp;Table2[[#This Row],[Groupt]]&amp;Table2[[#This Row],[Plant]]&amp;Table2[[#This Row],[Site]]&amp;"|"&amp;Table2[[#This Row],[Role]])</f>
        <v>Peter Sellmaier|selpet||Manufacturing.Internal.Stadler|Designer|PA9|peter.sellmaier@stadlerrail.com|defaultgroup|Manufacturing.Internal.Stadler|licenselevel|author</v>
      </c>
    </row>
    <row r="67" spans="1:20" x14ac:dyDescent="0.25">
      <c r="A67" t="s">
        <v>197</v>
      </c>
      <c r="B67" s="48" t="s">
        <v>198</v>
      </c>
      <c r="C67" s="48"/>
      <c r="D67" t="s">
        <v>18</v>
      </c>
      <c r="F67" t="s">
        <v>199</v>
      </c>
      <c r="G67" t="str">
        <f>LOWER(Table2[[#This Row],[Email-Address]])</f>
        <v>prashant.gadekar@stadlerrail.com</v>
      </c>
      <c r="H67" t="s">
        <v>27</v>
      </c>
      <c r="I67" t="str">
        <f>IF(NOT(Table2[[#This Row],[Plant]]="TC Admin"),".Stadler","")</f>
        <v/>
      </c>
      <c r="K67" t="str">
        <f>IF(NOT(Table2[[#This Row],[Plant]]="TC Admin"),_xlfn.XLOOKUP(Table2[[#This Row],[Group]],tGroups[Group],tGroups[Groupt],NA(),0,1),"")</f>
        <v/>
      </c>
      <c r="L67" t="s">
        <v>27</v>
      </c>
      <c r="M67" t="str">
        <f>IF(NOT(Table2[[#This Row],[Role]]="Consumer"),"author","consumer")</f>
        <v>author</v>
      </c>
      <c r="N67" t="s">
        <v>23</v>
      </c>
      <c r="O67" t="s">
        <v>23</v>
      </c>
      <c r="P67" t="s">
        <v>23</v>
      </c>
      <c r="T67" t="str">
        <f>IF(Table2[[#This Row],[Default Group?]]="x",Table2[[#This Row],[Person]]&amp;"|"&amp;Table2[[#This Row],[User ID]]&amp;"|"&amp;Table2[[#This Row],[PW]]&amp;"|"&amp;Table2[[#This Row],[Groupt]]&amp;Table2[[#This Row],[Plant]]&amp;Table2[[#This Row],[Site]]&amp;"|"&amp;Table2[[#This Row],[Role]]&amp;"|PA9|"&amp;Table2[[#This Row],[Email-Address to lower case]]&amp;"|defaultgroup|"&amp;Table2[[#This Row],[Groupt]]&amp;Table2[[#This Row],[Plant]]&amp;Table2[[#This Row],[Site]]&amp;"|licenselevel|"&amp;Table2[[#This Row],[License Level]],Table2[[#This Row],[Person]]&amp;"|"&amp;Table2[[#This Row],[User ID]]&amp;"||"&amp;Table2[[#This Row],[Groupt]]&amp;Table2[[#This Row],[Plant]]&amp;Table2[[#This Row],[Site]]&amp;"|"&amp;Table2[[#This Row],[Role]])</f>
        <v>Prashant Gadekar|gadpra||TC Admin|TC Admin|PA9|prashant.gadekar@stadlerrail.com|defaultgroup|TC Admin|licenselevel|author</v>
      </c>
    </row>
    <row r="68" spans="1:20" x14ac:dyDescent="0.25">
      <c r="A68" t="s">
        <v>200</v>
      </c>
      <c r="B68" t="s">
        <v>201</v>
      </c>
      <c r="D68" t="s">
        <v>18</v>
      </c>
      <c r="F68" t="s">
        <v>202</v>
      </c>
      <c r="G68" t="str">
        <f>LOWER(Table2[[#This Row],[Email-Address]])</f>
        <v>rinaldo.wittkopf@stadlerrail.com</v>
      </c>
      <c r="H68" t="s">
        <v>408</v>
      </c>
      <c r="I68" t="str">
        <f>IF(NOT(Table2[[#This Row],[Plant]]="TC Admin"),".Stadler","")</f>
        <v>.Stadler</v>
      </c>
      <c r="J68" t="s">
        <v>63</v>
      </c>
      <c r="K68" t="str">
        <f>IF(NOT(Table2[[#This Row],[Plant]]="TC Admin"),_xlfn.XLOOKUP(Table2[[#This Row],[Group]],tGroups[Group],tGroups[Groupt],NA(),0,1),"")</f>
        <v>ECAD.Engineering.</v>
      </c>
      <c r="L68" t="s">
        <v>36</v>
      </c>
      <c r="M68" t="str">
        <f>IF(NOT(Table2[[#This Row],[Role]]="Consumer"),"author","consumer")</f>
        <v>author</v>
      </c>
      <c r="N68" t="s">
        <v>23</v>
      </c>
      <c r="O68" t="s">
        <v>23</v>
      </c>
      <c r="P68" t="s">
        <v>23</v>
      </c>
      <c r="T68" t="str">
        <f>IF(Table2[[#This Row],[Default Group?]]="x",Table2[[#This Row],[Person]]&amp;"|"&amp;Table2[[#This Row],[User ID]]&amp;"|"&amp;Table2[[#This Row],[PW]]&amp;"|"&amp;Table2[[#This Row],[Groupt]]&amp;Table2[[#This Row],[Plant]]&amp;Table2[[#This Row],[Site]]&amp;"|"&amp;Table2[[#This Row],[Role]]&amp;"|PA9|"&amp;Table2[[#This Row],[Email-Address to lower case]]&amp;"|defaultgroup|"&amp;Table2[[#This Row],[Groupt]]&amp;Table2[[#This Row],[Plant]]&amp;Table2[[#This Row],[Site]]&amp;"|licenselevel|"&amp;Table2[[#This Row],[License Level]],Table2[[#This Row],[Person]]&amp;"|"&amp;Table2[[#This Row],[User ID]]&amp;"||"&amp;Table2[[#This Row],[Groupt]]&amp;Table2[[#This Row],[Plant]]&amp;Table2[[#This Row],[Site]]&amp;"|"&amp;Table2[[#This Row],[Role]])</f>
        <v>Rinaldo Wittkopf|witrin||ECAD.Engineering.Internal.Stadler|Designer|PA9|rinaldo.wittkopf@stadlerrail.com|defaultgroup|ECAD.Engineering.Internal.Stadler|licenselevel|author</v>
      </c>
    </row>
    <row r="69" spans="1:20" x14ac:dyDescent="0.25">
      <c r="A69" t="s">
        <v>203</v>
      </c>
      <c r="B69" s="48" t="s">
        <v>204</v>
      </c>
      <c r="C69" s="48"/>
      <c r="D69" t="s">
        <v>18</v>
      </c>
      <c r="F69" t="s">
        <v>205</v>
      </c>
      <c r="G69" t="str">
        <f>LOWER(Table2[[#This Row],[Email-Address]])</f>
        <v>rosa.ten@stadlerrail.com</v>
      </c>
      <c r="H69" t="s">
        <v>27</v>
      </c>
      <c r="I69" t="str">
        <f>IF(NOT(Table2[[#This Row],[Plant]]="TC Admin"),".Stadler","")</f>
        <v/>
      </c>
      <c r="K69" t="str">
        <f>IF(NOT(Table2[[#This Row],[Plant]]="TC Admin"),_xlfn.XLOOKUP(Table2[[#This Row],[Group]],tGroups[Group],tGroups[Groupt],NA(),0,1),"")</f>
        <v/>
      </c>
      <c r="L69" t="s">
        <v>27</v>
      </c>
      <c r="M69" t="str">
        <f>IF(NOT(Table2[[#This Row],[Role]]="Consumer"),"author","consumer")</f>
        <v>author</v>
      </c>
      <c r="N69" t="s">
        <v>23</v>
      </c>
      <c r="O69" t="s">
        <v>23</v>
      </c>
      <c r="P69" t="s">
        <v>23</v>
      </c>
      <c r="T69" t="str">
        <f>IF(Table2[[#This Row],[Default Group?]]="x",Table2[[#This Row],[Person]]&amp;"|"&amp;Table2[[#This Row],[User ID]]&amp;"|"&amp;Table2[[#This Row],[PW]]&amp;"|"&amp;Table2[[#This Row],[Groupt]]&amp;Table2[[#This Row],[Plant]]&amp;Table2[[#This Row],[Site]]&amp;"|"&amp;Table2[[#This Row],[Role]]&amp;"|PA9|"&amp;Table2[[#This Row],[Email-Address to lower case]]&amp;"|defaultgroup|"&amp;Table2[[#This Row],[Groupt]]&amp;Table2[[#This Row],[Plant]]&amp;Table2[[#This Row],[Site]]&amp;"|licenselevel|"&amp;Table2[[#This Row],[License Level]],Table2[[#This Row],[Person]]&amp;"|"&amp;Table2[[#This Row],[User ID]]&amp;"||"&amp;Table2[[#This Row],[Groupt]]&amp;Table2[[#This Row],[Plant]]&amp;Table2[[#This Row],[Site]]&amp;"|"&amp;Table2[[#This Row],[Role]])</f>
        <v>Rosa Ten|tenros||TC Admin|TC Admin|PA9|rosa.ten@stadlerrail.com|defaultgroup|TC Admin|licenselevel|author</v>
      </c>
    </row>
    <row r="70" spans="1:20" hidden="1" x14ac:dyDescent="0.25">
      <c r="A70" t="s">
        <v>206</v>
      </c>
      <c r="B70" s="48" t="s">
        <v>207</v>
      </c>
      <c r="C70" s="48"/>
      <c r="D70" t="s">
        <v>135</v>
      </c>
      <c r="F70" t="s">
        <v>208</v>
      </c>
      <c r="G70" t="str">
        <f>LOWER(Table2[[#This Row],[Email-Address]])</f>
        <v>sara.bregenzer@stadlerrail.com</v>
      </c>
      <c r="H70" t="s">
        <v>27</v>
      </c>
      <c r="I70" t="str">
        <f>IF(NOT(Table2[[#This Row],[Plant]]="TC Admin"),".Stadler","")</f>
        <v/>
      </c>
      <c r="K70" t="str">
        <f>IF(NOT(Table2[[#This Row],[Plant]]="TC Admin"),_xlfn.XLOOKUP(Table2[[#This Row],[Group]],tGroups[Group],tGroups[Groupt],NA(),0,1),"")</f>
        <v/>
      </c>
      <c r="L70" t="s">
        <v>27</v>
      </c>
      <c r="M70" t="str">
        <f>IF(NOT(Table2[[#This Row],[Role]]="Consumer"),"author","consumer")</f>
        <v>author</v>
      </c>
      <c r="N70" t="s">
        <v>23</v>
      </c>
      <c r="O70" t="s">
        <v>23</v>
      </c>
      <c r="P70" t="s">
        <v>23</v>
      </c>
      <c r="T70" t="str">
        <f>IF(Table2[[#This Row],[Default Group?]]="x",Table2[[#This Row],[Person]]&amp;"|"&amp;Table2[[#This Row],[User ID]]&amp;"|"&amp;Table2[[#This Row],[PW]]&amp;"|"&amp;Table2[[#This Row],[Groupt]]&amp;Table2[[#This Row],[Plant]]&amp;Table2[[#This Row],[Site]]&amp;"|"&amp;Table2[[#This Row],[Role]]&amp;"|PA9|"&amp;Table2[[#This Row],[Email-Address to lower case]]&amp;"|defaultgroup|"&amp;Table2[[#This Row],[Groupt]]&amp;Table2[[#This Row],[Plant]]&amp;Table2[[#This Row],[Site]]&amp;"|licenselevel|"&amp;Table2[[#This Row],[License Level]],Table2[[#This Row],[Person]]&amp;"|"&amp;Table2[[#This Row],[User ID]]&amp;"||"&amp;Table2[[#This Row],[Groupt]]&amp;Table2[[#This Row],[Plant]]&amp;Table2[[#This Row],[Site]]&amp;"|"&amp;Table2[[#This Row],[Role]])</f>
        <v>Sara Bregenzer|bresar||TC Admin|TC Admin|PA9|sara.bregenzer@stadlerrail.com|defaultgroup|TC Admin|licenselevel|author</v>
      </c>
    </row>
    <row r="71" spans="1:20" x14ac:dyDescent="0.25">
      <c r="A71" s="48" t="s">
        <v>209</v>
      </c>
      <c r="B71" t="s">
        <v>210</v>
      </c>
      <c r="D71" t="s">
        <v>18</v>
      </c>
      <c r="F71" s="48" t="s">
        <v>211</v>
      </c>
      <c r="G71" s="48" t="str">
        <f>LOWER(Table2[[#This Row],[Email-Address]])</f>
        <v>shahin.rahmanian@stadlerrail.com</v>
      </c>
      <c r="H71" t="s">
        <v>408</v>
      </c>
      <c r="I71" t="str">
        <f>IF(NOT(Table2[[#This Row],[Plant]]="TC Admin"),".Stadler","")</f>
        <v>.Stadler</v>
      </c>
      <c r="J71" t="s">
        <v>35</v>
      </c>
      <c r="K71" t="str">
        <f>IF(NOT(Table2[[#This Row],[Plant]]="TC Admin"),_xlfn.XLOOKUP(Table2[[#This Row],[Group]],tGroups[Group],tGroups[Groupt],NA(),0,1),"")</f>
        <v>MCAD.Engineering.</v>
      </c>
      <c r="L71" t="s">
        <v>36</v>
      </c>
      <c r="M71" t="str">
        <f>IF(NOT(Table2[[#This Row],[Role]]="Consumer"),"author","consumer")</f>
        <v>author</v>
      </c>
      <c r="N71" t="s">
        <v>23</v>
      </c>
      <c r="O71" t="s">
        <v>23</v>
      </c>
      <c r="P71" t="s">
        <v>23</v>
      </c>
      <c r="T71" t="str">
        <f>IF(Table2[[#This Row],[Default Group?]]="x",Table2[[#This Row],[Person]]&amp;"|"&amp;Table2[[#This Row],[User ID]]&amp;"|"&amp;Table2[[#This Row],[PW]]&amp;"|"&amp;Table2[[#This Row],[Groupt]]&amp;Table2[[#This Row],[Plant]]&amp;Table2[[#This Row],[Site]]&amp;"|"&amp;Table2[[#This Row],[Role]]&amp;"|PA9|"&amp;Table2[[#This Row],[Email-Address to lower case]]&amp;"|defaultgroup|"&amp;Table2[[#This Row],[Groupt]]&amp;Table2[[#This Row],[Plant]]&amp;Table2[[#This Row],[Site]]&amp;"|licenselevel|"&amp;Table2[[#This Row],[License Level]],Table2[[#This Row],[Person]]&amp;"|"&amp;Table2[[#This Row],[User ID]]&amp;"||"&amp;Table2[[#This Row],[Groupt]]&amp;Table2[[#This Row],[Plant]]&amp;Table2[[#This Row],[Site]]&amp;"|"&amp;Table2[[#This Row],[Role]])</f>
        <v>Shahin Rahmanian|rahsha||MCAD.Engineering.Internal.Stadler|Designer|PA9|shahin.rahmanian@stadlerrail.com|defaultgroup|MCAD.Engineering.Internal.Stadler|licenselevel|author</v>
      </c>
    </row>
    <row r="72" spans="1:20" x14ac:dyDescent="0.25">
      <c r="A72" s="48" t="s">
        <v>209</v>
      </c>
      <c r="B72" t="s">
        <v>210</v>
      </c>
      <c r="D72" t="s">
        <v>18</v>
      </c>
      <c r="F72" s="48"/>
      <c r="G72" s="48" t="str">
        <f>LOWER(Table2[[#This Row],[Email-Address]])</f>
        <v/>
      </c>
      <c r="H72" t="s">
        <v>408</v>
      </c>
      <c r="I72" t="str">
        <f>IF(NOT(Table2[[#This Row],[Plant]]="TC Admin"),".Stadler","")</f>
        <v>.Stadler</v>
      </c>
      <c r="J72" t="s">
        <v>35</v>
      </c>
      <c r="K72" t="str">
        <f>IF(NOT(Table2[[#This Row],[Plant]]="TC Admin"),_xlfn.XLOOKUP(Table2[[#This Row],[Group]],tGroups[Group],tGroups[Groupt],NA(),0,1),"")</f>
        <v>MCAD.Engineering.</v>
      </c>
      <c r="L72" t="s">
        <v>101</v>
      </c>
      <c r="M72" t="str">
        <f>IF(NOT(Table2[[#This Row],[Role]]="Consumer"),"author","consumer")</f>
        <v>author</v>
      </c>
      <c r="P72" t="s">
        <v>23</v>
      </c>
      <c r="T72" t="str">
        <f>IF(Table2[[#This Row],[Default Group?]]="x",Table2[[#This Row],[Person]]&amp;"|"&amp;Table2[[#This Row],[User ID]]&amp;"|"&amp;Table2[[#This Row],[PW]]&amp;"|"&amp;Table2[[#This Row],[Groupt]]&amp;Table2[[#This Row],[Plant]]&amp;Table2[[#This Row],[Site]]&amp;"|"&amp;Table2[[#This Row],[Role]]&amp;"|PA9|"&amp;Table2[[#This Row],[Email-Address to lower case]]&amp;"|defaultgroup|"&amp;Table2[[#This Row],[Groupt]]&amp;Table2[[#This Row],[Plant]]&amp;Table2[[#This Row],[Site]]&amp;"|licenselevel|"&amp;Table2[[#This Row],[License Level]],Table2[[#This Row],[Person]]&amp;"|"&amp;Table2[[#This Row],[User ID]]&amp;"||"&amp;Table2[[#This Row],[Groupt]]&amp;Table2[[#This Row],[Plant]]&amp;Table2[[#This Row],[Site]]&amp;"|"&amp;Table2[[#This Row],[Role]])</f>
        <v>Shahin Rahmanian|rahsha||MCAD.Engineering.Internal.Stadler|Reviewer</v>
      </c>
    </row>
    <row r="73" spans="1:20" x14ac:dyDescent="0.25">
      <c r="A73" s="48" t="s">
        <v>209</v>
      </c>
      <c r="B73" t="s">
        <v>210</v>
      </c>
      <c r="D73" t="s">
        <v>18</v>
      </c>
      <c r="F73" s="48"/>
      <c r="G73" s="48" t="str">
        <f>LOWER(Table2[[#This Row],[Email-Address]])</f>
        <v/>
      </c>
      <c r="H73" t="s">
        <v>408</v>
      </c>
      <c r="I73" t="str">
        <f>IF(NOT(Table2[[#This Row],[Plant]]="TC Admin"),".Stadler","")</f>
        <v>.Stadler</v>
      </c>
      <c r="J73" t="s">
        <v>35</v>
      </c>
      <c r="K73" t="str">
        <f>IF(NOT(Table2[[#This Row],[Plant]]="TC Admin"),_xlfn.XLOOKUP(Table2[[#This Row],[Group]],tGroups[Group],tGroups[Groupt],NA(),0,1),"")</f>
        <v>MCAD.Engineering.</v>
      </c>
      <c r="L73" t="s">
        <v>22</v>
      </c>
      <c r="M73" t="str">
        <f>IF(NOT(Table2[[#This Row],[Role]]="Consumer"),"author","consumer")</f>
        <v>author</v>
      </c>
      <c r="P73" t="s">
        <v>23</v>
      </c>
      <c r="T73" t="str">
        <f>IF(Table2[[#This Row],[Default Group?]]="x",Table2[[#This Row],[Person]]&amp;"|"&amp;Table2[[#This Row],[User ID]]&amp;"|"&amp;Table2[[#This Row],[PW]]&amp;"|"&amp;Table2[[#This Row],[Groupt]]&amp;Table2[[#This Row],[Plant]]&amp;Table2[[#This Row],[Site]]&amp;"|"&amp;Table2[[#This Row],[Role]]&amp;"|PA9|"&amp;Table2[[#This Row],[Email-Address to lower case]]&amp;"|defaultgroup|"&amp;Table2[[#This Row],[Groupt]]&amp;Table2[[#This Row],[Plant]]&amp;Table2[[#This Row],[Site]]&amp;"|licenselevel|"&amp;Table2[[#This Row],[License Level]],Table2[[#This Row],[Person]]&amp;"|"&amp;Table2[[#This Row],[User ID]]&amp;"||"&amp;Table2[[#This Row],[Groupt]]&amp;Table2[[#This Row],[Plant]]&amp;Table2[[#This Row],[Site]]&amp;"|"&amp;Table2[[#This Row],[Role]])</f>
        <v>Shahin Rahmanian|rahsha||MCAD.Engineering.Internal.Stadler|Approver</v>
      </c>
    </row>
    <row r="74" spans="1:20" x14ac:dyDescent="0.25">
      <c r="A74" t="s">
        <v>212</v>
      </c>
      <c r="B74" t="s">
        <v>213</v>
      </c>
      <c r="D74" t="s">
        <v>18</v>
      </c>
      <c r="F74" t="s">
        <v>214</v>
      </c>
      <c r="G74" t="str">
        <f>LOWER(Table2[[#This Row],[Email-Address]])</f>
        <v>sophie.rudat@stadlerrail.com</v>
      </c>
      <c r="H74" t="s">
        <v>408</v>
      </c>
      <c r="I74" t="str">
        <f>IF(NOT(Table2[[#This Row],[Plant]]="TC Admin"),".Stadler","")</f>
        <v>.Stadler</v>
      </c>
      <c r="J74" t="s">
        <v>35</v>
      </c>
      <c r="K74" t="str">
        <f>IF(NOT(Table2[[#This Row],[Plant]]="TC Admin"),_xlfn.XLOOKUP(Table2[[#This Row],[Group]],tGroups[Group],tGroups[Groupt],NA(),0,1),"")</f>
        <v>MCAD.Engineering.</v>
      </c>
      <c r="L74" t="s">
        <v>36</v>
      </c>
      <c r="M74" t="str">
        <f>IF(NOT(Table2[[#This Row],[Role]]="Consumer"),"author","consumer")</f>
        <v>author</v>
      </c>
      <c r="N74" t="s">
        <v>23</v>
      </c>
      <c r="O74" t="s">
        <v>23</v>
      </c>
      <c r="P74" t="s">
        <v>23</v>
      </c>
      <c r="T74" t="str">
        <f>IF(Table2[[#This Row],[Default Group?]]="x",Table2[[#This Row],[Person]]&amp;"|"&amp;Table2[[#This Row],[User ID]]&amp;"|"&amp;Table2[[#This Row],[PW]]&amp;"|"&amp;Table2[[#This Row],[Groupt]]&amp;Table2[[#This Row],[Plant]]&amp;Table2[[#This Row],[Site]]&amp;"|"&amp;Table2[[#This Row],[Role]]&amp;"|PA9|"&amp;Table2[[#This Row],[Email-Address to lower case]]&amp;"|defaultgroup|"&amp;Table2[[#This Row],[Groupt]]&amp;Table2[[#This Row],[Plant]]&amp;Table2[[#This Row],[Site]]&amp;"|licenselevel|"&amp;Table2[[#This Row],[License Level]],Table2[[#This Row],[Person]]&amp;"|"&amp;Table2[[#This Row],[User ID]]&amp;"||"&amp;Table2[[#This Row],[Groupt]]&amp;Table2[[#This Row],[Plant]]&amp;Table2[[#This Row],[Site]]&amp;"|"&amp;Table2[[#This Row],[Role]])</f>
        <v>Sophie Rudat|rudsop||MCAD.Engineering.Internal.Stadler|Designer|PA9|sophie.rudat@stadlerrail.com|defaultgroup|MCAD.Engineering.Internal.Stadler|licenselevel|author</v>
      </c>
    </row>
    <row r="75" spans="1:20" hidden="1" x14ac:dyDescent="0.25">
      <c r="A75" t="s">
        <v>215</v>
      </c>
      <c r="B75" s="48" t="s">
        <v>216</v>
      </c>
      <c r="C75" s="48"/>
      <c r="D75" t="s">
        <v>135</v>
      </c>
      <c r="F75" t="s">
        <v>217</v>
      </c>
      <c r="G75" t="str">
        <f>LOWER(Table2[[#This Row],[Email-Address]])</f>
        <v>stanley.walker@stadlerrail.com</v>
      </c>
      <c r="H75" t="s">
        <v>27</v>
      </c>
      <c r="I75" t="str">
        <f>IF(NOT(Table2[[#This Row],[Plant]]="TC Admin"),".Stadler","")</f>
        <v/>
      </c>
      <c r="K75" t="str">
        <f>IF(NOT(Table2[[#This Row],[Plant]]="TC Admin"),_xlfn.XLOOKUP(Table2[[#This Row],[Group]],tGroups[Group],tGroups[Groupt],NA(),0,1),"")</f>
        <v/>
      </c>
      <c r="L75" t="s">
        <v>27</v>
      </c>
      <c r="M75" t="str">
        <f>IF(NOT(Table2[[#This Row],[Role]]="Consumer"),"author","consumer")</f>
        <v>author</v>
      </c>
      <c r="N75" t="s">
        <v>23</v>
      </c>
      <c r="O75" t="s">
        <v>23</v>
      </c>
      <c r="P75" t="s">
        <v>23</v>
      </c>
      <c r="T75" t="str">
        <f>IF(Table2[[#This Row],[Default Group?]]="x",Table2[[#This Row],[Person]]&amp;"|"&amp;Table2[[#This Row],[User ID]]&amp;"|"&amp;Table2[[#This Row],[PW]]&amp;"|"&amp;Table2[[#This Row],[Groupt]]&amp;Table2[[#This Row],[Plant]]&amp;Table2[[#This Row],[Site]]&amp;"|"&amp;Table2[[#This Row],[Role]]&amp;"|PA9|"&amp;Table2[[#This Row],[Email-Address to lower case]]&amp;"|defaultgroup|"&amp;Table2[[#This Row],[Groupt]]&amp;Table2[[#This Row],[Plant]]&amp;Table2[[#This Row],[Site]]&amp;"|licenselevel|"&amp;Table2[[#This Row],[License Level]],Table2[[#This Row],[Person]]&amp;"|"&amp;Table2[[#This Row],[User ID]]&amp;"||"&amp;Table2[[#This Row],[Groupt]]&amp;Table2[[#This Row],[Plant]]&amp;Table2[[#This Row],[Site]]&amp;"|"&amp;Table2[[#This Row],[Role]])</f>
        <v>Stanley Walker|walsta||TC Admin|TC Admin|PA9|stanley.walker@stadlerrail.com|defaultgroup|TC Admin|licenselevel|author</v>
      </c>
    </row>
    <row r="76" spans="1:20" x14ac:dyDescent="0.25">
      <c r="A76" t="s">
        <v>218</v>
      </c>
      <c r="B76" t="s">
        <v>219</v>
      </c>
      <c r="D76" t="s">
        <v>18</v>
      </c>
      <c r="F76" t="s">
        <v>220</v>
      </c>
      <c r="G76" t="str">
        <f>LOWER(Table2[[#This Row],[Email-Address]])</f>
        <v>stefan.koch@stadlerrail.com</v>
      </c>
      <c r="H76" t="s">
        <v>58</v>
      </c>
      <c r="I76" t="str">
        <f>IF(NOT(Table2[[#This Row],[Plant]]="TC Admin"),".Stadler","")</f>
        <v>.Stadler</v>
      </c>
      <c r="J76" t="s">
        <v>59</v>
      </c>
      <c r="K76" t="str">
        <f>IF(NOT(Table2[[#This Row],[Plant]]="TC Admin"),_xlfn.XLOOKUP(Table2[[#This Row],[Group]],tGroups[Group],tGroups[Groupt],NA(),0,1),"")</f>
        <v>Services.</v>
      </c>
      <c r="L76" t="s">
        <v>36</v>
      </c>
      <c r="M76" t="str">
        <f>IF(NOT(Table2[[#This Row],[Role]]="Consumer"),"author","consumer")</f>
        <v>author</v>
      </c>
      <c r="N76" t="s">
        <v>23</v>
      </c>
      <c r="O76" t="s">
        <v>23</v>
      </c>
      <c r="P76" t="s">
        <v>23</v>
      </c>
      <c r="T76" t="str">
        <f>IF(Table2[[#This Row],[Default Group?]]="x",Table2[[#This Row],[Person]]&amp;"|"&amp;Table2[[#This Row],[User ID]]&amp;"|"&amp;Table2[[#This Row],[PW]]&amp;"|"&amp;Table2[[#This Row],[Groupt]]&amp;Table2[[#This Row],[Plant]]&amp;Table2[[#This Row],[Site]]&amp;"|"&amp;Table2[[#This Row],[Role]]&amp;"|PA9|"&amp;Table2[[#This Row],[Email-Address to lower case]]&amp;"|defaultgroup|"&amp;Table2[[#This Row],[Groupt]]&amp;Table2[[#This Row],[Plant]]&amp;Table2[[#This Row],[Site]]&amp;"|licenselevel|"&amp;Table2[[#This Row],[License Level]],Table2[[#This Row],[Person]]&amp;"|"&amp;Table2[[#This Row],[User ID]]&amp;"||"&amp;Table2[[#This Row],[Groupt]]&amp;Table2[[#This Row],[Plant]]&amp;Table2[[#This Row],[Site]]&amp;"|"&amp;Table2[[#This Row],[Role]])</f>
        <v>Stefan Koch|kocste||Services.Global.Stadler|Designer|PA9|stefan.koch@stadlerrail.com|defaultgroup|Services.Global.Stadler|licenselevel|author</v>
      </c>
    </row>
    <row r="77" spans="1:20" x14ac:dyDescent="0.25">
      <c r="A77" t="s">
        <v>221</v>
      </c>
      <c r="B77" t="s">
        <v>222</v>
      </c>
      <c r="D77" t="s">
        <v>18</v>
      </c>
      <c r="F77" t="s">
        <v>223</v>
      </c>
      <c r="G77" t="str">
        <f>LOWER(Table2[[#This Row],[Email-Address]])</f>
        <v>stefanie.egenhofer@stadlerrail.com</v>
      </c>
      <c r="H77" t="s">
        <v>27</v>
      </c>
      <c r="I77" t="str">
        <f>IF(NOT(Table2[[#This Row],[Plant]]="TC Admin"),".Stadler","")</f>
        <v/>
      </c>
      <c r="K77" t="str">
        <f>IF(NOT(Table2[[#This Row],[Plant]]="TC Admin"),_xlfn.XLOOKUP(Table2[[#This Row],[Group]],tGroups[Group],tGroups[Groupt],NA(),0,1),"")</f>
        <v/>
      </c>
      <c r="L77" t="s">
        <v>27</v>
      </c>
      <c r="M77" t="str">
        <f>IF(NOT(Table2[[#This Row],[Role]]="Consumer"),"author","consumer")</f>
        <v>author</v>
      </c>
      <c r="N77" t="s">
        <v>23</v>
      </c>
      <c r="O77" t="s">
        <v>23</v>
      </c>
      <c r="P77" t="s">
        <v>23</v>
      </c>
      <c r="T77" t="str">
        <f>IF(Table2[[#This Row],[Default Group?]]="x",Table2[[#This Row],[Person]]&amp;"|"&amp;Table2[[#This Row],[User ID]]&amp;"|"&amp;Table2[[#This Row],[PW]]&amp;"|"&amp;Table2[[#This Row],[Groupt]]&amp;Table2[[#This Row],[Plant]]&amp;Table2[[#This Row],[Site]]&amp;"|"&amp;Table2[[#This Row],[Role]]&amp;"|PA9|"&amp;Table2[[#This Row],[Email-Address to lower case]]&amp;"|defaultgroup|"&amp;Table2[[#This Row],[Groupt]]&amp;Table2[[#This Row],[Plant]]&amp;Table2[[#This Row],[Site]]&amp;"|licenselevel|"&amp;Table2[[#This Row],[License Level]],Table2[[#This Row],[Person]]&amp;"|"&amp;Table2[[#This Row],[User ID]]&amp;"||"&amp;Table2[[#This Row],[Groupt]]&amp;Table2[[#This Row],[Plant]]&amp;Table2[[#This Row],[Site]]&amp;"|"&amp;Table2[[#This Row],[Role]])</f>
        <v>Stefanie Egenhofer|egenst||TC Admin|TC Admin|PA9|stefanie.egenhofer@stadlerrail.com|defaultgroup|TC Admin|licenselevel|author</v>
      </c>
    </row>
    <row r="78" spans="1:20" x14ac:dyDescent="0.25">
      <c r="A78" t="s">
        <v>224</v>
      </c>
      <c r="B78" t="s">
        <v>225</v>
      </c>
      <c r="D78" t="s">
        <v>18</v>
      </c>
      <c r="F78" t="s">
        <v>226</v>
      </c>
      <c r="G78" t="str">
        <f>LOWER(Table2[[#This Row],[Email-Address]])</f>
        <v>stephan.huber@stadlerrail.com</v>
      </c>
      <c r="H78" t="s">
        <v>58</v>
      </c>
      <c r="I78" t="str">
        <f>IF(NOT(Table2[[#This Row],[Plant]]="TC Admin"),".Stadler","")</f>
        <v>.Stadler</v>
      </c>
      <c r="J78" t="s">
        <v>227</v>
      </c>
      <c r="K78" t="str">
        <f>IF(NOT(Table2[[#This Row],[Plant]]="TC Admin"),_xlfn.XLOOKUP(Table2[[#This Row],[Group]],tGroups[Group],tGroups[Groupt],NA(),0,1),"")</f>
        <v>MDM.</v>
      </c>
      <c r="L78" t="s">
        <v>36</v>
      </c>
      <c r="M78" t="str">
        <f>IF(NOT(Table2[[#This Row],[Role]]="Consumer"),"author","consumer")</f>
        <v>author</v>
      </c>
      <c r="N78" t="s">
        <v>23</v>
      </c>
      <c r="O78" t="s">
        <v>23</v>
      </c>
      <c r="P78" t="s">
        <v>23</v>
      </c>
      <c r="T78" t="str">
        <f>IF(Table2[[#This Row],[Default Group?]]="x",Table2[[#This Row],[Person]]&amp;"|"&amp;Table2[[#This Row],[User ID]]&amp;"|"&amp;Table2[[#This Row],[PW]]&amp;"|"&amp;Table2[[#This Row],[Groupt]]&amp;Table2[[#This Row],[Plant]]&amp;Table2[[#This Row],[Site]]&amp;"|"&amp;Table2[[#This Row],[Role]]&amp;"|PA9|"&amp;Table2[[#This Row],[Email-Address to lower case]]&amp;"|defaultgroup|"&amp;Table2[[#This Row],[Groupt]]&amp;Table2[[#This Row],[Plant]]&amp;Table2[[#This Row],[Site]]&amp;"|licenselevel|"&amp;Table2[[#This Row],[License Level]],Table2[[#This Row],[Person]]&amp;"|"&amp;Table2[[#This Row],[User ID]]&amp;"||"&amp;Table2[[#This Row],[Groupt]]&amp;Table2[[#This Row],[Plant]]&amp;Table2[[#This Row],[Site]]&amp;"|"&amp;Table2[[#This Row],[Role]])</f>
        <v>Stephan Huber|hubest||MDM.Global.Stadler|Designer|PA9|stephan.huber@stadlerrail.com|defaultgroup|MDM.Global.Stadler|licenselevel|author</v>
      </c>
    </row>
    <row r="79" spans="1:20" x14ac:dyDescent="0.25">
      <c r="A79" t="s">
        <v>224</v>
      </c>
      <c r="B79" t="s">
        <v>225</v>
      </c>
      <c r="G79" t="str">
        <f>LOWER(Table2[[#This Row],[Email-Address]])</f>
        <v/>
      </c>
      <c r="H79" t="s">
        <v>58</v>
      </c>
      <c r="I79" t="str">
        <f>IF(NOT(Table2[[#This Row],[Plant]]="TC Admin"),".Stadler","")</f>
        <v>.Stadler</v>
      </c>
      <c r="J79" t="s">
        <v>227</v>
      </c>
      <c r="K79" t="str">
        <f>IF(NOT(Table2[[#This Row],[Plant]]="TC Admin"),_xlfn.XLOOKUP(Table2[[#This Row],[Group]],tGroups[Group],tGroups[Groupt],NA(),0,1),"")</f>
        <v>MDM.</v>
      </c>
      <c r="L79" t="s">
        <v>228</v>
      </c>
      <c r="M79" t="str">
        <f>IF(NOT(Table2[[#This Row],[Role]]="Consumer"),"author","consumer")</f>
        <v>author</v>
      </c>
      <c r="O79" t="s">
        <v>23</v>
      </c>
      <c r="P79" t="s">
        <v>23</v>
      </c>
      <c r="T79" t="str">
        <f>IF(Table2[[#This Row],[Default Group?]]="x",Table2[[#This Row],[Person]]&amp;"|"&amp;Table2[[#This Row],[User ID]]&amp;"|"&amp;Table2[[#This Row],[PW]]&amp;"|"&amp;Table2[[#This Row],[Groupt]]&amp;Table2[[#This Row],[Plant]]&amp;Table2[[#This Row],[Site]]&amp;"|"&amp;Table2[[#This Row],[Role]]&amp;"|PA9|"&amp;Table2[[#This Row],[Email-Address to lower case]]&amp;"|defaultgroup|"&amp;Table2[[#This Row],[Groupt]]&amp;Table2[[#This Row],[Plant]]&amp;Table2[[#This Row],[Site]]&amp;"|licenselevel|"&amp;Table2[[#This Row],[License Level]],Table2[[#This Row],[Person]]&amp;"|"&amp;Table2[[#This Row],[User ID]]&amp;"||"&amp;Table2[[#This Row],[Groupt]]&amp;Table2[[#This Row],[Plant]]&amp;Table2[[#This Row],[Site]]&amp;"|"&amp;Table2[[#This Row],[Role]])</f>
        <v>Stephan Huber|hubest||MDM.Global.Stadler|E3 Admin</v>
      </c>
    </row>
    <row r="80" spans="1:20" x14ac:dyDescent="0.25">
      <c r="A80" t="s">
        <v>229</v>
      </c>
      <c r="B80" s="48" t="s">
        <v>230</v>
      </c>
      <c r="C80" s="48"/>
      <c r="D80" t="s">
        <v>18</v>
      </c>
      <c r="F80" t="s">
        <v>231</v>
      </c>
      <c r="G80" t="str">
        <f>LOWER(Table2[[#This Row],[Email-Address]])</f>
        <v>thomas.berger@stadlerrail.com</v>
      </c>
      <c r="H80" t="s">
        <v>27</v>
      </c>
      <c r="I80" t="str">
        <f>IF(NOT(Table2[[#This Row],[Plant]]="TC Admin"),".Stadler","")</f>
        <v/>
      </c>
      <c r="K80" t="str">
        <f>IF(NOT(Table2[[#This Row],[Plant]]="TC Admin"),_xlfn.XLOOKUP(Table2[[#This Row],[Group]],tGroups[Group],tGroups[Groupt],NA(),0,1),"")</f>
        <v/>
      </c>
      <c r="L80" t="s">
        <v>27</v>
      </c>
      <c r="M80" t="str">
        <f>IF(NOT(Table2[[#This Row],[Role]]="Consumer"),"author","consumer")</f>
        <v>author</v>
      </c>
      <c r="N80" t="s">
        <v>23</v>
      </c>
      <c r="O80" t="s">
        <v>23</v>
      </c>
      <c r="P80" t="s">
        <v>23</v>
      </c>
      <c r="T80" t="str">
        <f>IF(Table2[[#This Row],[Default Group?]]="x",Table2[[#This Row],[Person]]&amp;"|"&amp;Table2[[#This Row],[User ID]]&amp;"|"&amp;Table2[[#This Row],[PW]]&amp;"|"&amp;Table2[[#This Row],[Groupt]]&amp;Table2[[#This Row],[Plant]]&amp;Table2[[#This Row],[Site]]&amp;"|"&amp;Table2[[#This Row],[Role]]&amp;"|PA9|"&amp;Table2[[#This Row],[Email-Address to lower case]]&amp;"|defaultgroup|"&amp;Table2[[#This Row],[Groupt]]&amp;Table2[[#This Row],[Plant]]&amp;Table2[[#This Row],[Site]]&amp;"|licenselevel|"&amp;Table2[[#This Row],[License Level]],Table2[[#This Row],[Person]]&amp;"|"&amp;Table2[[#This Row],[User ID]]&amp;"||"&amp;Table2[[#This Row],[Groupt]]&amp;Table2[[#This Row],[Plant]]&amp;Table2[[#This Row],[Site]]&amp;"|"&amp;Table2[[#This Row],[Role]])</f>
        <v>Thomas Berger|bethom||TC Admin|TC Admin|PA9|thomas.berger@stadlerrail.com|defaultgroup|TC Admin|licenselevel|author</v>
      </c>
    </row>
    <row r="81" spans="1:20" x14ac:dyDescent="0.25">
      <c r="A81" t="s">
        <v>232</v>
      </c>
      <c r="B81" t="s">
        <v>233</v>
      </c>
      <c r="D81" t="s">
        <v>18</v>
      </c>
      <c r="F81" t="s">
        <v>234</v>
      </c>
      <c r="G81" t="str">
        <f>LOWER(Table2[[#This Row],[Email-Address]])</f>
        <v>thomas.hauschild@stadlerrail.com</v>
      </c>
      <c r="H81" t="s">
        <v>408</v>
      </c>
      <c r="I81" t="str">
        <f>IF(NOT(Table2[[#This Row],[Plant]]="TC Admin"),".Stadler","")</f>
        <v>.Stadler</v>
      </c>
      <c r="J81" t="s">
        <v>35</v>
      </c>
      <c r="K81" t="str">
        <f>IF(NOT(Table2[[#This Row],[Plant]]="TC Admin"),_xlfn.XLOOKUP(Table2[[#This Row],[Group]],tGroups[Group],tGroups[Groupt],NA(),0,1),"")</f>
        <v>MCAD.Engineering.</v>
      </c>
      <c r="L81" t="s">
        <v>36</v>
      </c>
      <c r="M81" t="str">
        <f>IF(NOT(Table2[[#This Row],[Role]]="Consumer"),"author","consumer")</f>
        <v>author</v>
      </c>
      <c r="N81" t="s">
        <v>23</v>
      </c>
      <c r="O81" t="s">
        <v>23</v>
      </c>
      <c r="P81" t="s">
        <v>23</v>
      </c>
      <c r="T81" t="str">
        <f>IF(Table2[[#This Row],[Default Group?]]="x",Table2[[#This Row],[Person]]&amp;"|"&amp;Table2[[#This Row],[User ID]]&amp;"|"&amp;Table2[[#This Row],[PW]]&amp;"|"&amp;Table2[[#This Row],[Groupt]]&amp;Table2[[#This Row],[Plant]]&amp;Table2[[#This Row],[Site]]&amp;"|"&amp;Table2[[#This Row],[Role]]&amp;"|PA9|"&amp;Table2[[#This Row],[Email-Address to lower case]]&amp;"|defaultgroup|"&amp;Table2[[#This Row],[Groupt]]&amp;Table2[[#This Row],[Plant]]&amp;Table2[[#This Row],[Site]]&amp;"|licenselevel|"&amp;Table2[[#This Row],[License Level]],Table2[[#This Row],[Person]]&amp;"|"&amp;Table2[[#This Row],[User ID]]&amp;"||"&amp;Table2[[#This Row],[Groupt]]&amp;Table2[[#This Row],[Plant]]&amp;Table2[[#This Row],[Site]]&amp;"|"&amp;Table2[[#This Row],[Role]])</f>
        <v>Thomas Hauschild|hauthm||MCAD.Engineering.Internal.Stadler|Designer|PA9|thomas.hauschild@stadlerrail.com|defaultgroup|MCAD.Engineering.Internal.Stadler|licenselevel|author</v>
      </c>
    </row>
    <row r="82" spans="1:20" x14ac:dyDescent="0.25">
      <c r="A82" t="s">
        <v>232</v>
      </c>
      <c r="B82" t="s">
        <v>233</v>
      </c>
      <c r="G82" t="str">
        <f>LOWER(Table2[[#This Row],[Email-Address]])</f>
        <v/>
      </c>
      <c r="H82" t="s">
        <v>408</v>
      </c>
      <c r="I82" t="str">
        <f>IF(NOT(Table2[[#This Row],[Plant]]="TC Admin"),".Stadler","")</f>
        <v>.Stadler</v>
      </c>
      <c r="J82" t="s">
        <v>35</v>
      </c>
      <c r="K82" t="str">
        <f>IF(NOT(Table2[[#This Row],[Plant]]="TC Admin"),_xlfn.XLOOKUP(Table2[[#This Row],[Group]],tGroups[Group],tGroups[Groupt],NA(),0,1),"")</f>
        <v>MCAD.Engineering.</v>
      </c>
      <c r="L82" t="s">
        <v>101</v>
      </c>
      <c r="M82" t="str">
        <f>IF(NOT(Table2[[#This Row],[Role]]="Consumer"),"author","consumer")</f>
        <v>author</v>
      </c>
      <c r="O82" t="s">
        <v>23</v>
      </c>
      <c r="P82" t="s">
        <v>23</v>
      </c>
      <c r="T82" t="str">
        <f>IF(Table2[[#This Row],[Default Group?]]="x",Table2[[#This Row],[Person]]&amp;"|"&amp;Table2[[#This Row],[User ID]]&amp;"|"&amp;Table2[[#This Row],[PW]]&amp;"|"&amp;Table2[[#This Row],[Groupt]]&amp;Table2[[#This Row],[Plant]]&amp;Table2[[#This Row],[Site]]&amp;"|"&amp;Table2[[#This Row],[Role]]&amp;"|PA9|"&amp;Table2[[#This Row],[Email-Address to lower case]]&amp;"|defaultgroup|"&amp;Table2[[#This Row],[Groupt]]&amp;Table2[[#This Row],[Plant]]&amp;Table2[[#This Row],[Site]]&amp;"|licenselevel|"&amp;Table2[[#This Row],[License Level]],Table2[[#This Row],[Person]]&amp;"|"&amp;Table2[[#This Row],[User ID]]&amp;"||"&amp;Table2[[#This Row],[Groupt]]&amp;Table2[[#This Row],[Plant]]&amp;Table2[[#This Row],[Site]]&amp;"|"&amp;Table2[[#This Row],[Role]])</f>
        <v>Thomas Hauschild|hauthm||MCAD.Engineering.Internal.Stadler|Reviewer</v>
      </c>
    </row>
    <row r="83" spans="1:20" x14ac:dyDescent="0.25">
      <c r="A83" t="s">
        <v>232</v>
      </c>
      <c r="B83" t="s">
        <v>233</v>
      </c>
      <c r="G83" t="str">
        <f>LOWER(Table2[[#This Row],[Email-Address]])</f>
        <v/>
      </c>
      <c r="H83" t="s">
        <v>408</v>
      </c>
      <c r="I83" t="str">
        <f>IF(NOT(Table2[[#This Row],[Plant]]="TC Admin"),".Stadler","")</f>
        <v>.Stadler</v>
      </c>
      <c r="J83" t="s">
        <v>35</v>
      </c>
      <c r="K83" t="str">
        <f>IF(NOT(Table2[[#This Row],[Plant]]="TC Admin"),_xlfn.XLOOKUP(Table2[[#This Row],[Group]],tGroups[Group],tGroups[Groupt],NA(),0,1),"")</f>
        <v>MCAD.Engineering.</v>
      </c>
      <c r="L83" t="s">
        <v>22</v>
      </c>
      <c r="M83" t="str">
        <f>IF(NOT(Table2[[#This Row],[Role]]="Consumer"),"author","consumer")</f>
        <v>author</v>
      </c>
      <c r="O83" t="s">
        <v>23</v>
      </c>
      <c r="P83" t="s">
        <v>23</v>
      </c>
      <c r="T83" t="str">
        <f>IF(Table2[[#This Row],[Default Group?]]="x",Table2[[#This Row],[Person]]&amp;"|"&amp;Table2[[#This Row],[User ID]]&amp;"|"&amp;Table2[[#This Row],[PW]]&amp;"|"&amp;Table2[[#This Row],[Groupt]]&amp;Table2[[#This Row],[Plant]]&amp;Table2[[#This Row],[Site]]&amp;"|"&amp;Table2[[#This Row],[Role]]&amp;"|PA9|"&amp;Table2[[#This Row],[Email-Address to lower case]]&amp;"|defaultgroup|"&amp;Table2[[#This Row],[Groupt]]&amp;Table2[[#This Row],[Plant]]&amp;Table2[[#This Row],[Site]]&amp;"|licenselevel|"&amp;Table2[[#This Row],[License Level]],Table2[[#This Row],[Person]]&amp;"|"&amp;Table2[[#This Row],[User ID]]&amp;"||"&amp;Table2[[#This Row],[Groupt]]&amp;Table2[[#This Row],[Plant]]&amp;Table2[[#This Row],[Site]]&amp;"|"&amp;Table2[[#This Row],[Role]])</f>
        <v>Thomas Hauschild|hauthm||MCAD.Engineering.Internal.Stadler|Approver</v>
      </c>
    </row>
    <row r="84" spans="1:20" x14ac:dyDescent="0.25">
      <c r="A84" t="s">
        <v>232</v>
      </c>
      <c r="B84" t="s">
        <v>233</v>
      </c>
      <c r="G84" t="str">
        <f>LOWER(Table2[[#This Row],[Email-Address]])</f>
        <v/>
      </c>
      <c r="H84" t="s">
        <v>58</v>
      </c>
      <c r="I84" t="str">
        <f>IF(NOT(Table2[[#This Row],[Plant]]="TC Admin"),".Stadler","")</f>
        <v>.Stadler</v>
      </c>
      <c r="J84" t="s">
        <v>77</v>
      </c>
      <c r="K84" t="str">
        <f>IF(NOT(Table2[[#This Row],[Plant]]="TC Admin"),_xlfn.XLOOKUP(Table2[[#This Row],[Group]],tGroups[Group],tGroups[Groupt],NA(),0,1),"")</f>
        <v>Change Management.</v>
      </c>
      <c r="L84" t="s">
        <v>78</v>
      </c>
      <c r="M84" t="str">
        <f>IF(NOT(Table2[[#This Row],[Role]]="Consumer"),"author","consumer")</f>
        <v>author</v>
      </c>
      <c r="O84" t="s">
        <v>23</v>
      </c>
      <c r="P84" t="s">
        <v>23</v>
      </c>
      <c r="T84" t="str">
        <f>IF(Table2[[#This Row],[Default Group?]]="x",Table2[[#This Row],[Person]]&amp;"|"&amp;Table2[[#This Row],[User ID]]&amp;"|"&amp;Table2[[#This Row],[PW]]&amp;"|"&amp;Table2[[#This Row],[Groupt]]&amp;Table2[[#This Row],[Plant]]&amp;Table2[[#This Row],[Site]]&amp;"|"&amp;Table2[[#This Row],[Role]]&amp;"|PA9|"&amp;Table2[[#This Row],[Email-Address to lower case]]&amp;"|defaultgroup|"&amp;Table2[[#This Row],[Groupt]]&amp;Table2[[#This Row],[Plant]]&amp;Table2[[#This Row],[Site]]&amp;"|licenselevel|"&amp;Table2[[#This Row],[License Level]],Table2[[#This Row],[Person]]&amp;"|"&amp;Table2[[#This Row],[User ID]]&amp;"||"&amp;Table2[[#This Row],[Groupt]]&amp;Table2[[#This Row],[Plant]]&amp;Table2[[#This Row],[Site]]&amp;"|"&amp;Table2[[#This Row],[Role]])</f>
        <v>Thomas Hauschild|hauthm||Change Management.Global.Stadler|Change Manager</v>
      </c>
    </row>
    <row r="85" spans="1:20" x14ac:dyDescent="0.25">
      <c r="A85" t="s">
        <v>235</v>
      </c>
      <c r="B85" t="s">
        <v>236</v>
      </c>
      <c r="D85" t="s">
        <v>18</v>
      </c>
      <c r="F85" t="s">
        <v>237</v>
      </c>
      <c r="G85" t="str">
        <f>LOWER(Table2[[#This Row],[Email-Address]])</f>
        <v>thomas.miklus@stadlerrail.com</v>
      </c>
      <c r="H85" t="s">
        <v>408</v>
      </c>
      <c r="I85" t="str">
        <f>IF(NOT(Table2[[#This Row],[Plant]]="TC Admin"),".Stadler","")</f>
        <v>.Stadler</v>
      </c>
      <c r="J85" t="s">
        <v>21</v>
      </c>
      <c r="K85" t="str">
        <f>IF(NOT(Table2[[#This Row],[Plant]]="TC Admin"),_xlfn.XLOOKUP(Table2[[#This Row],[Group]],tGroups[Group],tGroups[Groupt],NA(),0,1),"")</f>
        <v>Manufacturing.</v>
      </c>
      <c r="L85" t="s">
        <v>36</v>
      </c>
      <c r="M85" t="str">
        <f>IF(NOT(Table2[[#This Row],[Role]]="Consumer"),"author","consumer")</f>
        <v>author</v>
      </c>
      <c r="N85" t="s">
        <v>23</v>
      </c>
      <c r="P85" t="s">
        <v>23</v>
      </c>
      <c r="T85" t="str">
        <f>IF(Table2[[#This Row],[Default Group?]]="x",Table2[[#This Row],[Person]]&amp;"|"&amp;Table2[[#This Row],[User ID]]&amp;"|"&amp;Table2[[#This Row],[PW]]&amp;"|"&amp;Table2[[#This Row],[Groupt]]&amp;Table2[[#This Row],[Plant]]&amp;Table2[[#This Row],[Site]]&amp;"|"&amp;Table2[[#This Row],[Role]]&amp;"|PA9|"&amp;Table2[[#This Row],[Email-Address to lower case]]&amp;"|defaultgroup|"&amp;Table2[[#This Row],[Groupt]]&amp;Table2[[#This Row],[Plant]]&amp;Table2[[#This Row],[Site]]&amp;"|licenselevel|"&amp;Table2[[#This Row],[License Level]],Table2[[#This Row],[Person]]&amp;"|"&amp;Table2[[#This Row],[User ID]]&amp;"||"&amp;Table2[[#This Row],[Groupt]]&amp;Table2[[#This Row],[Plant]]&amp;Table2[[#This Row],[Site]]&amp;"|"&amp;Table2[[#This Row],[Role]])</f>
        <v>Thomas Miklus|miktho||Manufacturing.Internal.Stadler|Designer|PA9|thomas.miklus@stadlerrail.com|defaultgroup|Manufacturing.Internal.Stadler|licenselevel|author</v>
      </c>
    </row>
    <row r="86" spans="1:20" x14ac:dyDescent="0.25">
      <c r="A86" t="s">
        <v>238</v>
      </c>
      <c r="B86" s="48" t="s">
        <v>239</v>
      </c>
      <c r="C86" s="48"/>
      <c r="D86" t="s">
        <v>18</v>
      </c>
      <c r="F86" t="s">
        <v>240</v>
      </c>
      <c r="G86" t="str">
        <f>LOWER(Table2[[#This Row],[Email-Address]])</f>
        <v>thomas.weissenberger@stadlerrail.com</v>
      </c>
      <c r="H86" t="s">
        <v>27</v>
      </c>
      <c r="I86" t="str">
        <f>IF(NOT(Table2[[#This Row],[Plant]]="TC Admin"),".Stadler","")</f>
        <v/>
      </c>
      <c r="K86" t="str">
        <f>IF(NOT(Table2[[#This Row],[Plant]]="TC Admin"),_xlfn.XLOOKUP(Table2[[#This Row],[Group]],tGroups[Group],tGroups[Groupt],NA(),0,1),"")</f>
        <v/>
      </c>
      <c r="L86" t="s">
        <v>27</v>
      </c>
      <c r="M86" t="str">
        <f>IF(NOT(Table2[[#This Row],[Role]]="Consumer"),"author","consumer")</f>
        <v>author</v>
      </c>
      <c r="N86" t="s">
        <v>23</v>
      </c>
      <c r="O86" t="s">
        <v>23</v>
      </c>
      <c r="P86" t="s">
        <v>23</v>
      </c>
      <c r="T86" t="str">
        <f>IF(Table2[[#This Row],[Default Group?]]="x",Table2[[#This Row],[Person]]&amp;"|"&amp;Table2[[#This Row],[User ID]]&amp;"|"&amp;Table2[[#This Row],[PW]]&amp;"|"&amp;Table2[[#This Row],[Groupt]]&amp;Table2[[#This Row],[Plant]]&amp;Table2[[#This Row],[Site]]&amp;"|"&amp;Table2[[#This Row],[Role]]&amp;"|PA9|"&amp;Table2[[#This Row],[Email-Address to lower case]]&amp;"|defaultgroup|"&amp;Table2[[#This Row],[Groupt]]&amp;Table2[[#This Row],[Plant]]&amp;Table2[[#This Row],[Site]]&amp;"|licenselevel|"&amp;Table2[[#This Row],[License Level]],Table2[[#This Row],[Person]]&amp;"|"&amp;Table2[[#This Row],[User ID]]&amp;"||"&amp;Table2[[#This Row],[Groupt]]&amp;Table2[[#This Row],[Plant]]&amp;Table2[[#This Row],[Site]]&amp;"|"&amp;Table2[[#This Row],[Role]])</f>
        <v>Thomas Weissenberger|weitho||TC Admin|TC Admin|PA9|thomas.weissenberger@stadlerrail.com|defaultgroup|TC Admin|licenselevel|author</v>
      </c>
    </row>
    <row r="87" spans="1:20" x14ac:dyDescent="0.25">
      <c r="A87" t="s">
        <v>241</v>
      </c>
      <c r="B87" t="s">
        <v>242</v>
      </c>
      <c r="D87" t="s">
        <v>18</v>
      </c>
      <c r="F87" t="s">
        <v>243</v>
      </c>
      <c r="G87" t="str">
        <f>LOWER(Table2[[#This Row],[Email-Address]])</f>
        <v>tina.weissenborn@stadlerrail.com</v>
      </c>
      <c r="H87" t="s">
        <v>408</v>
      </c>
      <c r="I87" t="str">
        <f>IF(NOT(Table2[[#This Row],[Plant]]="TC Admin"),".Stadler","")</f>
        <v>.Stadler</v>
      </c>
      <c r="J87" t="s">
        <v>35</v>
      </c>
      <c r="K87" t="str">
        <f>IF(NOT(Table2[[#This Row],[Plant]]="TC Admin"),_xlfn.XLOOKUP(Table2[[#This Row],[Group]],tGroups[Group],tGroups[Groupt],NA(),0,1),"")</f>
        <v>MCAD.Engineering.</v>
      </c>
      <c r="L87" t="s">
        <v>36</v>
      </c>
      <c r="M87" t="str">
        <f>IF(NOT(Table2[[#This Row],[Role]]="Consumer"),"author","consumer")</f>
        <v>author</v>
      </c>
      <c r="N87" t="s">
        <v>23</v>
      </c>
      <c r="O87" t="s">
        <v>23</v>
      </c>
      <c r="P87" t="s">
        <v>23</v>
      </c>
      <c r="T87" t="str">
        <f>IF(Table2[[#This Row],[Default Group?]]="x",Table2[[#This Row],[Person]]&amp;"|"&amp;Table2[[#This Row],[User ID]]&amp;"|"&amp;Table2[[#This Row],[PW]]&amp;"|"&amp;Table2[[#This Row],[Groupt]]&amp;Table2[[#This Row],[Plant]]&amp;Table2[[#This Row],[Site]]&amp;"|"&amp;Table2[[#This Row],[Role]]&amp;"|PA9|"&amp;Table2[[#This Row],[Email-Address to lower case]]&amp;"|defaultgroup|"&amp;Table2[[#This Row],[Groupt]]&amp;Table2[[#This Row],[Plant]]&amp;Table2[[#This Row],[Site]]&amp;"|licenselevel|"&amp;Table2[[#This Row],[License Level]],Table2[[#This Row],[Person]]&amp;"|"&amp;Table2[[#This Row],[User ID]]&amp;"||"&amp;Table2[[#This Row],[Groupt]]&amp;Table2[[#This Row],[Plant]]&amp;Table2[[#This Row],[Site]]&amp;"|"&amp;Table2[[#This Row],[Role]])</f>
        <v>Tina Weissenborn|tweissen||MCAD.Engineering.Internal.Stadler|Designer|PA9|tina.weissenborn@stadlerrail.com|defaultgroup|MCAD.Engineering.Internal.Stadler|licenselevel|author</v>
      </c>
    </row>
    <row r="88" spans="1:20" x14ac:dyDescent="0.25">
      <c r="A88" t="s">
        <v>241</v>
      </c>
      <c r="B88" t="s">
        <v>242</v>
      </c>
      <c r="G88" t="str">
        <f>LOWER(Table2[[#This Row],[Email-Address]])</f>
        <v/>
      </c>
      <c r="H88" t="s">
        <v>408</v>
      </c>
      <c r="I88" t="str">
        <f>IF(NOT(Table2[[#This Row],[Plant]]="TC Admin"),".Stadler","")</f>
        <v>.Stadler</v>
      </c>
      <c r="J88" t="s">
        <v>35</v>
      </c>
      <c r="K88" t="str">
        <f>IF(NOT(Table2[[#This Row],[Plant]]="TC Admin"),_xlfn.XLOOKUP(Table2[[#This Row],[Group]],tGroups[Group],tGroups[Groupt],NA(),0,1),"")</f>
        <v>MCAD.Engineering.</v>
      </c>
      <c r="L88" t="s">
        <v>101</v>
      </c>
      <c r="M88" t="str">
        <f>IF(NOT(Table2[[#This Row],[Role]]="Consumer"),"author","consumer")</f>
        <v>author</v>
      </c>
      <c r="O88" t="s">
        <v>23</v>
      </c>
      <c r="P88" t="s">
        <v>23</v>
      </c>
      <c r="T88" t="str">
        <f>IF(Table2[[#This Row],[Default Group?]]="x",Table2[[#This Row],[Person]]&amp;"|"&amp;Table2[[#This Row],[User ID]]&amp;"|"&amp;Table2[[#This Row],[PW]]&amp;"|"&amp;Table2[[#This Row],[Groupt]]&amp;Table2[[#This Row],[Plant]]&amp;Table2[[#This Row],[Site]]&amp;"|"&amp;Table2[[#This Row],[Role]]&amp;"|PA9|"&amp;Table2[[#This Row],[Email-Address to lower case]]&amp;"|defaultgroup|"&amp;Table2[[#This Row],[Groupt]]&amp;Table2[[#This Row],[Plant]]&amp;Table2[[#This Row],[Site]]&amp;"|licenselevel|"&amp;Table2[[#This Row],[License Level]],Table2[[#This Row],[Person]]&amp;"|"&amp;Table2[[#This Row],[User ID]]&amp;"||"&amp;Table2[[#This Row],[Groupt]]&amp;Table2[[#This Row],[Plant]]&amp;Table2[[#This Row],[Site]]&amp;"|"&amp;Table2[[#This Row],[Role]])</f>
        <v>Tina Weissenborn|tweissen||MCAD.Engineering.Internal.Stadler|Reviewer</v>
      </c>
    </row>
    <row r="89" spans="1:20" x14ac:dyDescent="0.25">
      <c r="A89" t="s">
        <v>241</v>
      </c>
      <c r="B89" t="s">
        <v>242</v>
      </c>
      <c r="G89" t="str">
        <f>LOWER(Table2[[#This Row],[Email-Address]])</f>
        <v/>
      </c>
      <c r="H89" t="s">
        <v>408</v>
      </c>
      <c r="I89" t="str">
        <f>IF(NOT(Table2[[#This Row],[Plant]]="TC Admin"),".Stadler","")</f>
        <v>.Stadler</v>
      </c>
      <c r="J89" t="s">
        <v>35</v>
      </c>
      <c r="K89" t="str">
        <f>IF(NOT(Table2[[#This Row],[Plant]]="TC Admin"),_xlfn.XLOOKUP(Table2[[#This Row],[Group]],tGroups[Group],tGroups[Groupt],NA(),0,1),"")</f>
        <v>MCAD.Engineering.</v>
      </c>
      <c r="L89" t="s">
        <v>22</v>
      </c>
      <c r="M89" t="str">
        <f>IF(NOT(Table2[[#This Row],[Role]]="Consumer"),"author","consumer")</f>
        <v>author</v>
      </c>
      <c r="O89" t="s">
        <v>23</v>
      </c>
      <c r="P89" t="s">
        <v>23</v>
      </c>
      <c r="T89" t="str">
        <f>IF(Table2[[#This Row],[Default Group?]]="x",Table2[[#This Row],[Person]]&amp;"|"&amp;Table2[[#This Row],[User ID]]&amp;"|"&amp;Table2[[#This Row],[PW]]&amp;"|"&amp;Table2[[#This Row],[Groupt]]&amp;Table2[[#This Row],[Plant]]&amp;Table2[[#This Row],[Site]]&amp;"|"&amp;Table2[[#This Row],[Role]]&amp;"|PA9|"&amp;Table2[[#This Row],[Email-Address to lower case]]&amp;"|defaultgroup|"&amp;Table2[[#This Row],[Groupt]]&amp;Table2[[#This Row],[Plant]]&amp;Table2[[#This Row],[Site]]&amp;"|licenselevel|"&amp;Table2[[#This Row],[License Level]],Table2[[#This Row],[Person]]&amp;"|"&amp;Table2[[#This Row],[User ID]]&amp;"||"&amp;Table2[[#This Row],[Groupt]]&amp;Table2[[#This Row],[Plant]]&amp;Table2[[#This Row],[Site]]&amp;"|"&amp;Table2[[#This Row],[Role]])</f>
        <v>Tina Weissenborn|tweissen||MCAD.Engineering.Internal.Stadler|Approver</v>
      </c>
    </row>
    <row r="90" spans="1:20" x14ac:dyDescent="0.25">
      <c r="A90" t="s">
        <v>244</v>
      </c>
      <c r="B90" t="s">
        <v>245</v>
      </c>
      <c r="D90" t="s">
        <v>18</v>
      </c>
      <c r="F90" t="s">
        <v>246</v>
      </c>
      <c r="G90" t="str">
        <f>LOWER(Table2[[#This Row],[Email-Address]])</f>
        <v>vicente.villanueva@stadlerrail.com</v>
      </c>
      <c r="H90" t="s">
        <v>408</v>
      </c>
      <c r="I90" t="str">
        <f>IF(NOT(Table2[[#This Row],[Plant]]="TC Admin"),".Stadler","")</f>
        <v>.Stadler</v>
      </c>
      <c r="J90" t="s">
        <v>21</v>
      </c>
      <c r="K90" t="str">
        <f>IF(NOT(Table2[[#This Row],[Plant]]="TC Admin"),_xlfn.XLOOKUP(Table2[[#This Row],[Group]],tGroups[Group],tGroups[Groupt],NA(),0,1),"")</f>
        <v>Manufacturing.</v>
      </c>
      <c r="L90" s="48" t="s">
        <v>36</v>
      </c>
      <c r="M90" t="str">
        <f>IF(NOT(Table2[[#This Row],[Role]]="Consumer"),"author","consumer")</f>
        <v>author</v>
      </c>
      <c r="N90" s="48" t="s">
        <v>23</v>
      </c>
      <c r="P90" t="s">
        <v>23</v>
      </c>
      <c r="T90" t="str">
        <f>IF(Table2[[#This Row],[Default Group?]]="x",Table2[[#This Row],[Person]]&amp;"|"&amp;Table2[[#This Row],[User ID]]&amp;"|"&amp;Table2[[#This Row],[PW]]&amp;"|"&amp;Table2[[#This Row],[Groupt]]&amp;Table2[[#This Row],[Plant]]&amp;Table2[[#This Row],[Site]]&amp;"|"&amp;Table2[[#This Row],[Role]]&amp;"|PA9|"&amp;Table2[[#This Row],[Email-Address to lower case]]&amp;"|defaultgroup|"&amp;Table2[[#This Row],[Groupt]]&amp;Table2[[#This Row],[Plant]]&amp;Table2[[#This Row],[Site]]&amp;"|licenselevel|"&amp;Table2[[#This Row],[License Level]],Table2[[#This Row],[Person]]&amp;"|"&amp;Table2[[#This Row],[User ID]]&amp;"||"&amp;Table2[[#This Row],[Groupt]]&amp;Table2[[#This Row],[Plant]]&amp;Table2[[#This Row],[Site]]&amp;"|"&amp;Table2[[#This Row],[Role]])</f>
        <v>Vicente Villanueva|vilvic||Manufacturing.Internal.Stadler|Designer|PA9|vicente.villanueva@stadlerrail.com|defaultgroup|Manufacturing.Internal.Stadler|licenselevel|author</v>
      </c>
    </row>
    <row r="91" spans="1:20" x14ac:dyDescent="0.25">
      <c r="A91" t="s">
        <v>247</v>
      </c>
      <c r="B91" t="s">
        <v>248</v>
      </c>
      <c r="D91" t="s">
        <v>18</v>
      </c>
      <c r="F91" t="s">
        <v>249</v>
      </c>
      <c r="G91" t="str">
        <f>LOWER(Table2[[#This Row],[Email-Address]])</f>
        <v>vladan.mladenovic@stadlerrail.com</v>
      </c>
      <c r="H91" t="s">
        <v>27</v>
      </c>
      <c r="I91" t="str">
        <f>IF(NOT(Table2[[#This Row],[Plant]]="TC Admin"),".Stadler","")</f>
        <v/>
      </c>
      <c r="K91" t="str">
        <f>IF(NOT(Table2[[#This Row],[Plant]]="TC Admin"),_xlfn.XLOOKUP(Table2[[#This Row],[Group]],tGroups[Group],tGroups[Groupt],NA(),0,1),"")</f>
        <v/>
      </c>
      <c r="L91" s="48" t="s">
        <v>27</v>
      </c>
      <c r="M91" t="str">
        <f>IF(NOT(Table2[[#This Row],[Role]]="Consumer"),"author","consumer")</f>
        <v>author</v>
      </c>
      <c r="N91" s="48" t="s">
        <v>23</v>
      </c>
      <c r="O91" t="s">
        <v>23</v>
      </c>
      <c r="P91" t="s">
        <v>23</v>
      </c>
      <c r="T91" t="str">
        <f>IF(Table2[[#This Row],[Default Group?]]="x",Table2[[#This Row],[Person]]&amp;"|"&amp;Table2[[#This Row],[User ID]]&amp;"|"&amp;Table2[[#This Row],[PW]]&amp;"|"&amp;Table2[[#This Row],[Groupt]]&amp;Table2[[#This Row],[Plant]]&amp;Table2[[#This Row],[Site]]&amp;"|"&amp;Table2[[#This Row],[Role]]&amp;"|PA9|"&amp;Table2[[#This Row],[Email-Address to lower case]]&amp;"|defaultgroup|"&amp;Table2[[#This Row],[Groupt]]&amp;Table2[[#This Row],[Plant]]&amp;Table2[[#This Row],[Site]]&amp;"|licenselevel|"&amp;Table2[[#This Row],[License Level]],Table2[[#This Row],[Person]]&amp;"|"&amp;Table2[[#This Row],[User ID]]&amp;"||"&amp;Table2[[#This Row],[Groupt]]&amp;Table2[[#This Row],[Plant]]&amp;Table2[[#This Row],[Site]]&amp;"|"&amp;Table2[[#This Row],[Role]])</f>
        <v>Vladan Mladenovic|mlavla||TC Admin|TC Admin|PA9|vladan.mladenovic@stadlerrail.com|defaultgroup|TC Admin|licenselevel|author</v>
      </c>
    </row>
    <row r="92" spans="1:20" x14ac:dyDescent="0.25">
      <c r="A92" t="s">
        <v>247</v>
      </c>
      <c r="B92" t="s">
        <v>248</v>
      </c>
      <c r="G92" t="str">
        <f>LOWER(Table2[[#This Row],[Email-Address]])</f>
        <v/>
      </c>
      <c r="H92" t="s">
        <v>408</v>
      </c>
      <c r="I92" t="str">
        <f>IF(NOT(Table2[[#This Row],[Plant]]="TC Admin"),".Stadler","")</f>
        <v>.Stadler</v>
      </c>
      <c r="J92" t="s">
        <v>63</v>
      </c>
      <c r="K92" t="str">
        <f>IF(NOT(Table2[[#This Row],[Plant]]="TC Admin"),_xlfn.XLOOKUP(Table2[[#This Row],[Group]],tGroups[Group],tGroups[Groupt],NA(),0,1),"")</f>
        <v>ECAD.Engineering.</v>
      </c>
      <c r="L92" s="48" t="s">
        <v>36</v>
      </c>
      <c r="M92" t="str">
        <f>IF(NOT(Table2[[#This Row],[Role]]="Consumer"),"author","consumer")</f>
        <v>author</v>
      </c>
      <c r="N92" s="48"/>
      <c r="O92" t="s">
        <v>23</v>
      </c>
      <c r="P92" t="s">
        <v>23</v>
      </c>
      <c r="T92" t="str">
        <f>IF(Table2[[#This Row],[Default Group?]]="x",Table2[[#This Row],[Person]]&amp;"|"&amp;Table2[[#This Row],[User ID]]&amp;"|"&amp;Table2[[#This Row],[PW]]&amp;"|"&amp;Table2[[#This Row],[Groupt]]&amp;Table2[[#This Row],[Plant]]&amp;Table2[[#This Row],[Site]]&amp;"|"&amp;Table2[[#This Row],[Role]]&amp;"|PA9|"&amp;Table2[[#This Row],[Email-Address to lower case]]&amp;"|defaultgroup|"&amp;Table2[[#This Row],[Groupt]]&amp;Table2[[#This Row],[Plant]]&amp;Table2[[#This Row],[Site]]&amp;"|licenselevel|"&amp;Table2[[#This Row],[License Level]],Table2[[#This Row],[Person]]&amp;"|"&amp;Table2[[#This Row],[User ID]]&amp;"||"&amp;Table2[[#This Row],[Groupt]]&amp;Table2[[#This Row],[Plant]]&amp;Table2[[#This Row],[Site]]&amp;"|"&amp;Table2[[#This Row],[Role]])</f>
        <v>Vladan Mladenovic|mlavla||ECAD.Engineering.Internal.Stadler|Designer</v>
      </c>
    </row>
    <row r="93" spans="1:20" x14ac:dyDescent="0.25">
      <c r="A93" t="s">
        <v>247</v>
      </c>
      <c r="B93" t="s">
        <v>248</v>
      </c>
      <c r="G93" t="str">
        <f>LOWER(Table2[[#This Row],[Email-Address]])</f>
        <v/>
      </c>
      <c r="H93" t="s">
        <v>58</v>
      </c>
      <c r="I93" t="str">
        <f>IF(NOT(Table2[[#This Row],[Plant]]="TC Admin"),".Stadler","")</f>
        <v>.Stadler</v>
      </c>
      <c r="J93" t="s">
        <v>227</v>
      </c>
      <c r="K93" t="str">
        <f>IF(NOT(Table2[[#This Row],[Plant]]="TC Admin"),_xlfn.XLOOKUP(Table2[[#This Row],[Group]],tGroups[Group],tGroups[Groupt],NA(),0,1),"")</f>
        <v>MDM.</v>
      </c>
      <c r="L93" s="48" t="s">
        <v>36</v>
      </c>
      <c r="M93" t="str">
        <f>IF(NOT(Table2[[#This Row],[Role]]="Consumer"),"author","consumer")</f>
        <v>author</v>
      </c>
      <c r="N93" s="48"/>
      <c r="O93" t="s">
        <v>23</v>
      </c>
      <c r="P93" t="s">
        <v>23</v>
      </c>
      <c r="T93" t="str">
        <f>IF(Table2[[#This Row],[Default Group?]]="x",Table2[[#This Row],[Person]]&amp;"|"&amp;Table2[[#This Row],[User ID]]&amp;"|"&amp;Table2[[#This Row],[PW]]&amp;"|"&amp;Table2[[#This Row],[Groupt]]&amp;Table2[[#This Row],[Plant]]&amp;Table2[[#This Row],[Site]]&amp;"|"&amp;Table2[[#This Row],[Role]]&amp;"|PA9|"&amp;Table2[[#This Row],[Email-Address to lower case]]&amp;"|defaultgroup|"&amp;Table2[[#This Row],[Groupt]]&amp;Table2[[#This Row],[Plant]]&amp;Table2[[#This Row],[Site]]&amp;"|licenselevel|"&amp;Table2[[#This Row],[License Level]],Table2[[#This Row],[Person]]&amp;"|"&amp;Table2[[#This Row],[User ID]]&amp;"||"&amp;Table2[[#This Row],[Groupt]]&amp;Table2[[#This Row],[Plant]]&amp;Table2[[#This Row],[Site]]&amp;"|"&amp;Table2[[#This Row],[Role]])</f>
        <v>Vladan Mladenovic|mlavla||MDM.Global.Stadler|Designer</v>
      </c>
    </row>
    <row r="94" spans="1:20" x14ac:dyDescent="0.25">
      <c r="A94" t="s">
        <v>247</v>
      </c>
      <c r="B94" t="s">
        <v>248</v>
      </c>
      <c r="G94" t="str">
        <f>LOWER(Table2[[#This Row],[Email-Address]])</f>
        <v/>
      </c>
      <c r="H94" t="s">
        <v>58</v>
      </c>
      <c r="I94" t="str">
        <f>IF(NOT(Table2[[#This Row],[Plant]]="TC Admin"),".Stadler","")</f>
        <v>.Stadler</v>
      </c>
      <c r="J94" t="s">
        <v>227</v>
      </c>
      <c r="K94" t="str">
        <f>IF(NOT(Table2[[#This Row],[Plant]]="TC Admin"),_xlfn.XLOOKUP(Table2[[#This Row],[Group]],tGroups[Group],tGroups[Groupt],NA(),0,1),"")</f>
        <v>MDM.</v>
      </c>
      <c r="L94" s="48" t="s">
        <v>228</v>
      </c>
      <c r="M94" t="str">
        <f>IF(NOT(Table2[[#This Row],[Role]]="Consumer"),"author","consumer")</f>
        <v>author</v>
      </c>
      <c r="N94" s="48"/>
      <c r="O94" t="s">
        <v>23</v>
      </c>
      <c r="P94" t="s">
        <v>23</v>
      </c>
      <c r="T94" t="str">
        <f>IF(Table2[[#This Row],[Default Group?]]="x",Table2[[#This Row],[Person]]&amp;"|"&amp;Table2[[#This Row],[User ID]]&amp;"|"&amp;Table2[[#This Row],[PW]]&amp;"|"&amp;Table2[[#This Row],[Groupt]]&amp;Table2[[#This Row],[Plant]]&amp;Table2[[#This Row],[Site]]&amp;"|"&amp;Table2[[#This Row],[Role]]&amp;"|PA9|"&amp;Table2[[#This Row],[Email-Address to lower case]]&amp;"|defaultgroup|"&amp;Table2[[#This Row],[Groupt]]&amp;Table2[[#This Row],[Plant]]&amp;Table2[[#This Row],[Site]]&amp;"|licenselevel|"&amp;Table2[[#This Row],[License Level]],Table2[[#This Row],[Person]]&amp;"|"&amp;Table2[[#This Row],[User ID]]&amp;"||"&amp;Table2[[#This Row],[Groupt]]&amp;Table2[[#This Row],[Plant]]&amp;Table2[[#This Row],[Site]]&amp;"|"&amp;Table2[[#This Row],[Role]])</f>
        <v>Vladan Mladenovic|mlavla||MDM.Global.Stadler|E3 Admin</v>
      </c>
    </row>
    <row r="95" spans="1:20" x14ac:dyDescent="0.25">
      <c r="A95" t="s">
        <v>250</v>
      </c>
      <c r="B95" t="s">
        <v>251</v>
      </c>
      <c r="D95" t="s">
        <v>18</v>
      </c>
      <c r="F95" t="s">
        <v>252</v>
      </c>
      <c r="G95" t="str">
        <f>LOWER(Table2[[#This Row],[Email-Address]])</f>
        <v>phan.phandara@stadlerrail.com</v>
      </c>
      <c r="H95" t="s">
        <v>408</v>
      </c>
      <c r="I95" t="str">
        <f>IF(NOT(Table2[[#This Row],[Plant]]="TC Admin"),".Stadler","")</f>
        <v>.Stadler</v>
      </c>
      <c r="J95" t="s">
        <v>63</v>
      </c>
      <c r="K95" t="str">
        <f>IF(NOT(Table2[[#This Row],[Plant]]="TC Admin"),_xlfn.XLOOKUP(Table2[[#This Row],[Group]],tGroups[Group],tGroups[Groupt],NA(),0,1),"")</f>
        <v>ECAD.Engineering.</v>
      </c>
      <c r="L95" s="48" t="s">
        <v>36</v>
      </c>
      <c r="M95" t="str">
        <f>IF(NOT(Table2[[#This Row],[Role]]="Consumer"),"author","consumer")</f>
        <v>author</v>
      </c>
      <c r="N95" s="48" t="s">
        <v>23</v>
      </c>
      <c r="O95" t="s">
        <v>23</v>
      </c>
      <c r="P95" t="s">
        <v>23</v>
      </c>
      <c r="T95" t="str">
        <f>IF(Table2[[#This Row],[Default Group?]]="x",Table2[[#This Row],[Person]]&amp;"|"&amp;Table2[[#This Row],[User ID]]&amp;"|"&amp;Table2[[#This Row],[PW]]&amp;"|"&amp;Table2[[#This Row],[Groupt]]&amp;Table2[[#This Row],[Plant]]&amp;Table2[[#This Row],[Site]]&amp;"|"&amp;Table2[[#This Row],[Role]]&amp;"|PA9|"&amp;Table2[[#This Row],[Email-Address to lower case]]&amp;"|defaultgroup|"&amp;Table2[[#This Row],[Groupt]]&amp;Table2[[#This Row],[Plant]]&amp;Table2[[#This Row],[Site]]&amp;"|licenselevel|"&amp;Table2[[#This Row],[License Level]],Table2[[#This Row],[Person]]&amp;"|"&amp;Table2[[#This Row],[User ID]]&amp;"||"&amp;Table2[[#This Row],[Groupt]]&amp;Table2[[#This Row],[Plant]]&amp;Table2[[#This Row],[Site]]&amp;"|"&amp;Table2[[#This Row],[Role]])</f>
        <v>Phan Phandara|pphandar||ECAD.Engineering.Internal.Stadler|Designer|PA9|phan.phandara@stadlerrail.com|defaultgroup|ECAD.Engineering.Internal.Stadler|licenselevel|author</v>
      </c>
    </row>
    <row r="96" spans="1:20" x14ac:dyDescent="0.25">
      <c r="A96" s="48" t="s">
        <v>437</v>
      </c>
      <c r="B96" s="48" t="s">
        <v>253</v>
      </c>
      <c r="C96" s="48"/>
      <c r="D96" s="48" t="s">
        <v>18</v>
      </c>
      <c r="F96" t="s">
        <v>254</v>
      </c>
      <c r="G96" t="str">
        <f>LOWER(Table2[[#This Row],[Email-Address]])</f>
        <v xml:space="preserve">eric.hofmann@stadlerrail.com </v>
      </c>
      <c r="H96" t="s">
        <v>408</v>
      </c>
      <c r="I96" t="str">
        <f>IF(NOT(Table2[[#This Row],[Plant]]="TC Admin"),".Stadler","")</f>
        <v>.Stadler</v>
      </c>
      <c r="J96" t="s">
        <v>63</v>
      </c>
      <c r="K96" t="str">
        <f>IF(NOT(Table2[[#This Row],[Plant]]="TC Admin"),_xlfn.XLOOKUP(Table2[[#This Row],[Group]],tGroups[Group],tGroups[Groupt],NA(),0,1),"")</f>
        <v>ECAD.Engineering.</v>
      </c>
      <c r="L96" t="s">
        <v>36</v>
      </c>
      <c r="M96" t="str">
        <f>IF(NOT(Table2[[#This Row],[Role]]="Consumer"),"author","consumer")</f>
        <v>author</v>
      </c>
      <c r="N96" s="48" t="s">
        <v>23</v>
      </c>
      <c r="O96" t="s">
        <v>23</v>
      </c>
      <c r="P96" s="48" t="s">
        <v>23</v>
      </c>
      <c r="Q96" s="48" t="s">
        <v>23</v>
      </c>
      <c r="R96" s="48" t="s">
        <v>23</v>
      </c>
      <c r="T96" t="str">
        <f>IF(Table2[[#This Row],[Default Group?]]="x",Table2[[#This Row],[Person]]&amp;"|"&amp;Table2[[#This Row],[User ID]]&amp;"|"&amp;Table2[[#This Row],[PW]]&amp;"|"&amp;Table2[[#This Row],[Groupt]]&amp;Table2[[#This Row],[Plant]]&amp;Table2[[#This Row],[Site]]&amp;"|"&amp;Table2[[#This Row],[Role]]&amp;"|PA9|"&amp;Table2[[#This Row],[Email-Address to lower case]]&amp;"|defaultgroup|"&amp;Table2[[#This Row],[Groupt]]&amp;Table2[[#This Row],[Plant]]&amp;Table2[[#This Row],[Site]]&amp;"|licenselevel|"&amp;Table2[[#This Row],[License Level]],Table2[[#This Row],[Person]]&amp;"|"&amp;Table2[[#This Row],[User ID]]&amp;"||"&amp;Table2[[#This Row],[Groupt]]&amp;Table2[[#This Row],[Plant]]&amp;Table2[[#This Row],[Site]]&amp;"|"&amp;Table2[[#This Row],[Role]])</f>
        <v>Eric Hofmann|ehofmann||ECAD.Engineering.Internal.Stadler|Designer|PA9|eric.hofmann@stadlerrail.com |defaultgroup|ECAD.Engineering.Internal.Stadler|licenselevel|author</v>
      </c>
    </row>
    <row r="97" spans="1:20" ht="11.5" customHeight="1" x14ac:dyDescent="0.25">
      <c r="A97" t="s">
        <v>255</v>
      </c>
      <c r="B97" s="48" t="s">
        <v>256</v>
      </c>
      <c r="C97" s="48"/>
      <c r="D97" t="s">
        <v>18</v>
      </c>
      <c r="E97" s="50" t="s">
        <v>257</v>
      </c>
      <c r="F97" t="s">
        <v>396</v>
      </c>
      <c r="G97" t="str">
        <f>LOWER(Table2[[#This Row],[Email-Address]])</f>
        <v>juan-miguel.verdet@stadlerrail.com</v>
      </c>
      <c r="H97" t="s">
        <v>408</v>
      </c>
      <c r="I97" t="str">
        <f>IF(NOT(Table2[[#This Row],[Plant]]="TC Admin"),".Stadler","")</f>
        <v>.Stadler</v>
      </c>
      <c r="J97" t="s">
        <v>35</v>
      </c>
      <c r="K97" t="str">
        <f>IF(NOT(Table2[[#This Row],[Plant]]="TC Admin"),_xlfn.XLOOKUP(Table2[[#This Row],[Group]],tGroups[Group],tGroups[Groupt],NA(),0,1),"")</f>
        <v>MCAD.Engineering.</v>
      </c>
      <c r="L97" t="s">
        <v>36</v>
      </c>
      <c r="M97" t="str">
        <f>IF(NOT(Table2[[#This Row],[Role]]="Consumer"),"author","consumer")</f>
        <v>author</v>
      </c>
      <c r="N97" s="48" t="s">
        <v>23</v>
      </c>
      <c r="P97" s="48" t="s">
        <v>23</v>
      </c>
      <c r="Q97" s="48"/>
      <c r="R97" s="48"/>
      <c r="T97" t="str">
        <f>IF(Table2[[#This Row],[Default Group?]]="x",Table2[[#This Row],[Person]]&amp;"|"&amp;Table2[[#This Row],[User ID]]&amp;"|"&amp;Table2[[#This Row],[PW]]&amp;"|"&amp;Table2[[#This Row],[Groupt]]&amp;Table2[[#This Row],[Plant]]&amp;Table2[[#This Row],[Site]]&amp;"|"&amp;Table2[[#This Row],[Role]]&amp;"|PA9|"&amp;Table2[[#This Row],[Email-Address to lower case]]&amp;"|defaultgroup|"&amp;Table2[[#This Row],[Groupt]]&amp;Table2[[#This Row],[Plant]]&amp;Table2[[#This Row],[Site]]&amp;"|licenselevel|"&amp;Table2[[#This Row],[License Level]],Table2[[#This Row],[Person]]&amp;"|"&amp;Table2[[#This Row],[User ID]]&amp;"||"&amp;Table2[[#This Row],[Groupt]]&amp;Table2[[#This Row],[Plant]]&amp;Table2[[#This Row],[Site]]&amp;"|"&amp;Table2[[#This Row],[Role]])</f>
        <v>Juan Miguel Verdet|verjua|
|MCAD.Engineering.Internal.Stadler|Designer|PA9|juan-miguel.verdet@stadlerrail.com|defaultgroup|MCAD.Engineering.Internal.Stadler|licenselevel|author</v>
      </c>
    </row>
    <row r="98" spans="1:20" ht="14.5" customHeight="1" x14ac:dyDescent="0.25">
      <c r="A98" s="48" t="s">
        <v>258</v>
      </c>
      <c r="B98" s="48" t="s">
        <v>259</v>
      </c>
      <c r="C98" s="48"/>
      <c r="D98" t="s">
        <v>18</v>
      </c>
      <c r="F98" t="s">
        <v>260</v>
      </c>
      <c r="G98" t="str">
        <f>LOWER(Table2[[#This Row],[Email-Address]])</f>
        <v xml:space="preserve">jesus.mazuecos@stadlerrail.com </v>
      </c>
      <c r="H98" t="s">
        <v>408</v>
      </c>
      <c r="I98" t="str">
        <f>IF(NOT(Table2[[#This Row],[Plant]]="TC Admin"),".Stadler","")</f>
        <v>.Stadler</v>
      </c>
      <c r="J98" t="s">
        <v>35</v>
      </c>
      <c r="K98" t="str">
        <f>IF(NOT(Table2[[#This Row],[Plant]]="TC Admin"),_xlfn.XLOOKUP(Table2[[#This Row],[Group]],tGroups[Group],tGroups[Groupt],NA(),0,1),"")</f>
        <v>MCAD.Engineering.</v>
      </c>
      <c r="L98" t="s">
        <v>36</v>
      </c>
      <c r="M98" t="str">
        <f>IF(NOT(Table2[[#This Row],[Role]]="Consumer"),"author","consumer")</f>
        <v>author</v>
      </c>
      <c r="N98" s="48" t="s">
        <v>23</v>
      </c>
      <c r="P98" s="48" t="s">
        <v>23</v>
      </c>
      <c r="Q98" s="48"/>
      <c r="R98" s="48"/>
      <c r="T98" t="str">
        <f>IF(Table2[[#This Row],[Default Group?]]="x",Table2[[#This Row],[Person]]&amp;"|"&amp;Table2[[#This Row],[User ID]]&amp;"|"&amp;Table2[[#This Row],[PW]]&amp;"|"&amp;Table2[[#This Row],[Groupt]]&amp;Table2[[#This Row],[Plant]]&amp;Table2[[#This Row],[Site]]&amp;"|"&amp;Table2[[#This Row],[Role]]&amp;"|PA9|"&amp;Table2[[#This Row],[Email-Address to lower case]]&amp;"|defaultgroup|"&amp;Table2[[#This Row],[Groupt]]&amp;Table2[[#This Row],[Plant]]&amp;Table2[[#This Row],[Site]]&amp;"|licenselevel|"&amp;Table2[[#This Row],[License Level]],Table2[[#This Row],[Person]]&amp;"|"&amp;Table2[[#This Row],[User ID]]&amp;"||"&amp;Table2[[#This Row],[Groupt]]&amp;Table2[[#This Row],[Plant]]&amp;Table2[[#This Row],[Site]]&amp;"|"&amp;Table2[[#This Row],[Role]])</f>
        <v>Jesus Mazuecos|mazjes||MCAD.Engineering.Internal.Stadler|Designer|PA9|jesus.mazuecos@stadlerrail.com |defaultgroup|MCAD.Engineering.Internal.Stadler|licenselevel|author</v>
      </c>
    </row>
    <row r="99" spans="1:20" x14ac:dyDescent="0.25">
      <c r="A99" t="s">
        <v>261</v>
      </c>
      <c r="B99" s="48" t="s">
        <v>262</v>
      </c>
      <c r="C99" s="48"/>
      <c r="D99" t="s">
        <v>18</v>
      </c>
      <c r="F99" t="s">
        <v>263</v>
      </c>
      <c r="G99" t="str">
        <f>LOWER(Table2[[#This Row],[Email-Address]])</f>
        <v xml:space="preserve">celia.haro@stadlerrail.com </v>
      </c>
      <c r="H99" t="s">
        <v>408</v>
      </c>
      <c r="I99" t="str">
        <f>IF(NOT(Table2[[#This Row],[Plant]]="TC Admin"),".Stadler","")</f>
        <v>.Stadler</v>
      </c>
      <c r="J99" t="s">
        <v>21</v>
      </c>
      <c r="K99" t="str">
        <f>IF(NOT(Table2[[#This Row],[Plant]]="TC Admin"),_xlfn.XLOOKUP(Table2[[#This Row],[Group]],tGroups[Group],tGroups[Groupt],NA(),0,1),"")</f>
        <v>Manufacturing.</v>
      </c>
      <c r="L99" t="s">
        <v>36</v>
      </c>
      <c r="M99" t="str">
        <f>IF(NOT(Table2[[#This Row],[Role]]="Consumer"),"author","consumer")</f>
        <v>author</v>
      </c>
      <c r="N99" s="48" t="s">
        <v>23</v>
      </c>
      <c r="P99" s="48" t="s">
        <v>23</v>
      </c>
      <c r="Q99" s="48"/>
      <c r="R99" s="48"/>
      <c r="T99" t="str">
        <f>IF(Table2[[#This Row],[Default Group?]]="x",Table2[[#This Row],[Person]]&amp;"|"&amp;Table2[[#This Row],[User ID]]&amp;"|"&amp;Table2[[#This Row],[PW]]&amp;"|"&amp;Table2[[#This Row],[Groupt]]&amp;Table2[[#This Row],[Plant]]&amp;Table2[[#This Row],[Site]]&amp;"|"&amp;Table2[[#This Row],[Role]]&amp;"|PA9|"&amp;Table2[[#This Row],[Email-Address to lower case]]&amp;"|defaultgroup|"&amp;Table2[[#This Row],[Groupt]]&amp;Table2[[#This Row],[Plant]]&amp;Table2[[#This Row],[Site]]&amp;"|licenselevel|"&amp;Table2[[#This Row],[License Level]],Table2[[#This Row],[Person]]&amp;"|"&amp;Table2[[#This Row],[User ID]]&amp;"||"&amp;Table2[[#This Row],[Groupt]]&amp;Table2[[#This Row],[Plant]]&amp;Table2[[#This Row],[Site]]&amp;"|"&amp;Table2[[#This Row],[Role]])</f>
        <v>Celia Haro|harcel||Manufacturing.Internal.Stadler|Designer|PA9|celia.haro@stadlerrail.com |defaultgroup|Manufacturing.Internal.Stadler|licenselevel|author</v>
      </c>
    </row>
    <row r="100" spans="1:20" x14ac:dyDescent="0.25">
      <c r="A100" t="s">
        <v>264</v>
      </c>
      <c r="B100" s="48" t="s">
        <v>265</v>
      </c>
      <c r="C100" s="48"/>
      <c r="D100" t="s">
        <v>18</v>
      </c>
      <c r="F100" t="s">
        <v>266</v>
      </c>
      <c r="G100" t="str">
        <f>LOWER(Table2[[#This Row],[Email-Address]])</f>
        <v xml:space="preserve">carlos.arruti@stadlerrail.com </v>
      </c>
      <c r="H100" t="s">
        <v>408</v>
      </c>
      <c r="I100" t="str">
        <f>IF(NOT(Table2[[#This Row],[Plant]]="TC Admin"),".Stadler","")</f>
        <v>.Stadler</v>
      </c>
      <c r="J100" t="s">
        <v>21</v>
      </c>
      <c r="K100" t="str">
        <f>IF(NOT(Table2[[#This Row],[Plant]]="TC Admin"),_xlfn.XLOOKUP(Table2[[#This Row],[Group]],tGroups[Group],tGroups[Groupt],NA(),0,1),"")</f>
        <v>Manufacturing.</v>
      </c>
      <c r="L100" t="s">
        <v>36</v>
      </c>
      <c r="M100" t="str">
        <f>IF(NOT(Table2[[#This Row],[Role]]="Consumer"),"author","consumer")</f>
        <v>author</v>
      </c>
      <c r="N100" s="48" t="s">
        <v>23</v>
      </c>
      <c r="P100" s="48" t="s">
        <v>23</v>
      </c>
      <c r="Q100" s="48"/>
      <c r="R100" s="48"/>
      <c r="T100" t="str">
        <f>IF(Table2[[#This Row],[Default Group?]]="x",Table2[[#This Row],[Person]]&amp;"|"&amp;Table2[[#This Row],[User ID]]&amp;"|"&amp;Table2[[#This Row],[PW]]&amp;"|"&amp;Table2[[#This Row],[Groupt]]&amp;Table2[[#This Row],[Plant]]&amp;Table2[[#This Row],[Site]]&amp;"|"&amp;Table2[[#This Row],[Role]]&amp;"|PA9|"&amp;Table2[[#This Row],[Email-Address to lower case]]&amp;"|defaultgroup|"&amp;Table2[[#This Row],[Groupt]]&amp;Table2[[#This Row],[Plant]]&amp;Table2[[#This Row],[Site]]&amp;"|licenselevel|"&amp;Table2[[#This Row],[License Level]],Table2[[#This Row],[Person]]&amp;"|"&amp;Table2[[#This Row],[User ID]]&amp;"||"&amp;Table2[[#This Row],[Groupt]]&amp;Table2[[#This Row],[Plant]]&amp;Table2[[#This Row],[Site]]&amp;"|"&amp;Table2[[#This Row],[Role]])</f>
        <v>Carlos Arruti|arrcar||Manufacturing.Internal.Stadler|Designer|PA9|carlos.arruti@stadlerrail.com |defaultgroup|Manufacturing.Internal.Stadler|licenselevel|author</v>
      </c>
    </row>
    <row r="101" spans="1:20" x14ac:dyDescent="0.25">
      <c r="A101" t="s">
        <v>267</v>
      </c>
      <c r="B101" t="s">
        <v>268</v>
      </c>
      <c r="D101" t="s">
        <v>18</v>
      </c>
      <c r="F101" t="s">
        <v>269</v>
      </c>
      <c r="G101" t="str">
        <f>LOWER(Table2[[#This Row],[Email-Address]])</f>
        <v xml:space="preserve">adrian.serrano@stadlerrail.com </v>
      </c>
      <c r="H101" t="s">
        <v>408</v>
      </c>
      <c r="I101" t="str">
        <f>IF(NOT(Table2[[#This Row],[Plant]]="TC Admin"),".Stadler","")</f>
        <v>.Stadler</v>
      </c>
      <c r="J101" t="s">
        <v>21</v>
      </c>
      <c r="K101" t="str">
        <f>IF(NOT(Table2[[#This Row],[Plant]]="TC Admin"),_xlfn.XLOOKUP(Table2[[#This Row],[Group]],tGroups[Group],tGroups[Groupt],NA(),0,1),"")</f>
        <v>Manufacturing.</v>
      </c>
      <c r="L101" t="s">
        <v>36</v>
      </c>
      <c r="M101" t="str">
        <f>IF(NOT(Table2[[#This Row],[Role]]="Consumer"),"author","consumer")</f>
        <v>author</v>
      </c>
      <c r="N101" s="48" t="s">
        <v>23</v>
      </c>
      <c r="P101" s="48" t="s">
        <v>23</v>
      </c>
      <c r="Q101" s="48"/>
      <c r="R101" s="48"/>
      <c r="T101" t="str">
        <f>IF(Table2[[#This Row],[Default Group?]]="x",Table2[[#This Row],[Person]]&amp;"|"&amp;Table2[[#This Row],[User ID]]&amp;"|"&amp;Table2[[#This Row],[PW]]&amp;"|"&amp;Table2[[#This Row],[Groupt]]&amp;Table2[[#This Row],[Plant]]&amp;Table2[[#This Row],[Site]]&amp;"|"&amp;Table2[[#This Row],[Role]]&amp;"|PA9|"&amp;Table2[[#This Row],[Email-Address to lower case]]&amp;"|defaultgroup|"&amp;Table2[[#This Row],[Groupt]]&amp;Table2[[#This Row],[Plant]]&amp;Table2[[#This Row],[Site]]&amp;"|licenselevel|"&amp;Table2[[#This Row],[License Level]],Table2[[#This Row],[Person]]&amp;"|"&amp;Table2[[#This Row],[User ID]]&amp;"||"&amp;Table2[[#This Row],[Groupt]]&amp;Table2[[#This Row],[Plant]]&amp;Table2[[#This Row],[Site]]&amp;"|"&amp;Table2[[#This Row],[Role]])</f>
        <v>Adrian Serrano|seradr||Manufacturing.Internal.Stadler|Designer|PA9|adrian.serrano@stadlerrail.com |defaultgroup|Manufacturing.Internal.Stadler|licenselevel|author</v>
      </c>
    </row>
    <row r="102" spans="1:20" x14ac:dyDescent="0.25">
      <c r="A102" t="s">
        <v>270</v>
      </c>
      <c r="B102" t="s">
        <v>271</v>
      </c>
      <c r="D102" t="s">
        <v>18</v>
      </c>
      <c r="F102" t="s">
        <v>272</v>
      </c>
      <c r="G102" t="str">
        <f>LOWER(Table2[[#This Row],[Email-Address]])</f>
        <v>marc.bucher@stadlerrail.com</v>
      </c>
      <c r="H102" t="s">
        <v>408</v>
      </c>
      <c r="I102" t="str">
        <f>IF(NOT(Table2[[#This Row],[Plant]]="TC Admin"),".Stadler","")</f>
        <v>.Stadler</v>
      </c>
      <c r="J102" t="s">
        <v>35</v>
      </c>
      <c r="K102" t="str">
        <f>IF(NOT(Table2[[#This Row],[Plant]]="TC Admin"),_xlfn.XLOOKUP(Table2[[#This Row],[Group]],tGroups[Group],tGroups[Groupt],NA(),0,1),"")</f>
        <v>MCAD.Engineering.</v>
      </c>
      <c r="L102" t="s">
        <v>36</v>
      </c>
      <c r="M102" t="str">
        <f>IF(NOT(Table2[[#This Row],[Role]]="Consumer"),"author","consumer")</f>
        <v>author</v>
      </c>
      <c r="N102" t="s">
        <v>23</v>
      </c>
      <c r="O102" t="s">
        <v>23</v>
      </c>
      <c r="P102" t="s">
        <v>23</v>
      </c>
      <c r="T102" t="str">
        <f>IF(Table2[[#This Row],[Default Group?]]="x",Table2[[#This Row],[Person]]&amp;"|"&amp;Table2[[#This Row],[User ID]]&amp;"|"&amp;Table2[[#This Row],[PW]]&amp;"|"&amp;Table2[[#This Row],[Groupt]]&amp;Table2[[#This Row],[Plant]]&amp;Table2[[#This Row],[Site]]&amp;"|"&amp;Table2[[#This Row],[Role]]&amp;"|PA9|"&amp;Table2[[#This Row],[Email-Address to lower case]]&amp;"|defaultgroup|"&amp;Table2[[#This Row],[Groupt]]&amp;Table2[[#This Row],[Plant]]&amp;Table2[[#This Row],[Site]]&amp;"|licenselevel|"&amp;Table2[[#This Row],[License Level]],Table2[[#This Row],[Person]]&amp;"|"&amp;Table2[[#This Row],[User ID]]&amp;"||"&amp;Table2[[#This Row],[Groupt]]&amp;Table2[[#This Row],[Plant]]&amp;Table2[[#This Row],[Site]]&amp;"|"&amp;Table2[[#This Row],[Role]])</f>
        <v>Marc Bucher|bucmar||MCAD.Engineering.Internal.Stadler|Designer|PA9|marc.bucher@stadlerrail.com|defaultgroup|MCAD.Engineering.Internal.Stadler|licenselevel|author</v>
      </c>
    </row>
    <row r="103" spans="1:20" x14ac:dyDescent="0.25">
      <c r="A103" t="s">
        <v>270</v>
      </c>
      <c r="B103" t="s">
        <v>271</v>
      </c>
      <c r="G103" t="str">
        <f>LOWER(Table2[[#This Row],[Email-Address]])</f>
        <v/>
      </c>
      <c r="H103" t="s">
        <v>58</v>
      </c>
      <c r="I103" t="str">
        <f>IF(NOT(Table2[[#This Row],[Plant]]="TC Admin"),".Stadler","")</f>
        <v>.Stadler</v>
      </c>
      <c r="J103" t="s">
        <v>227</v>
      </c>
      <c r="K103" t="str">
        <f>IF(NOT(Table2[[#This Row],[Plant]]="TC Admin"),_xlfn.XLOOKUP(Table2[[#This Row],[Group]],tGroups[Group],tGroups[Groupt],NA(),0,1),"")</f>
        <v>MDM.</v>
      </c>
      <c r="L103" t="s">
        <v>36</v>
      </c>
      <c r="M103" t="str">
        <f>IF(NOT(Table2[[#This Row],[Role]]="Consumer"),"author","consumer")</f>
        <v>author</v>
      </c>
      <c r="O103" t="s">
        <v>23</v>
      </c>
      <c r="P103" t="s">
        <v>23</v>
      </c>
      <c r="T103" t="str">
        <f>IF(Table2[[#This Row],[Default Group?]]="x",Table2[[#This Row],[Person]]&amp;"|"&amp;Table2[[#This Row],[User ID]]&amp;"|"&amp;Table2[[#This Row],[PW]]&amp;"|"&amp;Table2[[#This Row],[Groupt]]&amp;Table2[[#This Row],[Plant]]&amp;Table2[[#This Row],[Site]]&amp;"|"&amp;Table2[[#This Row],[Role]]&amp;"|PA9|"&amp;Table2[[#This Row],[Email-Address to lower case]]&amp;"|defaultgroup|"&amp;Table2[[#This Row],[Groupt]]&amp;Table2[[#This Row],[Plant]]&amp;Table2[[#This Row],[Site]]&amp;"|licenselevel|"&amp;Table2[[#This Row],[License Level]],Table2[[#This Row],[Person]]&amp;"|"&amp;Table2[[#This Row],[User ID]]&amp;"||"&amp;Table2[[#This Row],[Groupt]]&amp;Table2[[#This Row],[Plant]]&amp;Table2[[#This Row],[Site]]&amp;"|"&amp;Table2[[#This Row],[Role]])</f>
        <v>Marc Bucher|bucmar||MDM.Global.Stadler|Designer</v>
      </c>
    </row>
    <row r="104" spans="1:20" x14ac:dyDescent="0.25">
      <c r="A104" t="s">
        <v>273</v>
      </c>
      <c r="B104" t="s">
        <v>274</v>
      </c>
      <c r="D104" t="s">
        <v>18</v>
      </c>
      <c r="F104" t="s">
        <v>275</v>
      </c>
      <c r="G104" t="str">
        <f>LOWER(Table2[[#This Row],[Email-Address]])</f>
        <v>michael.stuebi@stadlerrail.com</v>
      </c>
      <c r="H104" t="s">
        <v>408</v>
      </c>
      <c r="I104" t="str">
        <f>IF(NOT(Table2[[#This Row],[Plant]]="TC Admin"),".Stadler","")</f>
        <v>.Stadler</v>
      </c>
      <c r="J104" t="s">
        <v>21</v>
      </c>
      <c r="K104" t="str">
        <f>IF(NOT(Table2[[#This Row],[Plant]]="TC Admin"),_xlfn.XLOOKUP(Table2[[#This Row],[Group]],tGroups[Group],tGroups[Groupt],NA(),0,1),"")</f>
        <v>Manufacturing.</v>
      </c>
      <c r="L104" t="s">
        <v>36</v>
      </c>
      <c r="M104" t="str">
        <f>IF(NOT(Table2[[#This Row],[Role]]="Consumer"),"author","consumer")</f>
        <v>author</v>
      </c>
      <c r="N104" t="s">
        <v>23</v>
      </c>
      <c r="O104" t="s">
        <v>23</v>
      </c>
      <c r="P104" t="s">
        <v>23</v>
      </c>
      <c r="T104" t="str">
        <f>IF(Table2[[#This Row],[Default Group?]]="x",Table2[[#This Row],[Person]]&amp;"|"&amp;Table2[[#This Row],[User ID]]&amp;"|"&amp;Table2[[#This Row],[PW]]&amp;"|"&amp;Table2[[#This Row],[Groupt]]&amp;Table2[[#This Row],[Plant]]&amp;Table2[[#This Row],[Site]]&amp;"|"&amp;Table2[[#This Row],[Role]]&amp;"|PA9|"&amp;Table2[[#This Row],[Email-Address to lower case]]&amp;"|defaultgroup|"&amp;Table2[[#This Row],[Groupt]]&amp;Table2[[#This Row],[Plant]]&amp;Table2[[#This Row],[Site]]&amp;"|licenselevel|"&amp;Table2[[#This Row],[License Level]],Table2[[#This Row],[Person]]&amp;"|"&amp;Table2[[#This Row],[User ID]]&amp;"||"&amp;Table2[[#This Row],[Groupt]]&amp;Table2[[#This Row],[Plant]]&amp;Table2[[#This Row],[Site]]&amp;"|"&amp;Table2[[#This Row],[Role]])</f>
        <v>Michael Stübi|stumic||Manufacturing.Internal.Stadler|Designer|PA9|michael.stuebi@stadlerrail.com|defaultgroup|Manufacturing.Internal.Stadler|licenselevel|author</v>
      </c>
    </row>
    <row r="105" spans="1:20" x14ac:dyDescent="0.25">
      <c r="A105" t="s">
        <v>74</v>
      </c>
      <c r="B105" t="s">
        <v>75</v>
      </c>
      <c r="F105" s="51"/>
      <c r="G105" s="51" t="str">
        <f>LOWER(Table2[[#This Row],[Email-Address]])</f>
        <v/>
      </c>
      <c r="H105" t="s">
        <v>408</v>
      </c>
      <c r="I105" t="str">
        <f>IF(NOT(Table2[[#This Row],[Plant]]="TC Admin"),".Stadler","")</f>
        <v>.Stadler</v>
      </c>
      <c r="J105" t="s">
        <v>21</v>
      </c>
      <c r="K105" t="str">
        <f>IF(NOT(Table2[[#This Row],[Plant]]="TC Admin"),_xlfn.XLOOKUP(Table2[[#This Row],[Group]],tGroups[Group],tGroups[Groupt],NA(),0,1),"")</f>
        <v>Manufacturing.</v>
      </c>
      <c r="L105" t="s">
        <v>36</v>
      </c>
      <c r="M105" t="str">
        <f>IF(NOT(Table2[[#This Row],[Role]]="Consumer"),"author","consumer")</f>
        <v>author</v>
      </c>
      <c r="O105" t="s">
        <v>23</v>
      </c>
      <c r="P105" t="s">
        <v>23</v>
      </c>
      <c r="T105" t="str">
        <f>IF(Table2[[#This Row],[Default Group?]]="x",Table2[[#This Row],[Person]]&amp;"|"&amp;Table2[[#This Row],[User ID]]&amp;"|"&amp;Table2[[#This Row],[PW]]&amp;"|"&amp;Table2[[#This Row],[Groupt]]&amp;Table2[[#This Row],[Plant]]&amp;Table2[[#This Row],[Site]]&amp;"|"&amp;Table2[[#This Row],[Role]]&amp;"|PA9|"&amp;Table2[[#This Row],[Email-Address to lower case]]&amp;"|defaultgroup|"&amp;Table2[[#This Row],[Groupt]]&amp;Table2[[#This Row],[Plant]]&amp;Table2[[#This Row],[Site]]&amp;"|licenselevel|"&amp;Table2[[#This Row],[License Level]],Table2[[#This Row],[Person]]&amp;"|"&amp;Table2[[#This Row],[User ID]]&amp;"||"&amp;Table2[[#This Row],[Groupt]]&amp;Table2[[#This Row],[Plant]]&amp;Table2[[#This Row],[Site]]&amp;"|"&amp;Table2[[#This Row],[Role]])</f>
        <v>Frauke Sielaff|siefra||Manufacturing.Internal.Stadler|Designer</v>
      </c>
    </row>
    <row r="106" spans="1:20" x14ac:dyDescent="0.25">
      <c r="A106" t="s">
        <v>74</v>
      </c>
      <c r="B106" t="s">
        <v>75</v>
      </c>
      <c r="F106" s="51"/>
      <c r="G106" s="51" t="str">
        <f>LOWER(Table2[[#This Row],[Email-Address]])</f>
        <v/>
      </c>
      <c r="H106" t="s">
        <v>58</v>
      </c>
      <c r="I106" t="str">
        <f>IF(NOT(Table2[[#This Row],[Plant]]="TC Admin"),".Stadler","")</f>
        <v>.Stadler</v>
      </c>
      <c r="J106" t="s">
        <v>227</v>
      </c>
      <c r="K106" t="str">
        <f>IF(NOT(Table2[[#This Row],[Plant]]="TC Admin"),_xlfn.XLOOKUP(Table2[[#This Row],[Group]],tGroups[Group],tGroups[Groupt],NA(),0,1),"")</f>
        <v>MDM.</v>
      </c>
      <c r="L106" t="s">
        <v>36</v>
      </c>
      <c r="M106" t="str">
        <f>IF(NOT(Table2[[#This Row],[Role]]="Consumer"),"author","consumer")</f>
        <v>author</v>
      </c>
      <c r="O106" t="s">
        <v>23</v>
      </c>
      <c r="P106" t="s">
        <v>23</v>
      </c>
      <c r="T106" t="str">
        <f>IF(Table2[[#This Row],[Default Group?]]="x",Table2[[#This Row],[Person]]&amp;"|"&amp;Table2[[#This Row],[User ID]]&amp;"|"&amp;Table2[[#This Row],[PW]]&amp;"|"&amp;Table2[[#This Row],[Groupt]]&amp;Table2[[#This Row],[Plant]]&amp;Table2[[#This Row],[Site]]&amp;"|"&amp;Table2[[#This Row],[Role]]&amp;"|PA9|"&amp;Table2[[#This Row],[Email-Address to lower case]]&amp;"|defaultgroup|"&amp;Table2[[#This Row],[Groupt]]&amp;Table2[[#This Row],[Plant]]&amp;Table2[[#This Row],[Site]]&amp;"|licenselevel|"&amp;Table2[[#This Row],[License Level]],Table2[[#This Row],[Person]]&amp;"|"&amp;Table2[[#This Row],[User ID]]&amp;"||"&amp;Table2[[#This Row],[Groupt]]&amp;Table2[[#This Row],[Plant]]&amp;Table2[[#This Row],[Site]]&amp;"|"&amp;Table2[[#This Row],[Role]])</f>
        <v>Frauke Sielaff|siefra||MDM.Global.Stadler|Designer</v>
      </c>
    </row>
    <row r="107" spans="1:20" x14ac:dyDescent="0.25">
      <c r="A107" t="s">
        <v>276</v>
      </c>
      <c r="B107" t="s">
        <v>277</v>
      </c>
      <c r="D107" t="s">
        <v>18</v>
      </c>
      <c r="F107" t="s">
        <v>278</v>
      </c>
      <c r="G107" t="str">
        <f>LOWER(Table2[[#This Row],[Email-Address]])</f>
        <v>janine.vollborn@stadlerrail.com</v>
      </c>
      <c r="H107" t="s">
        <v>58</v>
      </c>
      <c r="I107" t="str">
        <f>IF(NOT(Table2[[#This Row],[Plant]]="TC Admin"),".Stadler","")</f>
        <v>.Stadler</v>
      </c>
      <c r="J107" t="s">
        <v>77</v>
      </c>
      <c r="K107" t="str">
        <f>IF(NOT(Table2[[#This Row],[Plant]]="TC Admin"),_xlfn.XLOOKUP(Table2[[#This Row],[Group]],tGroups[Group],tGroups[Groupt],NA(),0,1),"")</f>
        <v>Change Management.</v>
      </c>
      <c r="L107" t="s">
        <v>78</v>
      </c>
      <c r="M107" t="str">
        <f>IF(NOT(Table2[[#This Row],[Role]]="Consumer"),"author","consumer")</f>
        <v>author</v>
      </c>
      <c r="N107" t="s">
        <v>23</v>
      </c>
      <c r="P107" t="s">
        <v>23</v>
      </c>
      <c r="T107" t="str">
        <f>IF(Table2[[#This Row],[Default Group?]]="x",Table2[[#This Row],[Person]]&amp;"|"&amp;Table2[[#This Row],[User ID]]&amp;"|"&amp;Table2[[#This Row],[PW]]&amp;"|"&amp;Table2[[#This Row],[Groupt]]&amp;Table2[[#This Row],[Plant]]&amp;Table2[[#This Row],[Site]]&amp;"|"&amp;Table2[[#This Row],[Role]]&amp;"|PA9|"&amp;Table2[[#This Row],[Email-Address to lower case]]&amp;"|defaultgroup|"&amp;Table2[[#This Row],[Groupt]]&amp;Table2[[#This Row],[Plant]]&amp;Table2[[#This Row],[Site]]&amp;"|licenselevel|"&amp;Table2[[#This Row],[License Level]],Table2[[#This Row],[Person]]&amp;"|"&amp;Table2[[#This Row],[User ID]]&amp;"||"&amp;Table2[[#This Row],[Groupt]]&amp;Table2[[#This Row],[Plant]]&amp;Table2[[#This Row],[Site]]&amp;"|"&amp;Table2[[#This Row],[Role]])</f>
        <v>Janine Vollborn|jvollbor||Change Management.Global.Stadler|Change Manager|PA9|janine.vollborn@stadlerrail.com|defaultgroup|Change Management.Global.Stadler|licenselevel|author</v>
      </c>
    </row>
    <row r="108" spans="1:20" x14ac:dyDescent="0.25">
      <c r="A108" t="s">
        <v>279</v>
      </c>
      <c r="B108" t="s">
        <v>280</v>
      </c>
      <c r="D108" t="s">
        <v>18</v>
      </c>
      <c r="F108" t="s">
        <v>281</v>
      </c>
      <c r="G108" t="str">
        <f>LOWER(Table2[[#This Row],[Email-Address]])</f>
        <v>oliver.popp@stadlerrail.com</v>
      </c>
      <c r="H108" t="s">
        <v>408</v>
      </c>
      <c r="I108" t="str">
        <f>IF(NOT(Table2[[#This Row],[Plant]]="TC Admin"),".Stadler","")</f>
        <v>.Stadler</v>
      </c>
      <c r="J108" t="s">
        <v>35</v>
      </c>
      <c r="K108" t="str">
        <f>IF(NOT(Table2[[#This Row],[Plant]]="TC Admin"),_xlfn.XLOOKUP(Table2[[#This Row],[Group]],tGroups[Group],tGroups[Groupt],NA(),0,1),"")</f>
        <v>MCAD.Engineering.</v>
      </c>
      <c r="L108" t="s">
        <v>36</v>
      </c>
      <c r="M108" t="str">
        <f>IF(NOT(Table2[[#This Row],[Role]]="Consumer"),"author","consumer")</f>
        <v>author</v>
      </c>
      <c r="N108" t="s">
        <v>23</v>
      </c>
      <c r="P108" t="s">
        <v>23</v>
      </c>
      <c r="T108" t="str">
        <f>IF(Table2[[#This Row],[Default Group?]]="x",Table2[[#This Row],[Person]]&amp;"|"&amp;Table2[[#This Row],[User ID]]&amp;"|"&amp;Table2[[#This Row],[PW]]&amp;"|"&amp;Table2[[#This Row],[Groupt]]&amp;Table2[[#This Row],[Plant]]&amp;Table2[[#This Row],[Site]]&amp;"|"&amp;Table2[[#This Row],[Role]]&amp;"|PA9|"&amp;Table2[[#This Row],[Email-Address to lower case]]&amp;"|defaultgroup|"&amp;Table2[[#This Row],[Groupt]]&amp;Table2[[#This Row],[Plant]]&amp;Table2[[#This Row],[Site]]&amp;"|licenselevel|"&amp;Table2[[#This Row],[License Level]],Table2[[#This Row],[Person]]&amp;"|"&amp;Table2[[#This Row],[User ID]]&amp;"||"&amp;Table2[[#This Row],[Groupt]]&amp;Table2[[#This Row],[Plant]]&amp;Table2[[#This Row],[Site]]&amp;"|"&amp;Table2[[#This Row],[Role]])</f>
        <v>Oliver Popp|opopp||MCAD.Engineering.Internal.Stadler|Designer|PA9|oliver.popp@stadlerrail.com|defaultgroup|MCAD.Engineering.Internal.Stadler|licenselevel|author</v>
      </c>
    </row>
    <row r="109" spans="1:20" x14ac:dyDescent="0.25">
      <c r="A109" t="s">
        <v>279</v>
      </c>
      <c r="B109" t="s">
        <v>280</v>
      </c>
      <c r="G109" t="str">
        <f>LOWER(Table2[[#This Row],[Email-Address]])</f>
        <v/>
      </c>
      <c r="H109" t="s">
        <v>408</v>
      </c>
      <c r="I109" t="str">
        <f>IF(NOT(Table2[[#This Row],[Plant]]="TC Admin"),".Stadler","")</f>
        <v>.Stadler</v>
      </c>
      <c r="J109" t="s">
        <v>35</v>
      </c>
      <c r="K109" t="str">
        <f>IF(NOT(Table2[[#This Row],[Plant]]="TC Admin"),_xlfn.XLOOKUP(Table2[[#This Row],[Group]],tGroups[Group],tGroups[Groupt],NA(),0,1),"")</f>
        <v>MCAD.Engineering.</v>
      </c>
      <c r="L109" t="s">
        <v>101</v>
      </c>
      <c r="M109" t="str">
        <f>IF(NOT(Table2[[#This Row],[Role]]="Consumer"),"author","consumer")</f>
        <v>author</v>
      </c>
      <c r="P109" t="s">
        <v>23</v>
      </c>
      <c r="T109" t="str">
        <f>IF(Table2[[#This Row],[Default Group?]]="x",Table2[[#This Row],[Person]]&amp;"|"&amp;Table2[[#This Row],[User ID]]&amp;"|"&amp;Table2[[#This Row],[PW]]&amp;"|"&amp;Table2[[#This Row],[Groupt]]&amp;Table2[[#This Row],[Plant]]&amp;Table2[[#This Row],[Site]]&amp;"|"&amp;Table2[[#This Row],[Role]]&amp;"|PA9|"&amp;Table2[[#This Row],[Email-Address to lower case]]&amp;"|defaultgroup|"&amp;Table2[[#This Row],[Groupt]]&amp;Table2[[#This Row],[Plant]]&amp;Table2[[#This Row],[Site]]&amp;"|licenselevel|"&amp;Table2[[#This Row],[License Level]],Table2[[#This Row],[Person]]&amp;"|"&amp;Table2[[#This Row],[User ID]]&amp;"||"&amp;Table2[[#This Row],[Groupt]]&amp;Table2[[#This Row],[Plant]]&amp;Table2[[#This Row],[Site]]&amp;"|"&amp;Table2[[#This Row],[Role]])</f>
        <v>Oliver Popp|opopp||MCAD.Engineering.Internal.Stadler|Reviewer</v>
      </c>
    </row>
    <row r="110" spans="1:20" x14ac:dyDescent="0.25">
      <c r="A110" t="s">
        <v>279</v>
      </c>
      <c r="B110" t="s">
        <v>280</v>
      </c>
      <c r="G110" t="str">
        <f>LOWER(Table2[[#This Row],[Email-Address]])</f>
        <v/>
      </c>
      <c r="H110" t="s">
        <v>408</v>
      </c>
      <c r="I110" t="str">
        <f>IF(NOT(Table2[[#This Row],[Plant]]="TC Admin"),".Stadler","")</f>
        <v>.Stadler</v>
      </c>
      <c r="J110" t="s">
        <v>35</v>
      </c>
      <c r="K110" t="str">
        <f>IF(NOT(Table2[[#This Row],[Plant]]="TC Admin"),_xlfn.XLOOKUP(Table2[[#This Row],[Group]],tGroups[Group],tGroups[Groupt],NA(),0,1),"")</f>
        <v>MCAD.Engineering.</v>
      </c>
      <c r="L110" t="s">
        <v>22</v>
      </c>
      <c r="M110" t="str">
        <f>IF(NOT(Table2[[#This Row],[Role]]="Consumer"),"author","consumer")</f>
        <v>author</v>
      </c>
      <c r="P110" t="s">
        <v>23</v>
      </c>
      <c r="T110" t="str">
        <f>IF(Table2[[#This Row],[Default Group?]]="x",Table2[[#This Row],[Person]]&amp;"|"&amp;Table2[[#This Row],[User ID]]&amp;"|"&amp;Table2[[#This Row],[PW]]&amp;"|"&amp;Table2[[#This Row],[Groupt]]&amp;Table2[[#This Row],[Plant]]&amp;Table2[[#This Row],[Site]]&amp;"|"&amp;Table2[[#This Row],[Role]]&amp;"|PA9|"&amp;Table2[[#This Row],[Email-Address to lower case]]&amp;"|defaultgroup|"&amp;Table2[[#This Row],[Groupt]]&amp;Table2[[#This Row],[Plant]]&amp;Table2[[#This Row],[Site]]&amp;"|licenselevel|"&amp;Table2[[#This Row],[License Level]],Table2[[#This Row],[Person]]&amp;"|"&amp;Table2[[#This Row],[User ID]]&amp;"||"&amp;Table2[[#This Row],[Groupt]]&amp;Table2[[#This Row],[Plant]]&amp;Table2[[#This Row],[Site]]&amp;"|"&amp;Table2[[#This Row],[Role]])</f>
        <v>Oliver Popp|opopp||MCAD.Engineering.Internal.Stadler|Approver</v>
      </c>
    </row>
    <row r="111" spans="1:20" x14ac:dyDescent="0.25">
      <c r="A111" t="s">
        <v>282</v>
      </c>
      <c r="B111" t="s">
        <v>283</v>
      </c>
      <c r="D111" t="s">
        <v>18</v>
      </c>
      <c r="F111" t="s">
        <v>284</v>
      </c>
      <c r="G111" t="str">
        <f>LOWER(Table2[[#This Row],[Email-Address]])</f>
        <v xml:space="preserve">kariharan.gangatharan@stadlerrail.com </v>
      </c>
      <c r="H111" t="s">
        <v>408</v>
      </c>
      <c r="I111" t="str">
        <f>IF(NOT(Table2[[#This Row],[Plant]]="TC Admin"),".Stadler","")</f>
        <v>.Stadler</v>
      </c>
      <c r="J111" t="s">
        <v>21</v>
      </c>
      <c r="K111" t="str">
        <f>IF(NOT(Table2[[#This Row],[Plant]]="TC Admin"),_xlfn.XLOOKUP(Table2[[#This Row],[Group]],tGroups[Group],tGroups[Groupt],NA(),0,1),"")</f>
        <v>Manufacturing.</v>
      </c>
      <c r="L111" t="s">
        <v>36</v>
      </c>
      <c r="M111" t="str">
        <f>IF(NOT(Table2[[#This Row],[Role]]="Consumer"),"author","consumer")</f>
        <v>author</v>
      </c>
      <c r="N111" t="s">
        <v>23</v>
      </c>
      <c r="P111" t="s">
        <v>23</v>
      </c>
      <c r="T111" t="str">
        <f>IF(Table2[[#This Row],[Default Group?]]="x",Table2[[#This Row],[Person]]&amp;"|"&amp;Table2[[#This Row],[User ID]]&amp;"|"&amp;Table2[[#This Row],[PW]]&amp;"|"&amp;Table2[[#This Row],[Groupt]]&amp;Table2[[#This Row],[Plant]]&amp;Table2[[#This Row],[Site]]&amp;"|"&amp;Table2[[#This Row],[Role]]&amp;"|PA9|"&amp;Table2[[#This Row],[Email-Address to lower case]]&amp;"|defaultgroup|"&amp;Table2[[#This Row],[Groupt]]&amp;Table2[[#This Row],[Plant]]&amp;Table2[[#This Row],[Site]]&amp;"|licenselevel|"&amp;Table2[[#This Row],[License Level]],Table2[[#This Row],[Person]]&amp;"|"&amp;Table2[[#This Row],[User ID]]&amp;"||"&amp;Table2[[#This Row],[Groupt]]&amp;Table2[[#This Row],[Plant]]&amp;Table2[[#This Row],[Site]]&amp;"|"&amp;Table2[[#This Row],[Role]])</f>
        <v>Kariharan Gangatharan|gankah||Manufacturing.Internal.Stadler|Designer|PA9|kariharan.gangatharan@stadlerrail.com |defaultgroup|Manufacturing.Internal.Stadler|licenselevel|author</v>
      </c>
    </row>
    <row r="112" spans="1:20" x14ac:dyDescent="0.25">
      <c r="A112" t="s">
        <v>285</v>
      </c>
      <c r="B112" t="s">
        <v>286</v>
      </c>
      <c r="D112" t="s">
        <v>18</v>
      </c>
      <c r="F112" t="s">
        <v>287</v>
      </c>
      <c r="G112" t="str">
        <f>LOWER(Table2[[#This Row],[Email-Address]])</f>
        <v>raul.albero@stadlerrail.com</v>
      </c>
      <c r="H112" t="s">
        <v>408</v>
      </c>
      <c r="I112" t="str">
        <f>IF(NOT(Table2[[#This Row],[Plant]]="TC Admin"),".Stadler","")</f>
        <v>.Stadler</v>
      </c>
      <c r="J112" t="s">
        <v>21</v>
      </c>
      <c r="K112" t="str">
        <f>IF(NOT(Table2[[#This Row],[Plant]]="TC Admin"),_xlfn.XLOOKUP(Table2[[#This Row],[Group]],tGroups[Group],tGroups[Groupt],NA(),0,1),"")</f>
        <v>Manufacturing.</v>
      </c>
      <c r="L112" t="s">
        <v>36</v>
      </c>
      <c r="M112" t="str">
        <f>IF(NOT(Table2[[#This Row],[Role]]="Consumer"),"author","consumer")</f>
        <v>author</v>
      </c>
      <c r="N112" t="s">
        <v>23</v>
      </c>
      <c r="P112" t="s">
        <v>23</v>
      </c>
      <c r="T112" t="str">
        <f>IF(Table2[[#This Row],[Default Group?]]="x",Table2[[#This Row],[Person]]&amp;"|"&amp;Table2[[#This Row],[User ID]]&amp;"|"&amp;Table2[[#This Row],[PW]]&amp;"|"&amp;Table2[[#This Row],[Groupt]]&amp;Table2[[#This Row],[Plant]]&amp;Table2[[#This Row],[Site]]&amp;"|"&amp;Table2[[#This Row],[Role]]&amp;"|PA9|"&amp;Table2[[#This Row],[Email-Address to lower case]]&amp;"|defaultgroup|"&amp;Table2[[#This Row],[Groupt]]&amp;Table2[[#This Row],[Plant]]&amp;Table2[[#This Row],[Site]]&amp;"|licenselevel|"&amp;Table2[[#This Row],[License Level]],Table2[[#This Row],[Person]]&amp;"|"&amp;Table2[[#This Row],[User ID]]&amp;"||"&amp;Table2[[#This Row],[Groupt]]&amp;Table2[[#This Row],[Plant]]&amp;Table2[[#This Row],[Site]]&amp;"|"&amp;Table2[[#This Row],[Role]])</f>
        <v>Raul Albero|albrau||Manufacturing.Internal.Stadler|Designer|PA9|raul.albero@stadlerrail.com|defaultgroup|Manufacturing.Internal.Stadler|licenselevel|author</v>
      </c>
    </row>
    <row r="113" spans="1:20" x14ac:dyDescent="0.25">
      <c r="A113" t="s">
        <v>288</v>
      </c>
      <c r="B113" t="s">
        <v>289</v>
      </c>
      <c r="D113" t="s">
        <v>18</v>
      </c>
      <c r="F113" t="s">
        <v>290</v>
      </c>
      <c r="G113" t="str">
        <f>LOWER(Table2[[#This Row],[Email-Address]])</f>
        <v>sergio.perez@stadlerrail.com</v>
      </c>
      <c r="H113" t="s">
        <v>408</v>
      </c>
      <c r="I113" t="str">
        <f>IF(NOT(Table2[[#This Row],[Plant]]="TC Admin"),".Stadler","")</f>
        <v>.Stadler</v>
      </c>
      <c r="J113" t="s">
        <v>21</v>
      </c>
      <c r="K113" t="str">
        <f>IF(NOT(Table2[[#This Row],[Plant]]="TC Admin"),_xlfn.XLOOKUP(Table2[[#This Row],[Group]],tGroups[Group],tGroups[Groupt],NA(),0,1),"")</f>
        <v>Manufacturing.</v>
      </c>
      <c r="L113" t="s">
        <v>36</v>
      </c>
      <c r="M113" t="str">
        <f>IF(NOT(Table2[[#This Row],[Role]]="Consumer"),"author","consumer")</f>
        <v>author</v>
      </c>
      <c r="N113" t="s">
        <v>23</v>
      </c>
      <c r="P113" t="s">
        <v>23</v>
      </c>
      <c r="T113" t="str">
        <f>IF(Table2[[#This Row],[Default Group?]]="x",Table2[[#This Row],[Person]]&amp;"|"&amp;Table2[[#This Row],[User ID]]&amp;"|"&amp;Table2[[#This Row],[PW]]&amp;"|"&amp;Table2[[#This Row],[Groupt]]&amp;Table2[[#This Row],[Plant]]&amp;Table2[[#This Row],[Site]]&amp;"|"&amp;Table2[[#This Row],[Role]]&amp;"|PA9|"&amp;Table2[[#This Row],[Email-Address to lower case]]&amp;"|defaultgroup|"&amp;Table2[[#This Row],[Groupt]]&amp;Table2[[#This Row],[Plant]]&amp;Table2[[#This Row],[Site]]&amp;"|licenselevel|"&amp;Table2[[#This Row],[License Level]],Table2[[#This Row],[Person]]&amp;"|"&amp;Table2[[#This Row],[User ID]]&amp;"||"&amp;Table2[[#This Row],[Groupt]]&amp;Table2[[#This Row],[Plant]]&amp;Table2[[#This Row],[Site]]&amp;"|"&amp;Table2[[#This Row],[Role]])</f>
        <v>Sergio Perez|perese||Manufacturing.Internal.Stadler|Designer|PA9|sergio.perez@stadlerrail.com|defaultgroup|Manufacturing.Internal.Stadler|licenselevel|author</v>
      </c>
    </row>
    <row r="114" spans="1:20" x14ac:dyDescent="0.25">
      <c r="A114" t="s">
        <v>291</v>
      </c>
      <c r="B114" t="s">
        <v>292</v>
      </c>
      <c r="D114" t="s">
        <v>18</v>
      </c>
      <c r="F114" t="s">
        <v>293</v>
      </c>
      <c r="G114" t="str">
        <f>LOWER(Table2[[#This Row],[Email-Address]])</f>
        <v>maria.marsilla@stadlerrail.com</v>
      </c>
      <c r="H114" t="s">
        <v>408</v>
      </c>
      <c r="I114" t="str">
        <f>IF(NOT(Table2[[#This Row],[Plant]]="TC Admin"),".Stadler","")</f>
        <v>.Stadler</v>
      </c>
      <c r="J114" t="s">
        <v>21</v>
      </c>
      <c r="K114" t="str">
        <f>IF(NOT(Table2[[#This Row],[Plant]]="TC Admin"),_xlfn.XLOOKUP(Table2[[#This Row],[Group]],tGroups[Group],tGroups[Groupt],NA(),0,1),"")</f>
        <v>Manufacturing.</v>
      </c>
      <c r="L114" t="s">
        <v>36</v>
      </c>
      <c r="M114" t="str">
        <f>IF(NOT(Table2[[#This Row],[Role]]="Consumer"),"author","consumer")</f>
        <v>author</v>
      </c>
      <c r="N114" t="s">
        <v>23</v>
      </c>
      <c r="P114" t="s">
        <v>23</v>
      </c>
      <c r="T114" t="str">
        <f>IF(Table2[[#This Row],[Default Group?]]="x",Table2[[#This Row],[Person]]&amp;"|"&amp;Table2[[#This Row],[User ID]]&amp;"|"&amp;Table2[[#This Row],[PW]]&amp;"|"&amp;Table2[[#This Row],[Groupt]]&amp;Table2[[#This Row],[Plant]]&amp;Table2[[#This Row],[Site]]&amp;"|"&amp;Table2[[#This Row],[Role]]&amp;"|PA9|"&amp;Table2[[#This Row],[Email-Address to lower case]]&amp;"|defaultgroup|"&amp;Table2[[#This Row],[Groupt]]&amp;Table2[[#This Row],[Plant]]&amp;Table2[[#This Row],[Site]]&amp;"|licenselevel|"&amp;Table2[[#This Row],[License Level]],Table2[[#This Row],[Person]]&amp;"|"&amp;Table2[[#This Row],[User ID]]&amp;"||"&amp;Table2[[#This Row],[Groupt]]&amp;Table2[[#This Row],[Plant]]&amp;Table2[[#This Row],[Site]]&amp;"|"&amp;Table2[[#This Row],[Role]])</f>
        <v>Maria Marsilla|marsma||Manufacturing.Internal.Stadler|Designer|PA9|maria.marsilla@stadlerrail.com|defaultgroup|Manufacturing.Internal.Stadler|licenselevel|author</v>
      </c>
    </row>
    <row r="115" spans="1:20" x14ac:dyDescent="0.25">
      <c r="A115" s="52" t="s">
        <v>294</v>
      </c>
      <c r="B115" s="53" t="s">
        <v>295</v>
      </c>
      <c r="C115" s="66"/>
      <c r="D115" t="s">
        <v>18</v>
      </c>
      <c r="F115" t="s">
        <v>296</v>
      </c>
      <c r="G115" t="str">
        <f>LOWER(Table2[[#This Row],[Email-Address]])</f>
        <v>axel.kessler@stadlerrail.com</v>
      </c>
      <c r="H115" t="s">
        <v>408</v>
      </c>
      <c r="I115" t="str">
        <f>IF(NOT(Table2[[#This Row],[Plant]]="TC Admin"),".Stadler","")</f>
        <v>.Stadler</v>
      </c>
      <c r="J115" t="s">
        <v>35</v>
      </c>
      <c r="K115" t="str">
        <f>IF(NOT(Table2[[#This Row],[Plant]]="TC Admin"),_xlfn.XLOOKUP(Table2[[#This Row],[Group]],tGroups[Group],tGroups[Groupt],NA(),0,1),"")</f>
        <v>MCAD.Engineering.</v>
      </c>
      <c r="L115" s="61" t="s">
        <v>36</v>
      </c>
      <c r="M115" t="str">
        <f>IF(NOT(Table2[[#This Row],[Role]]="Consumer"),"author","consumer")</f>
        <v>author</v>
      </c>
      <c r="N115" t="s">
        <v>23</v>
      </c>
      <c r="O115" t="s">
        <v>23</v>
      </c>
      <c r="P115" t="s">
        <v>23</v>
      </c>
      <c r="T115" t="str">
        <f>IF(Table2[[#This Row],[Default Group?]]="x",Table2[[#This Row],[Person]]&amp;"|"&amp;Table2[[#This Row],[User ID]]&amp;"|"&amp;Table2[[#This Row],[PW]]&amp;"|"&amp;Table2[[#This Row],[Groupt]]&amp;Table2[[#This Row],[Plant]]&amp;Table2[[#This Row],[Site]]&amp;"|"&amp;Table2[[#This Row],[Role]]&amp;"|PA9|"&amp;Table2[[#This Row],[Email-Address to lower case]]&amp;"|defaultgroup|"&amp;Table2[[#This Row],[Groupt]]&amp;Table2[[#This Row],[Plant]]&amp;Table2[[#This Row],[Site]]&amp;"|licenselevel|"&amp;Table2[[#This Row],[License Level]],Table2[[#This Row],[Person]]&amp;"|"&amp;Table2[[#This Row],[User ID]]&amp;"||"&amp;Table2[[#This Row],[Groupt]]&amp;Table2[[#This Row],[Plant]]&amp;Table2[[#This Row],[Site]]&amp;"|"&amp;Table2[[#This Row],[Role]])</f>
        <v>Axel Kessler|kesaxe||MCAD.Engineering.Internal.Stadler|Designer|PA9|axel.kessler@stadlerrail.com|defaultgroup|MCAD.Engineering.Internal.Stadler|licenselevel|author</v>
      </c>
    </row>
    <row r="116" spans="1:20" x14ac:dyDescent="0.25">
      <c r="A116" s="54" t="s">
        <v>294</v>
      </c>
      <c r="B116" s="55" t="s">
        <v>295</v>
      </c>
      <c r="C116" s="67"/>
      <c r="G116" t="str">
        <f>LOWER(Table2[[#This Row],[Email-Address]])</f>
        <v/>
      </c>
      <c r="H116" t="s">
        <v>408</v>
      </c>
      <c r="I116" t="str">
        <f>IF(NOT(Table2[[#This Row],[Plant]]="TC Admin"),".Stadler","")</f>
        <v>.Stadler</v>
      </c>
      <c r="J116" t="s">
        <v>35</v>
      </c>
      <c r="K116" t="str">
        <f>IF(NOT(Table2[[#This Row],[Plant]]="TC Admin"),_xlfn.XLOOKUP(Table2[[#This Row],[Group]],tGroups[Group],tGroups[Groupt],NA(),0,1),"")</f>
        <v>MCAD.Engineering.</v>
      </c>
      <c r="L116" s="62" t="s">
        <v>101</v>
      </c>
      <c r="M116" t="str">
        <f>IF(NOT(Table2[[#This Row],[Role]]="Consumer"),"author","consumer")</f>
        <v>author</v>
      </c>
      <c r="O116" t="s">
        <v>23</v>
      </c>
      <c r="P116" t="s">
        <v>23</v>
      </c>
      <c r="T116" t="str">
        <f>IF(Table2[[#This Row],[Default Group?]]="x",Table2[[#This Row],[Person]]&amp;"|"&amp;Table2[[#This Row],[User ID]]&amp;"|"&amp;Table2[[#This Row],[PW]]&amp;"|"&amp;Table2[[#This Row],[Groupt]]&amp;Table2[[#This Row],[Plant]]&amp;Table2[[#This Row],[Site]]&amp;"|"&amp;Table2[[#This Row],[Role]]&amp;"|PA9|"&amp;Table2[[#This Row],[Email-Address to lower case]]&amp;"|defaultgroup|"&amp;Table2[[#This Row],[Groupt]]&amp;Table2[[#This Row],[Plant]]&amp;Table2[[#This Row],[Site]]&amp;"|licenselevel|"&amp;Table2[[#This Row],[License Level]],Table2[[#This Row],[Person]]&amp;"|"&amp;Table2[[#This Row],[User ID]]&amp;"||"&amp;Table2[[#This Row],[Groupt]]&amp;Table2[[#This Row],[Plant]]&amp;Table2[[#This Row],[Site]]&amp;"|"&amp;Table2[[#This Row],[Role]])</f>
        <v>Axel Kessler|kesaxe||MCAD.Engineering.Internal.Stadler|Reviewer</v>
      </c>
    </row>
    <row r="117" spans="1:20" x14ac:dyDescent="0.25">
      <c r="A117" s="52" t="s">
        <v>294</v>
      </c>
      <c r="B117" s="53" t="s">
        <v>295</v>
      </c>
      <c r="C117" s="66"/>
      <c r="G117" t="str">
        <f>LOWER(Table2[[#This Row],[Email-Address]])</f>
        <v/>
      </c>
      <c r="H117" t="s">
        <v>408</v>
      </c>
      <c r="I117" t="str">
        <f>IF(NOT(Table2[[#This Row],[Plant]]="TC Admin"),".Stadler","")</f>
        <v>.Stadler</v>
      </c>
      <c r="J117" t="s">
        <v>35</v>
      </c>
      <c r="K117" t="str">
        <f>IF(NOT(Table2[[#This Row],[Plant]]="TC Admin"),_xlfn.XLOOKUP(Table2[[#This Row],[Group]],tGroups[Group],tGroups[Groupt],NA(),0,1),"")</f>
        <v>MCAD.Engineering.</v>
      </c>
      <c r="L117" s="61" t="s">
        <v>22</v>
      </c>
      <c r="M117" t="str">
        <f>IF(NOT(Table2[[#This Row],[Role]]="Consumer"),"author","consumer")</f>
        <v>author</v>
      </c>
      <c r="O117" t="s">
        <v>23</v>
      </c>
      <c r="P117" t="s">
        <v>23</v>
      </c>
      <c r="T117" t="str">
        <f>IF(Table2[[#This Row],[Default Group?]]="x",Table2[[#This Row],[Person]]&amp;"|"&amp;Table2[[#This Row],[User ID]]&amp;"|"&amp;Table2[[#This Row],[PW]]&amp;"|"&amp;Table2[[#This Row],[Groupt]]&amp;Table2[[#This Row],[Plant]]&amp;Table2[[#This Row],[Site]]&amp;"|"&amp;Table2[[#This Row],[Role]]&amp;"|PA9|"&amp;Table2[[#This Row],[Email-Address to lower case]]&amp;"|defaultgroup|"&amp;Table2[[#This Row],[Groupt]]&amp;Table2[[#This Row],[Plant]]&amp;Table2[[#This Row],[Site]]&amp;"|licenselevel|"&amp;Table2[[#This Row],[License Level]],Table2[[#This Row],[Person]]&amp;"|"&amp;Table2[[#This Row],[User ID]]&amp;"||"&amp;Table2[[#This Row],[Groupt]]&amp;Table2[[#This Row],[Plant]]&amp;Table2[[#This Row],[Site]]&amp;"|"&amp;Table2[[#This Row],[Role]])</f>
        <v>Axel Kessler|kesaxe||MCAD.Engineering.Internal.Stadler|Approver</v>
      </c>
    </row>
    <row r="118" spans="1:20" x14ac:dyDescent="0.25">
      <c r="A118" s="52" t="s">
        <v>294</v>
      </c>
      <c r="B118" s="53" t="s">
        <v>295</v>
      </c>
      <c r="C118" s="66"/>
      <c r="G118" t="str">
        <f>LOWER(Table2[[#This Row],[Email-Address]])</f>
        <v/>
      </c>
      <c r="H118" t="s">
        <v>58</v>
      </c>
      <c r="I118" t="str">
        <f>IF(NOT(Table2[[#This Row],[Plant]]="TC Admin"),".Stadler","")</f>
        <v>.Stadler</v>
      </c>
      <c r="J118" t="s">
        <v>414</v>
      </c>
      <c r="K118" t="str">
        <f>IF(NOT(Table2[[#This Row],[Plant]]="TC Admin"),_xlfn.XLOOKUP(Table2[[#This Row],[Group]],tGroups[Group],tGroups[Groupt],NA(),0,1),"")</f>
        <v>Adhesive Bonding.Special Processes.</v>
      </c>
      <c r="L118" s="61" t="s">
        <v>101</v>
      </c>
      <c r="M118" t="str">
        <f>IF(NOT(Table2[[#This Row],[Role]]="Consumer"),"author","consumer")</f>
        <v>author</v>
      </c>
      <c r="O118" t="s">
        <v>23</v>
      </c>
      <c r="P118" t="s">
        <v>23</v>
      </c>
      <c r="T118" t="str">
        <f>IF(Table2[[#This Row],[Default Group?]]="x",Table2[[#This Row],[Person]]&amp;"|"&amp;Table2[[#This Row],[User ID]]&amp;"|"&amp;Table2[[#This Row],[PW]]&amp;"|"&amp;Table2[[#This Row],[Groupt]]&amp;Table2[[#This Row],[Plant]]&amp;Table2[[#This Row],[Site]]&amp;"|"&amp;Table2[[#This Row],[Role]]&amp;"|PA9|"&amp;Table2[[#This Row],[Email-Address to lower case]]&amp;"|defaultgroup|"&amp;Table2[[#This Row],[Groupt]]&amp;Table2[[#This Row],[Plant]]&amp;Table2[[#This Row],[Site]]&amp;"|licenselevel|"&amp;Table2[[#This Row],[License Level]],Table2[[#This Row],[Person]]&amp;"|"&amp;Table2[[#This Row],[User ID]]&amp;"||"&amp;Table2[[#This Row],[Groupt]]&amp;Table2[[#This Row],[Plant]]&amp;Table2[[#This Row],[Site]]&amp;"|"&amp;Table2[[#This Row],[Role]])</f>
        <v>Axel Kessler|kesaxe||Adhesive Bonding.Special Processes.Global.Stadler|Reviewer</v>
      </c>
    </row>
    <row r="119" spans="1:20" x14ac:dyDescent="0.25">
      <c r="A119" s="54" t="s">
        <v>294</v>
      </c>
      <c r="B119" s="55" t="s">
        <v>295</v>
      </c>
      <c r="C119" s="67"/>
      <c r="G119" t="str">
        <f>LOWER(Table2[[#This Row],[Email-Address]])</f>
        <v/>
      </c>
      <c r="H119" t="s">
        <v>58</v>
      </c>
      <c r="I119" t="str">
        <f>IF(NOT(Table2[[#This Row],[Plant]]="TC Admin"),".Stadler","")</f>
        <v>.Stadler</v>
      </c>
      <c r="J119" t="s">
        <v>413</v>
      </c>
      <c r="K119" t="str">
        <f>IF(NOT(Table2[[#This Row],[Plant]]="TC Admin"),_xlfn.XLOOKUP(Table2[[#This Row],[Group]],tGroups[Group],tGroups[Groupt],NA(),0,1),"")</f>
        <v>Structural.Special Processes.</v>
      </c>
      <c r="L119" s="62" t="s">
        <v>101</v>
      </c>
      <c r="M119" t="str">
        <f>IF(NOT(Table2[[#This Row],[Role]]="Consumer"),"author","consumer")</f>
        <v>author</v>
      </c>
      <c r="O119" t="s">
        <v>23</v>
      </c>
      <c r="P119" t="s">
        <v>23</v>
      </c>
      <c r="T119" t="str">
        <f>IF(Table2[[#This Row],[Default Group?]]="x",Table2[[#This Row],[Person]]&amp;"|"&amp;Table2[[#This Row],[User ID]]&amp;"|"&amp;Table2[[#This Row],[PW]]&amp;"|"&amp;Table2[[#This Row],[Groupt]]&amp;Table2[[#This Row],[Plant]]&amp;Table2[[#This Row],[Site]]&amp;"|"&amp;Table2[[#This Row],[Role]]&amp;"|PA9|"&amp;Table2[[#This Row],[Email-Address to lower case]]&amp;"|defaultgroup|"&amp;Table2[[#This Row],[Groupt]]&amp;Table2[[#This Row],[Plant]]&amp;Table2[[#This Row],[Site]]&amp;"|licenselevel|"&amp;Table2[[#This Row],[License Level]],Table2[[#This Row],[Person]]&amp;"|"&amp;Table2[[#This Row],[User ID]]&amp;"||"&amp;Table2[[#This Row],[Groupt]]&amp;Table2[[#This Row],[Plant]]&amp;Table2[[#This Row],[Site]]&amp;"|"&amp;Table2[[#This Row],[Role]])</f>
        <v>Axel Kessler|kesaxe||Structural.Special Processes.Global.Stadler|Reviewer</v>
      </c>
    </row>
    <row r="120" spans="1:20" x14ac:dyDescent="0.25">
      <c r="A120" s="56" t="s">
        <v>294</v>
      </c>
      <c r="B120" s="57" t="s">
        <v>295</v>
      </c>
      <c r="C120" s="66"/>
      <c r="G120" t="str">
        <f>LOWER(Table2[[#This Row],[Email-Address]])</f>
        <v/>
      </c>
      <c r="H120" t="s">
        <v>58</v>
      </c>
      <c r="I120" t="str">
        <f>IF(NOT(Table2[[#This Row],[Plant]]="TC Admin"),".Stadler","")</f>
        <v>.Stadler</v>
      </c>
      <c r="J120" t="s">
        <v>297</v>
      </c>
      <c r="K120" t="str">
        <f>IF(NOT(Table2[[#This Row],[Plant]]="TC Admin"),_xlfn.XLOOKUP(Table2[[#This Row],[Group]],tGroups[Group],tGroups[Groupt],NA(),0,1),"")</f>
        <v>Welding.Special Processes.</v>
      </c>
      <c r="L120" s="61" t="s">
        <v>101</v>
      </c>
      <c r="M120" t="str">
        <f>IF(NOT(Table2[[#This Row],[Role]]="Consumer"),"author","consumer")</f>
        <v>author</v>
      </c>
      <c r="O120" t="s">
        <v>23</v>
      </c>
      <c r="P120" t="s">
        <v>23</v>
      </c>
      <c r="T120" t="str">
        <f>IF(Table2[[#This Row],[Default Group?]]="x",Table2[[#This Row],[Person]]&amp;"|"&amp;Table2[[#This Row],[User ID]]&amp;"|"&amp;Table2[[#This Row],[PW]]&amp;"|"&amp;Table2[[#This Row],[Groupt]]&amp;Table2[[#This Row],[Plant]]&amp;Table2[[#This Row],[Site]]&amp;"|"&amp;Table2[[#This Row],[Role]]&amp;"|PA9|"&amp;Table2[[#This Row],[Email-Address to lower case]]&amp;"|defaultgroup|"&amp;Table2[[#This Row],[Groupt]]&amp;Table2[[#This Row],[Plant]]&amp;Table2[[#This Row],[Site]]&amp;"|licenselevel|"&amp;Table2[[#This Row],[License Level]],Table2[[#This Row],[Person]]&amp;"|"&amp;Table2[[#This Row],[User ID]]&amp;"||"&amp;Table2[[#This Row],[Groupt]]&amp;Table2[[#This Row],[Plant]]&amp;Table2[[#This Row],[Site]]&amp;"|"&amp;Table2[[#This Row],[Role]])</f>
        <v>Axel Kessler|kesaxe||Welding.Special Processes.Global.Stadler|Reviewer</v>
      </c>
    </row>
    <row r="121" spans="1:20" x14ac:dyDescent="0.25">
      <c r="A121" s="54" t="s">
        <v>298</v>
      </c>
      <c r="B121" s="55" t="s">
        <v>299</v>
      </c>
      <c r="C121" s="67"/>
      <c r="D121" t="s">
        <v>18</v>
      </c>
      <c r="F121" t="s">
        <v>300</v>
      </c>
      <c r="G121" t="str">
        <f>LOWER(Table2[[#This Row],[Email-Address]])</f>
        <v xml:space="preserve">karsten.opel@stadlerrail.com </v>
      </c>
      <c r="H121" t="s">
        <v>408</v>
      </c>
      <c r="I121" t="str">
        <f>IF(NOT(Table2[[#This Row],[Plant]]="TC Admin"),".Stadler","")</f>
        <v>.Stadler</v>
      </c>
      <c r="J121" t="s">
        <v>35</v>
      </c>
      <c r="K121" t="str">
        <f>IF(NOT(Table2[[#This Row],[Plant]]="TC Admin"),_xlfn.XLOOKUP(Table2[[#This Row],[Group]],tGroups[Group],tGroups[Groupt],NA(),0,1),"")</f>
        <v>MCAD.Engineering.</v>
      </c>
      <c r="L121" s="62" t="s">
        <v>36</v>
      </c>
      <c r="M121" t="str">
        <f>IF(NOT(Table2[[#This Row],[Role]]="Consumer"),"author","consumer")</f>
        <v>author</v>
      </c>
      <c r="N121" t="s">
        <v>23</v>
      </c>
      <c r="O121" t="s">
        <v>23</v>
      </c>
      <c r="P121" t="s">
        <v>23</v>
      </c>
      <c r="T121" t="str">
        <f>IF(Table2[[#This Row],[Default Group?]]="x",Table2[[#This Row],[Person]]&amp;"|"&amp;Table2[[#This Row],[User ID]]&amp;"|"&amp;Table2[[#This Row],[PW]]&amp;"|"&amp;Table2[[#This Row],[Groupt]]&amp;Table2[[#This Row],[Plant]]&amp;Table2[[#This Row],[Site]]&amp;"|"&amp;Table2[[#This Row],[Role]]&amp;"|PA9|"&amp;Table2[[#This Row],[Email-Address to lower case]]&amp;"|defaultgroup|"&amp;Table2[[#This Row],[Groupt]]&amp;Table2[[#This Row],[Plant]]&amp;Table2[[#This Row],[Site]]&amp;"|licenselevel|"&amp;Table2[[#This Row],[License Level]],Table2[[#This Row],[Person]]&amp;"|"&amp;Table2[[#This Row],[User ID]]&amp;"||"&amp;Table2[[#This Row],[Groupt]]&amp;Table2[[#This Row],[Plant]]&amp;Table2[[#This Row],[Site]]&amp;"|"&amp;Table2[[#This Row],[Role]])</f>
        <v>Karsten Opel|opekar||MCAD.Engineering.Internal.Stadler|Designer|PA9|karsten.opel@stadlerrail.com |defaultgroup|MCAD.Engineering.Internal.Stadler|licenselevel|author</v>
      </c>
    </row>
    <row r="122" spans="1:20" x14ac:dyDescent="0.25">
      <c r="A122" s="52" t="s">
        <v>298</v>
      </c>
      <c r="B122" s="53" t="s">
        <v>299</v>
      </c>
      <c r="C122" s="66"/>
      <c r="G122" t="str">
        <f>LOWER(Table2[[#This Row],[Email-Address]])</f>
        <v/>
      </c>
      <c r="H122" t="s">
        <v>408</v>
      </c>
      <c r="I122" t="str">
        <f>IF(NOT(Table2[[#This Row],[Plant]]="TC Admin"),".Stadler","")</f>
        <v>.Stadler</v>
      </c>
      <c r="J122" t="s">
        <v>35</v>
      </c>
      <c r="K122" t="str">
        <f>IF(NOT(Table2[[#This Row],[Plant]]="TC Admin"),_xlfn.XLOOKUP(Table2[[#This Row],[Group]],tGroups[Group],tGroups[Groupt],NA(),0,1),"")</f>
        <v>MCAD.Engineering.</v>
      </c>
      <c r="L122" s="61" t="s">
        <v>101</v>
      </c>
      <c r="M122" t="str">
        <f>IF(NOT(Table2[[#This Row],[Role]]="Consumer"),"author","consumer")</f>
        <v>author</v>
      </c>
      <c r="O122" t="s">
        <v>23</v>
      </c>
      <c r="P122" t="s">
        <v>23</v>
      </c>
      <c r="T122" t="str">
        <f>IF(Table2[[#This Row],[Default Group?]]="x",Table2[[#This Row],[Person]]&amp;"|"&amp;Table2[[#This Row],[User ID]]&amp;"|"&amp;Table2[[#This Row],[PW]]&amp;"|"&amp;Table2[[#This Row],[Groupt]]&amp;Table2[[#This Row],[Plant]]&amp;Table2[[#This Row],[Site]]&amp;"|"&amp;Table2[[#This Row],[Role]]&amp;"|PA9|"&amp;Table2[[#This Row],[Email-Address to lower case]]&amp;"|defaultgroup|"&amp;Table2[[#This Row],[Groupt]]&amp;Table2[[#This Row],[Plant]]&amp;Table2[[#This Row],[Site]]&amp;"|licenselevel|"&amp;Table2[[#This Row],[License Level]],Table2[[#This Row],[Person]]&amp;"|"&amp;Table2[[#This Row],[User ID]]&amp;"||"&amp;Table2[[#This Row],[Groupt]]&amp;Table2[[#This Row],[Plant]]&amp;Table2[[#This Row],[Site]]&amp;"|"&amp;Table2[[#This Row],[Role]])</f>
        <v>Karsten Opel|opekar||MCAD.Engineering.Internal.Stadler|Reviewer</v>
      </c>
    </row>
    <row r="123" spans="1:20" x14ac:dyDescent="0.25">
      <c r="A123" s="54" t="s">
        <v>298</v>
      </c>
      <c r="B123" s="55" t="s">
        <v>299</v>
      </c>
      <c r="C123" s="67"/>
      <c r="G123" t="str">
        <f>LOWER(Table2[[#This Row],[Email-Address]])</f>
        <v/>
      </c>
      <c r="H123" t="s">
        <v>408</v>
      </c>
      <c r="I123" t="str">
        <f>IF(NOT(Table2[[#This Row],[Plant]]="TC Admin"),".Stadler","")</f>
        <v>.Stadler</v>
      </c>
      <c r="J123" t="s">
        <v>35</v>
      </c>
      <c r="K123" t="str">
        <f>IF(NOT(Table2[[#This Row],[Plant]]="TC Admin"),_xlfn.XLOOKUP(Table2[[#This Row],[Group]],tGroups[Group],tGroups[Groupt],NA(),0,1),"")</f>
        <v>MCAD.Engineering.</v>
      </c>
      <c r="L123" s="62" t="s">
        <v>22</v>
      </c>
      <c r="M123" t="str">
        <f>IF(NOT(Table2[[#This Row],[Role]]="Consumer"),"author","consumer")</f>
        <v>author</v>
      </c>
      <c r="O123" t="s">
        <v>23</v>
      </c>
      <c r="P123" t="s">
        <v>23</v>
      </c>
      <c r="T123" t="str">
        <f>IF(Table2[[#This Row],[Default Group?]]="x",Table2[[#This Row],[Person]]&amp;"|"&amp;Table2[[#This Row],[User ID]]&amp;"|"&amp;Table2[[#This Row],[PW]]&amp;"|"&amp;Table2[[#This Row],[Groupt]]&amp;Table2[[#This Row],[Plant]]&amp;Table2[[#This Row],[Site]]&amp;"|"&amp;Table2[[#This Row],[Role]]&amp;"|PA9|"&amp;Table2[[#This Row],[Email-Address to lower case]]&amp;"|defaultgroup|"&amp;Table2[[#This Row],[Groupt]]&amp;Table2[[#This Row],[Plant]]&amp;Table2[[#This Row],[Site]]&amp;"|licenselevel|"&amp;Table2[[#This Row],[License Level]],Table2[[#This Row],[Person]]&amp;"|"&amp;Table2[[#This Row],[User ID]]&amp;"||"&amp;Table2[[#This Row],[Groupt]]&amp;Table2[[#This Row],[Plant]]&amp;Table2[[#This Row],[Site]]&amp;"|"&amp;Table2[[#This Row],[Role]])</f>
        <v>Karsten Opel|opekar||MCAD.Engineering.Internal.Stadler|Approver</v>
      </c>
    </row>
    <row r="124" spans="1:20" x14ac:dyDescent="0.25">
      <c r="A124" s="54" t="s">
        <v>298</v>
      </c>
      <c r="B124" s="55" t="s">
        <v>299</v>
      </c>
      <c r="C124" s="67"/>
      <c r="G124" t="str">
        <f>LOWER(Table2[[#This Row],[Email-Address]])</f>
        <v/>
      </c>
      <c r="H124" t="s">
        <v>58</v>
      </c>
      <c r="I124" t="str">
        <f>IF(NOT(Table2[[#This Row],[Plant]]="TC Admin"),".Stadler","")</f>
        <v>.Stadler</v>
      </c>
      <c r="J124" t="s">
        <v>414</v>
      </c>
      <c r="K124" t="str">
        <f>IF(NOT(Table2[[#This Row],[Plant]]="TC Admin"),_xlfn.XLOOKUP(Table2[[#This Row],[Group]],tGroups[Group],tGroups[Groupt],NA(),0,1),"")</f>
        <v>Adhesive Bonding.Special Processes.</v>
      </c>
      <c r="L124" s="62" t="s">
        <v>101</v>
      </c>
      <c r="M124" t="str">
        <f>IF(NOT(Table2[[#This Row],[Role]]="Consumer"),"author","consumer")</f>
        <v>author</v>
      </c>
      <c r="O124" t="s">
        <v>23</v>
      </c>
      <c r="P124" t="s">
        <v>23</v>
      </c>
      <c r="T124" t="str">
        <f>IF(Table2[[#This Row],[Default Group?]]="x",Table2[[#This Row],[Person]]&amp;"|"&amp;Table2[[#This Row],[User ID]]&amp;"|"&amp;Table2[[#This Row],[PW]]&amp;"|"&amp;Table2[[#This Row],[Groupt]]&amp;Table2[[#This Row],[Plant]]&amp;Table2[[#This Row],[Site]]&amp;"|"&amp;Table2[[#This Row],[Role]]&amp;"|PA9|"&amp;Table2[[#This Row],[Email-Address to lower case]]&amp;"|defaultgroup|"&amp;Table2[[#This Row],[Groupt]]&amp;Table2[[#This Row],[Plant]]&amp;Table2[[#This Row],[Site]]&amp;"|licenselevel|"&amp;Table2[[#This Row],[License Level]],Table2[[#This Row],[Person]]&amp;"|"&amp;Table2[[#This Row],[User ID]]&amp;"||"&amp;Table2[[#This Row],[Groupt]]&amp;Table2[[#This Row],[Plant]]&amp;Table2[[#This Row],[Site]]&amp;"|"&amp;Table2[[#This Row],[Role]])</f>
        <v>Karsten Opel|opekar||Adhesive Bonding.Special Processes.Global.Stadler|Reviewer</v>
      </c>
    </row>
    <row r="125" spans="1:20" x14ac:dyDescent="0.25">
      <c r="A125" s="52" t="s">
        <v>298</v>
      </c>
      <c r="B125" s="53" t="s">
        <v>299</v>
      </c>
      <c r="C125" s="66"/>
      <c r="G125" t="str">
        <f>LOWER(Table2[[#This Row],[Email-Address]])</f>
        <v/>
      </c>
      <c r="H125" t="s">
        <v>58</v>
      </c>
      <c r="I125" t="str">
        <f>IF(NOT(Table2[[#This Row],[Plant]]="TC Admin"),".Stadler","")</f>
        <v>.Stadler</v>
      </c>
      <c r="J125" t="s">
        <v>413</v>
      </c>
      <c r="K125" t="str">
        <f>IF(NOT(Table2[[#This Row],[Plant]]="TC Admin"),_xlfn.XLOOKUP(Table2[[#This Row],[Group]],tGroups[Group],tGroups[Groupt],NA(),0,1),"")</f>
        <v>Structural.Special Processes.</v>
      </c>
      <c r="L125" s="61" t="s">
        <v>101</v>
      </c>
      <c r="M125" t="str">
        <f>IF(NOT(Table2[[#This Row],[Role]]="Consumer"),"author","consumer")</f>
        <v>author</v>
      </c>
      <c r="O125" t="s">
        <v>23</v>
      </c>
      <c r="P125" t="s">
        <v>23</v>
      </c>
      <c r="T125" t="str">
        <f>IF(Table2[[#This Row],[Default Group?]]="x",Table2[[#This Row],[Person]]&amp;"|"&amp;Table2[[#This Row],[User ID]]&amp;"|"&amp;Table2[[#This Row],[PW]]&amp;"|"&amp;Table2[[#This Row],[Groupt]]&amp;Table2[[#This Row],[Plant]]&amp;Table2[[#This Row],[Site]]&amp;"|"&amp;Table2[[#This Row],[Role]]&amp;"|PA9|"&amp;Table2[[#This Row],[Email-Address to lower case]]&amp;"|defaultgroup|"&amp;Table2[[#This Row],[Groupt]]&amp;Table2[[#This Row],[Plant]]&amp;Table2[[#This Row],[Site]]&amp;"|licenselevel|"&amp;Table2[[#This Row],[License Level]],Table2[[#This Row],[Person]]&amp;"|"&amp;Table2[[#This Row],[User ID]]&amp;"||"&amp;Table2[[#This Row],[Groupt]]&amp;Table2[[#This Row],[Plant]]&amp;Table2[[#This Row],[Site]]&amp;"|"&amp;Table2[[#This Row],[Role]])</f>
        <v>Karsten Opel|opekar||Structural.Special Processes.Global.Stadler|Reviewer</v>
      </c>
    </row>
    <row r="126" spans="1:20" x14ac:dyDescent="0.25">
      <c r="A126" s="58" t="s">
        <v>298</v>
      </c>
      <c r="B126" s="59" t="s">
        <v>299</v>
      </c>
      <c r="C126" s="67"/>
      <c r="G126" t="str">
        <f>LOWER(Table2[[#This Row],[Email-Address]])</f>
        <v/>
      </c>
      <c r="H126" t="s">
        <v>58</v>
      </c>
      <c r="I126" t="str">
        <f>IF(NOT(Table2[[#This Row],[Plant]]="TC Admin"),".Stadler","")</f>
        <v>.Stadler</v>
      </c>
      <c r="J126" t="s">
        <v>297</v>
      </c>
      <c r="K126" t="str">
        <f>IF(NOT(Table2[[#This Row],[Plant]]="TC Admin"),_xlfn.XLOOKUP(Table2[[#This Row],[Group]],tGroups[Group],tGroups[Groupt],NA(),0,1),"")</f>
        <v>Welding.Special Processes.</v>
      </c>
      <c r="L126" s="62" t="s">
        <v>101</v>
      </c>
      <c r="M126" t="str">
        <f>IF(NOT(Table2[[#This Row],[Role]]="Consumer"),"author","consumer")</f>
        <v>author</v>
      </c>
      <c r="O126" t="s">
        <v>23</v>
      </c>
      <c r="P126" t="s">
        <v>23</v>
      </c>
      <c r="T126" t="str">
        <f>IF(Table2[[#This Row],[Default Group?]]="x",Table2[[#This Row],[Person]]&amp;"|"&amp;Table2[[#This Row],[User ID]]&amp;"|"&amp;Table2[[#This Row],[PW]]&amp;"|"&amp;Table2[[#This Row],[Groupt]]&amp;Table2[[#This Row],[Plant]]&amp;Table2[[#This Row],[Site]]&amp;"|"&amp;Table2[[#This Row],[Role]]&amp;"|PA9|"&amp;Table2[[#This Row],[Email-Address to lower case]]&amp;"|defaultgroup|"&amp;Table2[[#This Row],[Groupt]]&amp;Table2[[#This Row],[Plant]]&amp;Table2[[#This Row],[Site]]&amp;"|licenselevel|"&amp;Table2[[#This Row],[License Level]],Table2[[#This Row],[Person]]&amp;"|"&amp;Table2[[#This Row],[User ID]]&amp;"||"&amp;Table2[[#This Row],[Groupt]]&amp;Table2[[#This Row],[Plant]]&amp;Table2[[#This Row],[Site]]&amp;"|"&amp;Table2[[#This Row],[Role]])</f>
        <v>Karsten Opel|opekar||Welding.Special Processes.Global.Stadler|Reviewer</v>
      </c>
    </row>
    <row r="127" spans="1:20" x14ac:dyDescent="0.25">
      <c r="A127" s="52" t="s">
        <v>301</v>
      </c>
      <c r="B127" s="53" t="s">
        <v>302</v>
      </c>
      <c r="C127" s="66"/>
      <c r="D127" t="s">
        <v>18</v>
      </c>
      <c r="F127" t="s">
        <v>303</v>
      </c>
      <c r="G127" t="str">
        <f>LOWER(Table2[[#This Row],[Email-Address]])</f>
        <v>steven.massel@stadlerrail.com</v>
      </c>
      <c r="H127" t="s">
        <v>408</v>
      </c>
      <c r="I127" t="str">
        <f>IF(NOT(Table2[[#This Row],[Plant]]="TC Admin"),".Stadler","")</f>
        <v>.Stadler</v>
      </c>
      <c r="J127" t="s">
        <v>35</v>
      </c>
      <c r="K127" t="str">
        <f>IF(NOT(Table2[[#This Row],[Plant]]="TC Admin"),_xlfn.XLOOKUP(Table2[[#This Row],[Group]],tGroups[Group],tGroups[Groupt],NA(),0,1),"")</f>
        <v>MCAD.Engineering.</v>
      </c>
      <c r="L127" s="61" t="s">
        <v>36</v>
      </c>
      <c r="M127" t="str">
        <f>IF(NOT(Table2[[#This Row],[Role]]="Consumer"),"author","consumer")</f>
        <v>author</v>
      </c>
      <c r="N127" t="s">
        <v>23</v>
      </c>
      <c r="O127" t="s">
        <v>23</v>
      </c>
      <c r="P127" t="s">
        <v>23</v>
      </c>
      <c r="T127" t="str">
        <f>IF(Table2[[#This Row],[Default Group?]]="x",Table2[[#This Row],[Person]]&amp;"|"&amp;Table2[[#This Row],[User ID]]&amp;"|"&amp;Table2[[#This Row],[PW]]&amp;"|"&amp;Table2[[#This Row],[Groupt]]&amp;Table2[[#This Row],[Plant]]&amp;Table2[[#This Row],[Site]]&amp;"|"&amp;Table2[[#This Row],[Role]]&amp;"|PA9|"&amp;Table2[[#This Row],[Email-Address to lower case]]&amp;"|defaultgroup|"&amp;Table2[[#This Row],[Groupt]]&amp;Table2[[#This Row],[Plant]]&amp;Table2[[#This Row],[Site]]&amp;"|licenselevel|"&amp;Table2[[#This Row],[License Level]],Table2[[#This Row],[Person]]&amp;"|"&amp;Table2[[#This Row],[User ID]]&amp;"||"&amp;Table2[[#This Row],[Groupt]]&amp;Table2[[#This Row],[Plant]]&amp;Table2[[#This Row],[Site]]&amp;"|"&amp;Table2[[#This Row],[Role]])</f>
        <v>Steven Massel|masste||MCAD.Engineering.Internal.Stadler|Designer|PA9|steven.massel@stadlerrail.com|defaultgroup|MCAD.Engineering.Internal.Stadler|licenselevel|author</v>
      </c>
    </row>
    <row r="128" spans="1:20" x14ac:dyDescent="0.25">
      <c r="A128" s="54" t="s">
        <v>301</v>
      </c>
      <c r="B128" s="55" t="s">
        <v>302</v>
      </c>
      <c r="C128" s="67"/>
      <c r="G128" t="str">
        <f>LOWER(Table2[[#This Row],[Email-Address]])</f>
        <v/>
      </c>
      <c r="H128" t="s">
        <v>408</v>
      </c>
      <c r="I128" t="str">
        <f>IF(NOT(Table2[[#This Row],[Plant]]="TC Admin"),".Stadler","")</f>
        <v>.Stadler</v>
      </c>
      <c r="J128" t="s">
        <v>35</v>
      </c>
      <c r="K128" t="str">
        <f>IF(NOT(Table2[[#This Row],[Plant]]="TC Admin"),_xlfn.XLOOKUP(Table2[[#This Row],[Group]],tGroups[Group],tGroups[Groupt],NA(),0,1),"")</f>
        <v>MCAD.Engineering.</v>
      </c>
      <c r="L128" s="62" t="s">
        <v>101</v>
      </c>
      <c r="M128" t="str">
        <f>IF(NOT(Table2[[#This Row],[Role]]="Consumer"),"author","consumer")</f>
        <v>author</v>
      </c>
      <c r="O128" t="s">
        <v>23</v>
      </c>
      <c r="P128" t="s">
        <v>23</v>
      </c>
      <c r="T128" t="str">
        <f>IF(Table2[[#This Row],[Default Group?]]="x",Table2[[#This Row],[Person]]&amp;"|"&amp;Table2[[#This Row],[User ID]]&amp;"|"&amp;Table2[[#This Row],[PW]]&amp;"|"&amp;Table2[[#This Row],[Groupt]]&amp;Table2[[#This Row],[Plant]]&amp;Table2[[#This Row],[Site]]&amp;"|"&amp;Table2[[#This Row],[Role]]&amp;"|PA9|"&amp;Table2[[#This Row],[Email-Address to lower case]]&amp;"|defaultgroup|"&amp;Table2[[#This Row],[Groupt]]&amp;Table2[[#This Row],[Plant]]&amp;Table2[[#This Row],[Site]]&amp;"|licenselevel|"&amp;Table2[[#This Row],[License Level]],Table2[[#This Row],[Person]]&amp;"|"&amp;Table2[[#This Row],[User ID]]&amp;"||"&amp;Table2[[#This Row],[Groupt]]&amp;Table2[[#This Row],[Plant]]&amp;Table2[[#This Row],[Site]]&amp;"|"&amp;Table2[[#This Row],[Role]])</f>
        <v>Steven Massel|masste||MCAD.Engineering.Internal.Stadler|Reviewer</v>
      </c>
    </row>
    <row r="129" spans="1:20" x14ac:dyDescent="0.25">
      <c r="A129" s="52" t="s">
        <v>301</v>
      </c>
      <c r="B129" s="53" t="s">
        <v>302</v>
      </c>
      <c r="C129" s="66"/>
      <c r="G129" t="str">
        <f>LOWER(Table2[[#This Row],[Email-Address]])</f>
        <v/>
      </c>
      <c r="H129" t="s">
        <v>408</v>
      </c>
      <c r="I129" t="str">
        <f>IF(NOT(Table2[[#This Row],[Plant]]="TC Admin"),".Stadler","")</f>
        <v>.Stadler</v>
      </c>
      <c r="J129" t="s">
        <v>35</v>
      </c>
      <c r="K129" t="str">
        <f>IF(NOT(Table2[[#This Row],[Plant]]="TC Admin"),_xlfn.XLOOKUP(Table2[[#This Row],[Group]],tGroups[Group],tGroups[Groupt],NA(),0,1),"")</f>
        <v>MCAD.Engineering.</v>
      </c>
      <c r="L129" s="61" t="s">
        <v>22</v>
      </c>
      <c r="M129" t="str">
        <f>IF(NOT(Table2[[#This Row],[Role]]="Consumer"),"author","consumer")</f>
        <v>author</v>
      </c>
      <c r="O129" t="s">
        <v>23</v>
      </c>
      <c r="P129" t="s">
        <v>23</v>
      </c>
      <c r="T129" t="str">
        <f>IF(Table2[[#This Row],[Default Group?]]="x",Table2[[#This Row],[Person]]&amp;"|"&amp;Table2[[#This Row],[User ID]]&amp;"|"&amp;Table2[[#This Row],[PW]]&amp;"|"&amp;Table2[[#This Row],[Groupt]]&amp;Table2[[#This Row],[Plant]]&amp;Table2[[#This Row],[Site]]&amp;"|"&amp;Table2[[#This Row],[Role]]&amp;"|PA9|"&amp;Table2[[#This Row],[Email-Address to lower case]]&amp;"|defaultgroup|"&amp;Table2[[#This Row],[Groupt]]&amp;Table2[[#This Row],[Plant]]&amp;Table2[[#This Row],[Site]]&amp;"|licenselevel|"&amp;Table2[[#This Row],[License Level]],Table2[[#This Row],[Person]]&amp;"|"&amp;Table2[[#This Row],[User ID]]&amp;"||"&amp;Table2[[#This Row],[Groupt]]&amp;Table2[[#This Row],[Plant]]&amp;Table2[[#This Row],[Site]]&amp;"|"&amp;Table2[[#This Row],[Role]])</f>
        <v>Steven Massel|masste||MCAD.Engineering.Internal.Stadler|Approver</v>
      </c>
    </row>
    <row r="130" spans="1:20" x14ac:dyDescent="0.25">
      <c r="A130" s="52" t="s">
        <v>301</v>
      </c>
      <c r="B130" s="53" t="s">
        <v>302</v>
      </c>
      <c r="C130" s="66"/>
      <c r="G130" t="str">
        <f>LOWER(Table2[[#This Row],[Email-Address]])</f>
        <v/>
      </c>
      <c r="H130" t="s">
        <v>58</v>
      </c>
      <c r="I130" t="str">
        <f>IF(NOT(Table2[[#This Row],[Plant]]="TC Admin"),".Stadler","")</f>
        <v>.Stadler</v>
      </c>
      <c r="J130" t="s">
        <v>414</v>
      </c>
      <c r="K130" t="str">
        <f>IF(NOT(Table2[[#This Row],[Plant]]="TC Admin"),_xlfn.XLOOKUP(Table2[[#This Row],[Group]],tGroups[Group],tGroups[Groupt],NA(),0,1),"")</f>
        <v>Adhesive Bonding.Special Processes.</v>
      </c>
      <c r="L130" s="61" t="s">
        <v>101</v>
      </c>
      <c r="M130" t="str">
        <f>IF(NOT(Table2[[#This Row],[Role]]="Consumer"),"author","consumer")</f>
        <v>author</v>
      </c>
      <c r="O130" t="s">
        <v>23</v>
      </c>
      <c r="P130" t="s">
        <v>23</v>
      </c>
      <c r="T130" t="str">
        <f>IF(Table2[[#This Row],[Default Group?]]="x",Table2[[#This Row],[Person]]&amp;"|"&amp;Table2[[#This Row],[User ID]]&amp;"|"&amp;Table2[[#This Row],[PW]]&amp;"|"&amp;Table2[[#This Row],[Groupt]]&amp;Table2[[#This Row],[Plant]]&amp;Table2[[#This Row],[Site]]&amp;"|"&amp;Table2[[#This Row],[Role]]&amp;"|PA9|"&amp;Table2[[#This Row],[Email-Address to lower case]]&amp;"|defaultgroup|"&amp;Table2[[#This Row],[Groupt]]&amp;Table2[[#This Row],[Plant]]&amp;Table2[[#This Row],[Site]]&amp;"|licenselevel|"&amp;Table2[[#This Row],[License Level]],Table2[[#This Row],[Person]]&amp;"|"&amp;Table2[[#This Row],[User ID]]&amp;"||"&amp;Table2[[#This Row],[Groupt]]&amp;Table2[[#This Row],[Plant]]&amp;Table2[[#This Row],[Site]]&amp;"|"&amp;Table2[[#This Row],[Role]])</f>
        <v>Steven Massel|masste||Adhesive Bonding.Special Processes.Global.Stadler|Reviewer</v>
      </c>
    </row>
    <row r="131" spans="1:20" x14ac:dyDescent="0.25">
      <c r="A131" s="54" t="s">
        <v>301</v>
      </c>
      <c r="B131" s="55" t="s">
        <v>302</v>
      </c>
      <c r="C131" s="67"/>
      <c r="G131" t="str">
        <f>LOWER(Table2[[#This Row],[Email-Address]])</f>
        <v/>
      </c>
      <c r="H131" t="s">
        <v>58</v>
      </c>
      <c r="I131" t="str">
        <f>IF(NOT(Table2[[#This Row],[Plant]]="TC Admin"),".Stadler","")</f>
        <v>.Stadler</v>
      </c>
      <c r="J131" t="s">
        <v>413</v>
      </c>
      <c r="K131" t="str">
        <f>IF(NOT(Table2[[#This Row],[Plant]]="TC Admin"),_xlfn.XLOOKUP(Table2[[#This Row],[Group]],tGroups[Group],tGroups[Groupt],NA(),0,1),"")</f>
        <v>Structural.Special Processes.</v>
      </c>
      <c r="L131" s="62" t="s">
        <v>101</v>
      </c>
      <c r="M131" t="str">
        <f>IF(NOT(Table2[[#This Row],[Role]]="Consumer"),"author","consumer")</f>
        <v>author</v>
      </c>
      <c r="O131" t="s">
        <v>23</v>
      </c>
      <c r="P131" t="s">
        <v>23</v>
      </c>
      <c r="T131" t="str">
        <f>IF(Table2[[#This Row],[Default Group?]]="x",Table2[[#This Row],[Person]]&amp;"|"&amp;Table2[[#This Row],[User ID]]&amp;"|"&amp;Table2[[#This Row],[PW]]&amp;"|"&amp;Table2[[#This Row],[Groupt]]&amp;Table2[[#This Row],[Plant]]&amp;Table2[[#This Row],[Site]]&amp;"|"&amp;Table2[[#This Row],[Role]]&amp;"|PA9|"&amp;Table2[[#This Row],[Email-Address to lower case]]&amp;"|defaultgroup|"&amp;Table2[[#This Row],[Groupt]]&amp;Table2[[#This Row],[Plant]]&amp;Table2[[#This Row],[Site]]&amp;"|licenselevel|"&amp;Table2[[#This Row],[License Level]],Table2[[#This Row],[Person]]&amp;"|"&amp;Table2[[#This Row],[User ID]]&amp;"||"&amp;Table2[[#This Row],[Groupt]]&amp;Table2[[#This Row],[Plant]]&amp;Table2[[#This Row],[Site]]&amp;"|"&amp;Table2[[#This Row],[Role]])</f>
        <v>Steven Massel|masste||Structural.Special Processes.Global.Stadler|Reviewer</v>
      </c>
    </row>
    <row r="132" spans="1:20" x14ac:dyDescent="0.25">
      <c r="A132" s="52" t="s">
        <v>301</v>
      </c>
      <c r="B132" s="53" t="s">
        <v>302</v>
      </c>
      <c r="C132" s="66"/>
      <c r="G132" t="str">
        <f>LOWER(Table2[[#This Row],[Email-Address]])</f>
        <v/>
      </c>
      <c r="H132" t="s">
        <v>58</v>
      </c>
      <c r="I132" t="str">
        <f>IF(NOT(Table2[[#This Row],[Plant]]="TC Admin"),".Stadler","")</f>
        <v>.Stadler</v>
      </c>
      <c r="J132" t="s">
        <v>297</v>
      </c>
      <c r="K132" t="str">
        <f>IF(NOT(Table2[[#This Row],[Plant]]="TC Admin"),_xlfn.XLOOKUP(Table2[[#This Row],[Group]],tGroups[Group],tGroups[Groupt],NA(),0,1),"")</f>
        <v>Welding.Special Processes.</v>
      </c>
      <c r="L132" s="61" t="s">
        <v>101</v>
      </c>
      <c r="M132" t="str">
        <f>IF(NOT(Table2[[#This Row],[Role]]="Consumer"),"author","consumer")</f>
        <v>author</v>
      </c>
      <c r="O132" t="s">
        <v>23</v>
      </c>
      <c r="P132" t="s">
        <v>23</v>
      </c>
      <c r="T132" t="str">
        <f>IF(Table2[[#This Row],[Default Group?]]="x",Table2[[#This Row],[Person]]&amp;"|"&amp;Table2[[#This Row],[User ID]]&amp;"|"&amp;Table2[[#This Row],[PW]]&amp;"|"&amp;Table2[[#This Row],[Groupt]]&amp;Table2[[#This Row],[Plant]]&amp;Table2[[#This Row],[Site]]&amp;"|"&amp;Table2[[#This Row],[Role]]&amp;"|PA9|"&amp;Table2[[#This Row],[Email-Address to lower case]]&amp;"|defaultgroup|"&amp;Table2[[#This Row],[Groupt]]&amp;Table2[[#This Row],[Plant]]&amp;Table2[[#This Row],[Site]]&amp;"|licenselevel|"&amp;Table2[[#This Row],[License Level]],Table2[[#This Row],[Person]]&amp;"|"&amp;Table2[[#This Row],[User ID]]&amp;"||"&amp;Table2[[#This Row],[Groupt]]&amp;Table2[[#This Row],[Plant]]&amp;Table2[[#This Row],[Site]]&amp;"|"&amp;Table2[[#This Row],[Role]])</f>
        <v>Steven Massel|masste||Welding.Special Processes.Global.Stadler|Reviewer</v>
      </c>
    </row>
    <row r="133" spans="1:20" x14ac:dyDescent="0.25">
      <c r="A133" s="54" t="s">
        <v>304</v>
      </c>
      <c r="B133" s="55" t="s">
        <v>305</v>
      </c>
      <c r="C133" s="67"/>
      <c r="D133" t="s">
        <v>18</v>
      </c>
      <c r="F133" t="s">
        <v>306</v>
      </c>
      <c r="G133" t="str">
        <f>LOWER(Table2[[#This Row],[Email-Address]])</f>
        <v>andreas.ebert@stadlerrail.com</v>
      </c>
      <c r="H133" t="s">
        <v>408</v>
      </c>
      <c r="I133" t="str">
        <f>IF(NOT(Table2[[#This Row],[Plant]]="TC Admin"),".Stadler","")</f>
        <v>.Stadler</v>
      </c>
      <c r="J133" t="s">
        <v>35</v>
      </c>
      <c r="K133" t="str">
        <f>IF(NOT(Table2[[#This Row],[Plant]]="TC Admin"),_xlfn.XLOOKUP(Table2[[#This Row],[Group]],tGroups[Group],tGroups[Groupt],NA(),0,1),"")</f>
        <v>MCAD.Engineering.</v>
      </c>
      <c r="L133" s="62" t="s">
        <v>36</v>
      </c>
      <c r="M133" t="str">
        <f>IF(NOT(Table2[[#This Row],[Role]]="Consumer"),"author","consumer")</f>
        <v>author</v>
      </c>
      <c r="N133" t="s">
        <v>23</v>
      </c>
      <c r="O133" t="s">
        <v>23</v>
      </c>
      <c r="P133" t="s">
        <v>23</v>
      </c>
      <c r="T133" t="str">
        <f>IF(Table2[[#This Row],[Default Group?]]="x",Table2[[#This Row],[Person]]&amp;"|"&amp;Table2[[#This Row],[User ID]]&amp;"|"&amp;Table2[[#This Row],[PW]]&amp;"|"&amp;Table2[[#This Row],[Groupt]]&amp;Table2[[#This Row],[Plant]]&amp;Table2[[#This Row],[Site]]&amp;"|"&amp;Table2[[#This Row],[Role]]&amp;"|PA9|"&amp;Table2[[#This Row],[Email-Address to lower case]]&amp;"|defaultgroup|"&amp;Table2[[#This Row],[Groupt]]&amp;Table2[[#This Row],[Plant]]&amp;Table2[[#This Row],[Site]]&amp;"|licenselevel|"&amp;Table2[[#This Row],[License Level]],Table2[[#This Row],[Person]]&amp;"|"&amp;Table2[[#This Row],[User ID]]&amp;"||"&amp;Table2[[#This Row],[Groupt]]&amp;Table2[[#This Row],[Plant]]&amp;Table2[[#This Row],[Site]]&amp;"|"&amp;Table2[[#This Row],[Role]])</f>
        <v>Andreas Ebert|eberan||MCAD.Engineering.Internal.Stadler|Designer|PA9|andreas.ebert@stadlerrail.com|defaultgroup|MCAD.Engineering.Internal.Stadler|licenselevel|author</v>
      </c>
    </row>
    <row r="134" spans="1:20" x14ac:dyDescent="0.25">
      <c r="A134" s="52" t="s">
        <v>304</v>
      </c>
      <c r="B134" s="53" t="s">
        <v>305</v>
      </c>
      <c r="C134" s="66"/>
      <c r="G134" t="str">
        <f>LOWER(Table2[[#This Row],[Email-Address]])</f>
        <v/>
      </c>
      <c r="H134" t="s">
        <v>408</v>
      </c>
      <c r="I134" t="str">
        <f>IF(NOT(Table2[[#This Row],[Plant]]="TC Admin"),".Stadler","")</f>
        <v>.Stadler</v>
      </c>
      <c r="J134" t="s">
        <v>35</v>
      </c>
      <c r="K134" t="str">
        <f>IF(NOT(Table2[[#This Row],[Plant]]="TC Admin"),_xlfn.XLOOKUP(Table2[[#This Row],[Group]],tGroups[Group],tGroups[Groupt],NA(),0,1),"")</f>
        <v>MCAD.Engineering.</v>
      </c>
      <c r="L134" s="61" t="s">
        <v>101</v>
      </c>
      <c r="M134" t="str">
        <f>IF(NOT(Table2[[#This Row],[Role]]="Consumer"),"author","consumer")</f>
        <v>author</v>
      </c>
      <c r="O134" t="s">
        <v>23</v>
      </c>
      <c r="P134" t="s">
        <v>23</v>
      </c>
      <c r="T134" t="str">
        <f>IF(Table2[[#This Row],[Default Group?]]="x",Table2[[#This Row],[Person]]&amp;"|"&amp;Table2[[#This Row],[User ID]]&amp;"|"&amp;Table2[[#This Row],[PW]]&amp;"|"&amp;Table2[[#This Row],[Groupt]]&amp;Table2[[#This Row],[Plant]]&amp;Table2[[#This Row],[Site]]&amp;"|"&amp;Table2[[#This Row],[Role]]&amp;"|PA9|"&amp;Table2[[#This Row],[Email-Address to lower case]]&amp;"|defaultgroup|"&amp;Table2[[#This Row],[Groupt]]&amp;Table2[[#This Row],[Plant]]&amp;Table2[[#This Row],[Site]]&amp;"|licenselevel|"&amp;Table2[[#This Row],[License Level]],Table2[[#This Row],[Person]]&amp;"|"&amp;Table2[[#This Row],[User ID]]&amp;"||"&amp;Table2[[#This Row],[Groupt]]&amp;Table2[[#This Row],[Plant]]&amp;Table2[[#This Row],[Site]]&amp;"|"&amp;Table2[[#This Row],[Role]])</f>
        <v>Andreas Ebert|eberan||MCAD.Engineering.Internal.Stadler|Reviewer</v>
      </c>
    </row>
    <row r="135" spans="1:20" x14ac:dyDescent="0.25">
      <c r="A135" s="54" t="s">
        <v>304</v>
      </c>
      <c r="B135" s="55" t="s">
        <v>305</v>
      </c>
      <c r="C135" s="67"/>
      <c r="G135" t="str">
        <f>LOWER(Table2[[#This Row],[Email-Address]])</f>
        <v/>
      </c>
      <c r="H135" t="s">
        <v>408</v>
      </c>
      <c r="I135" t="str">
        <f>IF(NOT(Table2[[#This Row],[Plant]]="TC Admin"),".Stadler","")</f>
        <v>.Stadler</v>
      </c>
      <c r="J135" t="s">
        <v>35</v>
      </c>
      <c r="K135" t="str">
        <f>IF(NOT(Table2[[#This Row],[Plant]]="TC Admin"),_xlfn.XLOOKUP(Table2[[#This Row],[Group]],tGroups[Group],tGroups[Groupt],NA(),0,1),"")</f>
        <v>MCAD.Engineering.</v>
      </c>
      <c r="L135" s="62" t="s">
        <v>22</v>
      </c>
      <c r="M135" t="str">
        <f>IF(NOT(Table2[[#This Row],[Role]]="Consumer"),"author","consumer")</f>
        <v>author</v>
      </c>
      <c r="O135" t="s">
        <v>23</v>
      </c>
      <c r="P135" t="s">
        <v>23</v>
      </c>
      <c r="T135" t="str">
        <f>IF(Table2[[#This Row],[Default Group?]]="x",Table2[[#This Row],[Person]]&amp;"|"&amp;Table2[[#This Row],[User ID]]&amp;"|"&amp;Table2[[#This Row],[PW]]&amp;"|"&amp;Table2[[#This Row],[Groupt]]&amp;Table2[[#This Row],[Plant]]&amp;Table2[[#This Row],[Site]]&amp;"|"&amp;Table2[[#This Row],[Role]]&amp;"|PA9|"&amp;Table2[[#This Row],[Email-Address to lower case]]&amp;"|defaultgroup|"&amp;Table2[[#This Row],[Groupt]]&amp;Table2[[#This Row],[Plant]]&amp;Table2[[#This Row],[Site]]&amp;"|licenselevel|"&amp;Table2[[#This Row],[License Level]],Table2[[#This Row],[Person]]&amp;"|"&amp;Table2[[#This Row],[User ID]]&amp;"||"&amp;Table2[[#This Row],[Groupt]]&amp;Table2[[#This Row],[Plant]]&amp;Table2[[#This Row],[Site]]&amp;"|"&amp;Table2[[#This Row],[Role]])</f>
        <v>Andreas Ebert|eberan||MCAD.Engineering.Internal.Stadler|Approver</v>
      </c>
    </row>
    <row r="136" spans="1:20" x14ac:dyDescent="0.25">
      <c r="A136" s="54" t="s">
        <v>304</v>
      </c>
      <c r="B136" s="55" t="s">
        <v>305</v>
      </c>
      <c r="C136" s="67"/>
      <c r="G136" t="str">
        <f>LOWER(Table2[[#This Row],[Email-Address]])</f>
        <v/>
      </c>
      <c r="H136" t="s">
        <v>58</v>
      </c>
      <c r="I136" t="str">
        <f>IF(NOT(Table2[[#This Row],[Plant]]="TC Admin"),".Stadler","")</f>
        <v>.Stadler</v>
      </c>
      <c r="J136" t="s">
        <v>414</v>
      </c>
      <c r="K136" t="str">
        <f>IF(NOT(Table2[[#This Row],[Plant]]="TC Admin"),_xlfn.XLOOKUP(Table2[[#This Row],[Group]],tGroups[Group],tGroups[Groupt],NA(),0,1),"")</f>
        <v>Adhesive Bonding.Special Processes.</v>
      </c>
      <c r="L136" s="62" t="s">
        <v>101</v>
      </c>
      <c r="M136" t="str">
        <f>IF(NOT(Table2[[#This Row],[Role]]="Consumer"),"author","consumer")</f>
        <v>author</v>
      </c>
      <c r="O136" t="s">
        <v>23</v>
      </c>
      <c r="P136" t="s">
        <v>23</v>
      </c>
      <c r="T136" t="str">
        <f>IF(Table2[[#This Row],[Default Group?]]="x",Table2[[#This Row],[Person]]&amp;"|"&amp;Table2[[#This Row],[User ID]]&amp;"|"&amp;Table2[[#This Row],[PW]]&amp;"|"&amp;Table2[[#This Row],[Groupt]]&amp;Table2[[#This Row],[Plant]]&amp;Table2[[#This Row],[Site]]&amp;"|"&amp;Table2[[#This Row],[Role]]&amp;"|PA9|"&amp;Table2[[#This Row],[Email-Address to lower case]]&amp;"|defaultgroup|"&amp;Table2[[#This Row],[Groupt]]&amp;Table2[[#This Row],[Plant]]&amp;Table2[[#This Row],[Site]]&amp;"|licenselevel|"&amp;Table2[[#This Row],[License Level]],Table2[[#This Row],[Person]]&amp;"|"&amp;Table2[[#This Row],[User ID]]&amp;"||"&amp;Table2[[#This Row],[Groupt]]&amp;Table2[[#This Row],[Plant]]&amp;Table2[[#This Row],[Site]]&amp;"|"&amp;Table2[[#This Row],[Role]])</f>
        <v>Andreas Ebert|eberan||Adhesive Bonding.Special Processes.Global.Stadler|Reviewer</v>
      </c>
    </row>
    <row r="137" spans="1:20" x14ac:dyDescent="0.25">
      <c r="A137" s="52" t="s">
        <v>304</v>
      </c>
      <c r="B137" s="53" t="s">
        <v>305</v>
      </c>
      <c r="C137" s="66"/>
      <c r="G137" t="str">
        <f>LOWER(Table2[[#This Row],[Email-Address]])</f>
        <v/>
      </c>
      <c r="H137" t="s">
        <v>58</v>
      </c>
      <c r="I137" t="str">
        <f>IF(NOT(Table2[[#This Row],[Plant]]="TC Admin"),".Stadler","")</f>
        <v>.Stadler</v>
      </c>
      <c r="J137" t="s">
        <v>413</v>
      </c>
      <c r="K137" t="str">
        <f>IF(NOT(Table2[[#This Row],[Plant]]="TC Admin"),_xlfn.XLOOKUP(Table2[[#This Row],[Group]],tGroups[Group],tGroups[Groupt],NA(),0,1),"")</f>
        <v>Structural.Special Processes.</v>
      </c>
      <c r="L137" s="61" t="s">
        <v>101</v>
      </c>
      <c r="M137" t="str">
        <f>IF(NOT(Table2[[#This Row],[Role]]="Consumer"),"author","consumer")</f>
        <v>author</v>
      </c>
      <c r="O137" t="s">
        <v>23</v>
      </c>
      <c r="P137" t="s">
        <v>23</v>
      </c>
      <c r="T137" t="str">
        <f>IF(Table2[[#This Row],[Default Group?]]="x",Table2[[#This Row],[Person]]&amp;"|"&amp;Table2[[#This Row],[User ID]]&amp;"|"&amp;Table2[[#This Row],[PW]]&amp;"|"&amp;Table2[[#This Row],[Groupt]]&amp;Table2[[#This Row],[Plant]]&amp;Table2[[#This Row],[Site]]&amp;"|"&amp;Table2[[#This Row],[Role]]&amp;"|PA9|"&amp;Table2[[#This Row],[Email-Address to lower case]]&amp;"|defaultgroup|"&amp;Table2[[#This Row],[Groupt]]&amp;Table2[[#This Row],[Plant]]&amp;Table2[[#This Row],[Site]]&amp;"|licenselevel|"&amp;Table2[[#This Row],[License Level]],Table2[[#This Row],[Person]]&amp;"|"&amp;Table2[[#This Row],[User ID]]&amp;"||"&amp;Table2[[#This Row],[Groupt]]&amp;Table2[[#This Row],[Plant]]&amp;Table2[[#This Row],[Site]]&amp;"|"&amp;Table2[[#This Row],[Role]])</f>
        <v>Andreas Ebert|eberan||Structural.Special Processes.Global.Stadler|Reviewer</v>
      </c>
    </row>
    <row r="138" spans="1:20" x14ac:dyDescent="0.25">
      <c r="A138" s="58" t="s">
        <v>304</v>
      </c>
      <c r="B138" s="59" t="s">
        <v>305</v>
      </c>
      <c r="C138" s="67"/>
      <c r="F138" s="60"/>
      <c r="G138" s="60" t="str">
        <f>LOWER(Table2[[#This Row],[Email-Address]])</f>
        <v/>
      </c>
      <c r="H138" t="s">
        <v>58</v>
      </c>
      <c r="I138" t="str">
        <f>IF(NOT(Table2[[#This Row],[Plant]]="TC Admin"),".Stadler","")</f>
        <v>.Stadler</v>
      </c>
      <c r="J138" t="s">
        <v>297</v>
      </c>
      <c r="K138" t="str">
        <f>IF(NOT(Table2[[#This Row],[Plant]]="TC Admin"),_xlfn.XLOOKUP(Table2[[#This Row],[Group]],tGroups[Group],tGroups[Groupt],NA(),0,1),"")</f>
        <v>Welding.Special Processes.</v>
      </c>
      <c r="L138" s="62" t="s">
        <v>101</v>
      </c>
      <c r="M138" t="str">
        <f>IF(NOT(Table2[[#This Row],[Role]]="Consumer"),"author","consumer")</f>
        <v>author</v>
      </c>
      <c r="O138" t="s">
        <v>23</v>
      </c>
      <c r="P138" t="s">
        <v>23</v>
      </c>
      <c r="T138" t="str">
        <f>IF(Table2[[#This Row],[Default Group?]]="x",Table2[[#This Row],[Person]]&amp;"|"&amp;Table2[[#This Row],[User ID]]&amp;"|"&amp;Table2[[#This Row],[PW]]&amp;"|"&amp;Table2[[#This Row],[Groupt]]&amp;Table2[[#This Row],[Plant]]&amp;Table2[[#This Row],[Site]]&amp;"|"&amp;Table2[[#This Row],[Role]]&amp;"|PA9|"&amp;Table2[[#This Row],[Email-Address to lower case]]&amp;"|defaultgroup|"&amp;Table2[[#This Row],[Groupt]]&amp;Table2[[#This Row],[Plant]]&amp;Table2[[#This Row],[Site]]&amp;"|licenselevel|"&amp;Table2[[#This Row],[License Level]],Table2[[#This Row],[Person]]&amp;"|"&amp;Table2[[#This Row],[User ID]]&amp;"||"&amp;Table2[[#This Row],[Groupt]]&amp;Table2[[#This Row],[Plant]]&amp;Table2[[#This Row],[Site]]&amp;"|"&amp;Table2[[#This Row],[Role]])</f>
        <v>Andreas Ebert|eberan||Welding.Special Processes.Global.Stadler|Reviewer</v>
      </c>
    </row>
    <row r="139" spans="1:20" ht="14.5" x14ac:dyDescent="0.35">
      <c r="A139" s="52" t="s">
        <v>307</v>
      </c>
      <c r="B139" s="63" t="s">
        <v>308</v>
      </c>
      <c r="C139" s="63"/>
      <c r="D139" t="s">
        <v>18</v>
      </c>
      <c r="F139" t="s">
        <v>309</v>
      </c>
      <c r="G139" t="str">
        <f>LOWER(Table2[[#This Row],[Email-Address]])</f>
        <v>raphael.schniewind@stadlerrail.com</v>
      </c>
      <c r="H139" t="s">
        <v>58</v>
      </c>
      <c r="I139" t="str">
        <f>IF(NOT(Table2[[#This Row],[Plant]]="TC Admin"),".Stadler","")</f>
        <v>.Stadler</v>
      </c>
      <c r="J139" t="s">
        <v>59</v>
      </c>
      <c r="K139" t="str">
        <f>IF(NOT(Table2[[#This Row],[Plant]]="TC Admin"),_xlfn.XLOOKUP(Table2[[#This Row],[Group]],tGroups[Group],tGroups[Groupt],NA(),0,1),"")</f>
        <v>Services.</v>
      </c>
      <c r="L139" s="62" t="s">
        <v>36</v>
      </c>
      <c r="M139" t="str">
        <f>IF(NOT(Table2[[#This Row],[Role]]="Consumer"),"author","consumer")</f>
        <v>author</v>
      </c>
      <c r="N139" t="s">
        <v>23</v>
      </c>
      <c r="P139" t="s">
        <v>23</v>
      </c>
      <c r="T139" t="str">
        <f>IF(Table2[[#This Row],[Default Group?]]="x",Table2[[#This Row],[Person]]&amp;"|"&amp;Table2[[#This Row],[User ID]]&amp;"|"&amp;Table2[[#This Row],[PW]]&amp;"|"&amp;Table2[[#This Row],[Groupt]]&amp;Table2[[#This Row],[Plant]]&amp;Table2[[#This Row],[Site]]&amp;"|"&amp;Table2[[#This Row],[Role]]&amp;"|PA9|"&amp;Table2[[#This Row],[Email-Address to lower case]]&amp;"|defaultgroup|"&amp;Table2[[#This Row],[Groupt]]&amp;Table2[[#This Row],[Plant]]&amp;Table2[[#This Row],[Site]]&amp;"|licenselevel|"&amp;Table2[[#This Row],[License Level]],Table2[[#This Row],[Person]]&amp;"|"&amp;Table2[[#This Row],[User ID]]&amp;"||"&amp;Table2[[#This Row],[Groupt]]&amp;Table2[[#This Row],[Plant]]&amp;Table2[[#This Row],[Site]]&amp;"|"&amp;Table2[[#This Row],[Role]])</f>
        <v>Schniewind Raphael|Schrap||Services.Global.Stadler|Designer|PA9|raphael.schniewind@stadlerrail.com|defaultgroup|Services.Global.Stadler|licenselevel|author</v>
      </c>
    </row>
    <row r="140" spans="1:20" x14ac:dyDescent="0.25">
      <c r="A140" s="54" t="s">
        <v>310</v>
      </c>
      <c r="B140" s="64" t="s">
        <v>311</v>
      </c>
      <c r="C140" s="68"/>
      <c r="D140" t="s">
        <v>18</v>
      </c>
      <c r="F140" t="s">
        <v>312</v>
      </c>
      <c r="G140" t="str">
        <f>LOWER(Table2[[#This Row],[Email-Address]])</f>
        <v>peter.krueger@stadlerrail.com</v>
      </c>
      <c r="H140" t="s">
        <v>408</v>
      </c>
      <c r="I140" t="str">
        <f>IF(NOT(Table2[[#This Row],[Plant]]="TC Admin"),".Stadler","")</f>
        <v>.Stadler</v>
      </c>
      <c r="J140" t="s">
        <v>35</v>
      </c>
      <c r="K140" t="str">
        <f>IF(NOT(Table2[[#This Row],[Plant]]="TC Admin"),_xlfn.XLOOKUP(Table2[[#This Row],[Group]],tGroups[Group],tGroups[Groupt],NA(),0,1),"")</f>
        <v>MCAD.Engineering.</v>
      </c>
      <c r="L140" s="62" t="s">
        <v>36</v>
      </c>
      <c r="M140" t="str">
        <f>IF(NOT(Table2[[#This Row],[Role]]="Consumer"),"author","consumer")</f>
        <v>author</v>
      </c>
      <c r="N140" t="s">
        <v>23</v>
      </c>
      <c r="P140" t="s">
        <v>23</v>
      </c>
      <c r="T140" t="str">
        <f>IF(Table2[[#This Row],[Default Group?]]="x",Table2[[#This Row],[Person]]&amp;"|"&amp;Table2[[#This Row],[User ID]]&amp;"|"&amp;Table2[[#This Row],[PW]]&amp;"|"&amp;Table2[[#This Row],[Groupt]]&amp;Table2[[#This Row],[Plant]]&amp;Table2[[#This Row],[Site]]&amp;"|"&amp;Table2[[#This Row],[Role]]&amp;"|PA9|"&amp;Table2[[#This Row],[Email-Address to lower case]]&amp;"|defaultgroup|"&amp;Table2[[#This Row],[Groupt]]&amp;Table2[[#This Row],[Plant]]&amp;Table2[[#This Row],[Site]]&amp;"|licenselevel|"&amp;Table2[[#This Row],[License Level]],Table2[[#This Row],[Person]]&amp;"|"&amp;Table2[[#This Row],[User ID]]&amp;"||"&amp;Table2[[#This Row],[Groupt]]&amp;Table2[[#This Row],[Plant]]&amp;Table2[[#This Row],[Site]]&amp;"|"&amp;Table2[[#This Row],[Role]])</f>
        <v>Peter Krüger|pkrueger||MCAD.Engineering.Internal.Stadler|Designer|PA9|peter.krueger@stadlerrail.com|defaultgroup|MCAD.Engineering.Internal.Stadler|licenselevel|author</v>
      </c>
    </row>
    <row r="141" spans="1:20" x14ac:dyDescent="0.25">
      <c r="A141" s="52" t="s">
        <v>310</v>
      </c>
      <c r="B141" s="55" t="s">
        <v>311</v>
      </c>
      <c r="C141" s="67"/>
      <c r="G141" t="str">
        <f>LOWER(Table2[[#This Row],[Email-Address]])</f>
        <v/>
      </c>
      <c r="H141" t="s">
        <v>408</v>
      </c>
      <c r="I141" t="str">
        <f>IF(NOT(Table2[[#This Row],[Plant]]="TC Admin"),".Stadler","")</f>
        <v>.Stadler</v>
      </c>
      <c r="J141" t="s">
        <v>35</v>
      </c>
      <c r="K141" t="str">
        <f>IF(NOT(Table2[[#This Row],[Plant]]="TC Admin"),_xlfn.XLOOKUP(Table2[[#This Row],[Group]],tGroups[Group],tGroups[Groupt],NA(),0,1),"")</f>
        <v>MCAD.Engineering.</v>
      </c>
      <c r="L141" s="61" t="s">
        <v>101</v>
      </c>
      <c r="M141" t="str">
        <f>IF(NOT(Table2[[#This Row],[Role]]="Consumer"),"author","consumer")</f>
        <v>author</v>
      </c>
      <c r="P141" t="s">
        <v>23</v>
      </c>
      <c r="T141" t="str">
        <f>IF(Table2[[#This Row],[Default Group?]]="x",Table2[[#This Row],[Person]]&amp;"|"&amp;Table2[[#This Row],[User ID]]&amp;"|"&amp;Table2[[#This Row],[PW]]&amp;"|"&amp;Table2[[#This Row],[Groupt]]&amp;Table2[[#This Row],[Plant]]&amp;Table2[[#This Row],[Site]]&amp;"|"&amp;Table2[[#This Row],[Role]]&amp;"|PA9|"&amp;Table2[[#This Row],[Email-Address to lower case]]&amp;"|defaultgroup|"&amp;Table2[[#This Row],[Groupt]]&amp;Table2[[#This Row],[Plant]]&amp;Table2[[#This Row],[Site]]&amp;"|licenselevel|"&amp;Table2[[#This Row],[License Level]],Table2[[#This Row],[Person]]&amp;"|"&amp;Table2[[#This Row],[User ID]]&amp;"||"&amp;Table2[[#This Row],[Groupt]]&amp;Table2[[#This Row],[Plant]]&amp;Table2[[#This Row],[Site]]&amp;"|"&amp;Table2[[#This Row],[Role]])</f>
        <v>Peter Krüger|pkrueger||MCAD.Engineering.Internal.Stadler|Reviewer</v>
      </c>
    </row>
    <row r="142" spans="1:20" x14ac:dyDescent="0.25">
      <c r="A142" s="54" t="s">
        <v>310</v>
      </c>
      <c r="B142" s="64" t="s">
        <v>311</v>
      </c>
      <c r="C142" s="68"/>
      <c r="G142" t="str">
        <f>LOWER(Table2[[#This Row],[Email-Address]])</f>
        <v/>
      </c>
      <c r="H142" t="s">
        <v>408</v>
      </c>
      <c r="I142" t="str">
        <f>IF(NOT(Table2[[#This Row],[Plant]]="TC Admin"),".Stadler","")</f>
        <v>.Stadler</v>
      </c>
      <c r="J142" t="s">
        <v>35</v>
      </c>
      <c r="K142" t="str">
        <f>IF(NOT(Table2[[#This Row],[Plant]]="TC Admin"),_xlfn.XLOOKUP(Table2[[#This Row],[Group]],tGroups[Group],tGroups[Groupt],NA(),0,1),"")</f>
        <v>MCAD.Engineering.</v>
      </c>
      <c r="L142" s="62" t="s">
        <v>22</v>
      </c>
      <c r="M142" t="str">
        <f>IF(NOT(Table2[[#This Row],[Role]]="Consumer"),"author","consumer")</f>
        <v>author</v>
      </c>
      <c r="P142" t="s">
        <v>23</v>
      </c>
      <c r="T142" t="str">
        <f>IF(Table2[[#This Row],[Default Group?]]="x",Table2[[#This Row],[Person]]&amp;"|"&amp;Table2[[#This Row],[User ID]]&amp;"|"&amp;Table2[[#This Row],[PW]]&amp;"|"&amp;Table2[[#This Row],[Groupt]]&amp;Table2[[#This Row],[Plant]]&amp;Table2[[#This Row],[Site]]&amp;"|"&amp;Table2[[#This Row],[Role]]&amp;"|PA9|"&amp;Table2[[#This Row],[Email-Address to lower case]]&amp;"|defaultgroup|"&amp;Table2[[#This Row],[Groupt]]&amp;Table2[[#This Row],[Plant]]&amp;Table2[[#This Row],[Site]]&amp;"|licenselevel|"&amp;Table2[[#This Row],[License Level]],Table2[[#This Row],[Person]]&amp;"|"&amp;Table2[[#This Row],[User ID]]&amp;"||"&amp;Table2[[#This Row],[Groupt]]&amp;Table2[[#This Row],[Plant]]&amp;Table2[[#This Row],[Site]]&amp;"|"&amp;Table2[[#This Row],[Role]])</f>
        <v>Peter Krüger|pkrueger||MCAD.Engineering.Internal.Stadler|Approver</v>
      </c>
    </row>
    <row r="143" spans="1:20" x14ac:dyDescent="0.25">
      <c r="A143" s="54" t="s">
        <v>310</v>
      </c>
      <c r="B143" s="64" t="s">
        <v>311</v>
      </c>
      <c r="C143" s="68"/>
      <c r="G143" t="str">
        <f>LOWER(Table2[[#This Row],[Email-Address]])</f>
        <v/>
      </c>
      <c r="H143" t="s">
        <v>58</v>
      </c>
      <c r="I143" t="str">
        <f>IF(NOT(Table2[[#This Row],[Plant]]="TC Admin"),".Stadler","")</f>
        <v>.Stadler</v>
      </c>
      <c r="J143" t="s">
        <v>414</v>
      </c>
      <c r="K143" t="str">
        <f>IF(NOT(Table2[[#This Row],[Plant]]="TC Admin"),_xlfn.XLOOKUP(Table2[[#This Row],[Group]],tGroups[Group],tGroups[Groupt],NA(),0,1),"")</f>
        <v>Adhesive Bonding.Special Processes.</v>
      </c>
      <c r="L143" s="65" t="s">
        <v>101</v>
      </c>
      <c r="M143" t="str">
        <f>IF(NOT(Table2[[#This Row],[Role]]="Consumer"),"author","consumer")</f>
        <v>author</v>
      </c>
      <c r="P143" t="s">
        <v>23</v>
      </c>
      <c r="T143" t="str">
        <f>IF(Table2[[#This Row],[Default Group?]]="x",Table2[[#This Row],[Person]]&amp;"|"&amp;Table2[[#This Row],[User ID]]&amp;"|"&amp;Table2[[#This Row],[PW]]&amp;"|"&amp;Table2[[#This Row],[Groupt]]&amp;Table2[[#This Row],[Plant]]&amp;Table2[[#This Row],[Site]]&amp;"|"&amp;Table2[[#This Row],[Role]]&amp;"|PA9|"&amp;Table2[[#This Row],[Email-Address to lower case]]&amp;"|defaultgroup|"&amp;Table2[[#This Row],[Groupt]]&amp;Table2[[#This Row],[Plant]]&amp;Table2[[#This Row],[Site]]&amp;"|licenselevel|"&amp;Table2[[#This Row],[License Level]],Table2[[#This Row],[Person]]&amp;"|"&amp;Table2[[#This Row],[User ID]]&amp;"||"&amp;Table2[[#This Row],[Groupt]]&amp;Table2[[#This Row],[Plant]]&amp;Table2[[#This Row],[Site]]&amp;"|"&amp;Table2[[#This Row],[Role]])</f>
        <v>Peter Krüger|pkrueger||Adhesive Bonding.Special Processes.Global.Stadler|Reviewer</v>
      </c>
    </row>
    <row r="144" spans="1:20" x14ac:dyDescent="0.25">
      <c r="A144" s="52" t="s">
        <v>310</v>
      </c>
      <c r="B144" s="55" t="s">
        <v>311</v>
      </c>
      <c r="C144" s="67"/>
      <c r="G144" t="str">
        <f>LOWER(Table2[[#This Row],[Email-Address]])</f>
        <v/>
      </c>
      <c r="H144" t="s">
        <v>58</v>
      </c>
      <c r="I144" t="str">
        <f>IF(NOT(Table2[[#This Row],[Plant]]="TC Admin"),".Stadler","")</f>
        <v>.Stadler</v>
      </c>
      <c r="J144" t="s">
        <v>413</v>
      </c>
      <c r="K144" t="str">
        <f>IF(NOT(Table2[[#This Row],[Plant]]="TC Admin"),_xlfn.XLOOKUP(Table2[[#This Row],[Group]],tGroups[Group],tGroups[Groupt],NA(),0,1),"")</f>
        <v>Structural.Special Processes.</v>
      </c>
      <c r="L144" s="61" t="s">
        <v>101</v>
      </c>
      <c r="M144" t="str">
        <f>IF(NOT(Table2[[#This Row],[Role]]="Consumer"),"author","consumer")</f>
        <v>author</v>
      </c>
      <c r="P144" t="s">
        <v>23</v>
      </c>
      <c r="T144" t="str">
        <f>IF(Table2[[#This Row],[Default Group?]]="x",Table2[[#This Row],[Person]]&amp;"|"&amp;Table2[[#This Row],[User ID]]&amp;"|"&amp;Table2[[#This Row],[PW]]&amp;"|"&amp;Table2[[#This Row],[Groupt]]&amp;Table2[[#This Row],[Plant]]&amp;Table2[[#This Row],[Site]]&amp;"|"&amp;Table2[[#This Row],[Role]]&amp;"|PA9|"&amp;Table2[[#This Row],[Email-Address to lower case]]&amp;"|defaultgroup|"&amp;Table2[[#This Row],[Groupt]]&amp;Table2[[#This Row],[Plant]]&amp;Table2[[#This Row],[Site]]&amp;"|licenselevel|"&amp;Table2[[#This Row],[License Level]],Table2[[#This Row],[Person]]&amp;"|"&amp;Table2[[#This Row],[User ID]]&amp;"||"&amp;Table2[[#This Row],[Groupt]]&amp;Table2[[#This Row],[Plant]]&amp;Table2[[#This Row],[Site]]&amp;"|"&amp;Table2[[#This Row],[Role]])</f>
        <v>Peter Krüger|pkrueger||Structural.Special Processes.Global.Stadler|Reviewer</v>
      </c>
    </row>
    <row r="145" spans="1:20" x14ac:dyDescent="0.25">
      <c r="A145" s="54" t="s">
        <v>310</v>
      </c>
      <c r="B145" s="64" t="s">
        <v>311</v>
      </c>
      <c r="C145" s="68"/>
      <c r="G145" t="str">
        <f>LOWER(Table2[[#This Row],[Email-Address]])</f>
        <v/>
      </c>
      <c r="H145" t="s">
        <v>58</v>
      </c>
      <c r="I145" t="str">
        <f>IF(NOT(Table2[[#This Row],[Plant]]="TC Admin"),".Stadler","")</f>
        <v>.Stadler</v>
      </c>
      <c r="J145" t="s">
        <v>297</v>
      </c>
      <c r="K145" t="str">
        <f>IF(NOT(Table2[[#This Row],[Plant]]="TC Admin"),_xlfn.XLOOKUP(Table2[[#This Row],[Group]],tGroups[Group],tGroups[Groupt],NA(),0,1),"")</f>
        <v>Welding.Special Processes.</v>
      </c>
      <c r="L145" s="65" t="s">
        <v>101</v>
      </c>
      <c r="M145" t="str">
        <f>IF(NOT(Table2[[#This Row],[Role]]="Consumer"),"author","consumer")</f>
        <v>author</v>
      </c>
      <c r="P145" t="s">
        <v>23</v>
      </c>
      <c r="T145" t="str">
        <f>IF(Table2[[#This Row],[Default Group?]]="x",Table2[[#This Row],[Person]]&amp;"|"&amp;Table2[[#This Row],[User ID]]&amp;"|"&amp;Table2[[#This Row],[PW]]&amp;"|"&amp;Table2[[#This Row],[Groupt]]&amp;Table2[[#This Row],[Plant]]&amp;Table2[[#This Row],[Site]]&amp;"|"&amp;Table2[[#This Row],[Role]]&amp;"|PA9|"&amp;Table2[[#This Row],[Email-Address to lower case]]&amp;"|defaultgroup|"&amp;Table2[[#This Row],[Groupt]]&amp;Table2[[#This Row],[Plant]]&amp;Table2[[#This Row],[Site]]&amp;"|licenselevel|"&amp;Table2[[#This Row],[License Level]],Table2[[#This Row],[Person]]&amp;"|"&amp;Table2[[#This Row],[User ID]]&amp;"||"&amp;Table2[[#This Row],[Groupt]]&amp;Table2[[#This Row],[Plant]]&amp;Table2[[#This Row],[Site]]&amp;"|"&amp;Table2[[#This Row],[Role]])</f>
        <v>Peter Krüger|pkrueger||Welding.Special Processes.Global.Stadler|Reviewer</v>
      </c>
    </row>
    <row r="146" spans="1:20" x14ac:dyDescent="0.25">
      <c r="A146" s="52" t="s">
        <v>313</v>
      </c>
      <c r="B146" s="55" t="s">
        <v>314</v>
      </c>
      <c r="C146" s="67"/>
      <c r="D146" t="s">
        <v>18</v>
      </c>
      <c r="F146" t="s">
        <v>315</v>
      </c>
      <c r="G146" t="str">
        <f>LOWER(Table2[[#This Row],[Email-Address]])</f>
        <v>thomas.laudeley@stadlerrail.com</v>
      </c>
      <c r="H146" t="s">
        <v>408</v>
      </c>
      <c r="I146" t="str">
        <f>IF(NOT(Table2[[#This Row],[Plant]]="TC Admin"),".Stadler","")</f>
        <v>.Stadler</v>
      </c>
      <c r="J146" t="s">
        <v>35</v>
      </c>
      <c r="K146" t="str">
        <f>IF(NOT(Table2[[#This Row],[Plant]]="TC Admin"),_xlfn.XLOOKUP(Table2[[#This Row],[Group]],tGroups[Group],tGroups[Groupt],NA(),0,1),"")</f>
        <v>MCAD.Engineering.</v>
      </c>
      <c r="L146" s="62" t="s">
        <v>36</v>
      </c>
      <c r="M146" t="str">
        <f>IF(NOT(Table2[[#This Row],[Role]]="Consumer"),"author","consumer")</f>
        <v>author</v>
      </c>
      <c r="N146" t="s">
        <v>23</v>
      </c>
      <c r="P146" t="s">
        <v>23</v>
      </c>
      <c r="T146" t="str">
        <f>IF(Table2[[#This Row],[Default Group?]]="x",Table2[[#This Row],[Person]]&amp;"|"&amp;Table2[[#This Row],[User ID]]&amp;"|"&amp;Table2[[#This Row],[PW]]&amp;"|"&amp;Table2[[#This Row],[Groupt]]&amp;Table2[[#This Row],[Plant]]&amp;Table2[[#This Row],[Site]]&amp;"|"&amp;Table2[[#This Row],[Role]]&amp;"|PA9|"&amp;Table2[[#This Row],[Email-Address to lower case]]&amp;"|defaultgroup|"&amp;Table2[[#This Row],[Groupt]]&amp;Table2[[#This Row],[Plant]]&amp;Table2[[#This Row],[Site]]&amp;"|licenselevel|"&amp;Table2[[#This Row],[License Level]],Table2[[#This Row],[Person]]&amp;"|"&amp;Table2[[#This Row],[User ID]]&amp;"||"&amp;Table2[[#This Row],[Groupt]]&amp;Table2[[#This Row],[Plant]]&amp;Table2[[#This Row],[Site]]&amp;"|"&amp;Table2[[#This Row],[Role]])</f>
        <v>Thomas Laudeley|laudth||MCAD.Engineering.Internal.Stadler|Designer|PA9|thomas.laudeley@stadlerrail.com|defaultgroup|MCAD.Engineering.Internal.Stadler|licenselevel|author</v>
      </c>
    </row>
    <row r="147" spans="1:20" x14ac:dyDescent="0.25">
      <c r="A147" s="54" t="s">
        <v>313</v>
      </c>
      <c r="B147" s="64" t="s">
        <v>314</v>
      </c>
      <c r="C147" s="68"/>
      <c r="G147" t="str">
        <f>LOWER(Table2[[#This Row],[Email-Address]])</f>
        <v/>
      </c>
      <c r="H147" t="s">
        <v>408</v>
      </c>
      <c r="I147" t="str">
        <f>IF(NOT(Table2[[#This Row],[Plant]]="TC Admin"),".Stadler","")</f>
        <v>.Stadler</v>
      </c>
      <c r="J147" t="s">
        <v>35</v>
      </c>
      <c r="K147" t="str">
        <f>IF(NOT(Table2[[#This Row],[Plant]]="TC Admin"),_xlfn.XLOOKUP(Table2[[#This Row],[Group]],tGroups[Group],tGroups[Groupt],NA(),0,1),"")</f>
        <v>MCAD.Engineering.</v>
      </c>
      <c r="L147" s="65" t="s">
        <v>101</v>
      </c>
      <c r="M147" t="str">
        <f>IF(NOT(Table2[[#This Row],[Role]]="Consumer"),"author","consumer")</f>
        <v>author</v>
      </c>
      <c r="P147" t="s">
        <v>23</v>
      </c>
      <c r="T147" t="str">
        <f>IF(Table2[[#This Row],[Default Group?]]="x",Table2[[#This Row],[Person]]&amp;"|"&amp;Table2[[#This Row],[User ID]]&amp;"|"&amp;Table2[[#This Row],[PW]]&amp;"|"&amp;Table2[[#This Row],[Groupt]]&amp;Table2[[#This Row],[Plant]]&amp;Table2[[#This Row],[Site]]&amp;"|"&amp;Table2[[#This Row],[Role]]&amp;"|PA9|"&amp;Table2[[#This Row],[Email-Address to lower case]]&amp;"|defaultgroup|"&amp;Table2[[#This Row],[Groupt]]&amp;Table2[[#This Row],[Plant]]&amp;Table2[[#This Row],[Site]]&amp;"|licenselevel|"&amp;Table2[[#This Row],[License Level]],Table2[[#This Row],[Person]]&amp;"|"&amp;Table2[[#This Row],[User ID]]&amp;"||"&amp;Table2[[#This Row],[Groupt]]&amp;Table2[[#This Row],[Plant]]&amp;Table2[[#This Row],[Site]]&amp;"|"&amp;Table2[[#This Row],[Role]])</f>
        <v>Thomas Laudeley|laudth||MCAD.Engineering.Internal.Stadler|Reviewer</v>
      </c>
    </row>
    <row r="148" spans="1:20" x14ac:dyDescent="0.25">
      <c r="A148" s="52" t="s">
        <v>313</v>
      </c>
      <c r="B148" s="55" t="s">
        <v>314</v>
      </c>
      <c r="C148" s="67"/>
      <c r="G148" t="str">
        <f>LOWER(Table2[[#This Row],[Email-Address]])</f>
        <v/>
      </c>
      <c r="H148" t="s">
        <v>408</v>
      </c>
      <c r="I148" t="str">
        <f>IF(NOT(Table2[[#This Row],[Plant]]="TC Admin"),".Stadler","")</f>
        <v>.Stadler</v>
      </c>
      <c r="J148" t="s">
        <v>35</v>
      </c>
      <c r="K148" t="str">
        <f>IF(NOT(Table2[[#This Row],[Plant]]="TC Admin"),_xlfn.XLOOKUP(Table2[[#This Row],[Group]],tGroups[Group],tGroups[Groupt],NA(),0,1),"")</f>
        <v>MCAD.Engineering.</v>
      </c>
      <c r="L148" s="62" t="s">
        <v>22</v>
      </c>
      <c r="M148" t="str">
        <f>IF(NOT(Table2[[#This Row],[Role]]="Consumer"),"author","consumer")</f>
        <v>author</v>
      </c>
      <c r="P148" t="s">
        <v>23</v>
      </c>
      <c r="T148" t="str">
        <f>IF(Table2[[#This Row],[Default Group?]]="x",Table2[[#This Row],[Person]]&amp;"|"&amp;Table2[[#This Row],[User ID]]&amp;"|"&amp;Table2[[#This Row],[PW]]&amp;"|"&amp;Table2[[#This Row],[Groupt]]&amp;Table2[[#This Row],[Plant]]&amp;Table2[[#This Row],[Site]]&amp;"|"&amp;Table2[[#This Row],[Role]]&amp;"|PA9|"&amp;Table2[[#This Row],[Email-Address to lower case]]&amp;"|defaultgroup|"&amp;Table2[[#This Row],[Groupt]]&amp;Table2[[#This Row],[Plant]]&amp;Table2[[#This Row],[Site]]&amp;"|licenselevel|"&amp;Table2[[#This Row],[License Level]],Table2[[#This Row],[Person]]&amp;"|"&amp;Table2[[#This Row],[User ID]]&amp;"||"&amp;Table2[[#This Row],[Groupt]]&amp;Table2[[#This Row],[Plant]]&amp;Table2[[#This Row],[Site]]&amp;"|"&amp;Table2[[#This Row],[Role]])</f>
        <v>Thomas Laudeley|laudth||MCAD.Engineering.Internal.Stadler|Approver</v>
      </c>
    </row>
    <row r="149" spans="1:20" x14ac:dyDescent="0.25">
      <c r="A149" s="52" t="s">
        <v>313</v>
      </c>
      <c r="B149" s="55" t="s">
        <v>314</v>
      </c>
      <c r="C149" s="67"/>
      <c r="G149" t="str">
        <f>LOWER(Table2[[#This Row],[Email-Address]])</f>
        <v/>
      </c>
      <c r="H149" t="s">
        <v>58</v>
      </c>
      <c r="I149" t="str">
        <f>IF(NOT(Table2[[#This Row],[Plant]]="TC Admin"),".Stadler","")</f>
        <v>.Stadler</v>
      </c>
      <c r="J149" t="s">
        <v>414</v>
      </c>
      <c r="K149" t="str">
        <f>IF(NOT(Table2[[#This Row],[Plant]]="TC Admin"),_xlfn.XLOOKUP(Table2[[#This Row],[Group]],tGroups[Group],tGroups[Groupt],NA(),0,1),"")</f>
        <v>Adhesive Bonding.Special Processes.</v>
      </c>
      <c r="L149" s="62" t="s">
        <v>101</v>
      </c>
      <c r="M149" t="str">
        <f>IF(NOT(Table2[[#This Row],[Role]]="Consumer"),"author","consumer")</f>
        <v>author</v>
      </c>
      <c r="P149" t="s">
        <v>23</v>
      </c>
      <c r="T149" t="str">
        <f>IF(Table2[[#This Row],[Default Group?]]="x",Table2[[#This Row],[Person]]&amp;"|"&amp;Table2[[#This Row],[User ID]]&amp;"|"&amp;Table2[[#This Row],[PW]]&amp;"|"&amp;Table2[[#This Row],[Groupt]]&amp;Table2[[#This Row],[Plant]]&amp;Table2[[#This Row],[Site]]&amp;"|"&amp;Table2[[#This Row],[Role]]&amp;"|PA9|"&amp;Table2[[#This Row],[Email-Address to lower case]]&amp;"|defaultgroup|"&amp;Table2[[#This Row],[Groupt]]&amp;Table2[[#This Row],[Plant]]&amp;Table2[[#This Row],[Site]]&amp;"|licenselevel|"&amp;Table2[[#This Row],[License Level]],Table2[[#This Row],[Person]]&amp;"|"&amp;Table2[[#This Row],[User ID]]&amp;"||"&amp;Table2[[#This Row],[Groupt]]&amp;Table2[[#This Row],[Plant]]&amp;Table2[[#This Row],[Site]]&amp;"|"&amp;Table2[[#This Row],[Role]])</f>
        <v>Thomas Laudeley|laudth||Adhesive Bonding.Special Processes.Global.Stadler|Reviewer</v>
      </c>
    </row>
    <row r="150" spans="1:20" x14ac:dyDescent="0.25">
      <c r="A150" s="58" t="s">
        <v>313</v>
      </c>
      <c r="B150" s="64" t="s">
        <v>314</v>
      </c>
      <c r="C150" s="68"/>
      <c r="G150" t="str">
        <f>LOWER(Table2[[#This Row],[Email-Address]])</f>
        <v/>
      </c>
      <c r="H150" t="s">
        <v>58</v>
      </c>
      <c r="I150" t="str">
        <f>IF(NOT(Table2[[#This Row],[Plant]]="TC Admin"),".Stadler","")</f>
        <v>.Stadler</v>
      </c>
      <c r="J150" t="s">
        <v>413</v>
      </c>
      <c r="K150" t="str">
        <f>IF(NOT(Table2[[#This Row],[Plant]]="TC Admin"),_xlfn.XLOOKUP(Table2[[#This Row],[Group]],tGroups[Group],tGroups[Groupt],NA(),0,1),"")</f>
        <v>Structural.Special Processes.</v>
      </c>
      <c r="L150" s="65" t="s">
        <v>101</v>
      </c>
      <c r="M150" t="str">
        <f>IF(NOT(Table2[[#This Row],[Role]]="Consumer"),"author","consumer")</f>
        <v>author</v>
      </c>
      <c r="P150" t="s">
        <v>23</v>
      </c>
      <c r="T150" t="str">
        <f>IF(Table2[[#This Row],[Default Group?]]="x",Table2[[#This Row],[Person]]&amp;"|"&amp;Table2[[#This Row],[User ID]]&amp;"|"&amp;Table2[[#This Row],[PW]]&amp;"|"&amp;Table2[[#This Row],[Groupt]]&amp;Table2[[#This Row],[Plant]]&amp;Table2[[#This Row],[Site]]&amp;"|"&amp;Table2[[#This Row],[Role]]&amp;"|PA9|"&amp;Table2[[#This Row],[Email-Address to lower case]]&amp;"|defaultgroup|"&amp;Table2[[#This Row],[Groupt]]&amp;Table2[[#This Row],[Plant]]&amp;Table2[[#This Row],[Site]]&amp;"|licenselevel|"&amp;Table2[[#This Row],[License Level]],Table2[[#This Row],[Person]]&amp;"|"&amp;Table2[[#This Row],[User ID]]&amp;"||"&amp;Table2[[#This Row],[Groupt]]&amp;Table2[[#This Row],[Plant]]&amp;Table2[[#This Row],[Site]]&amp;"|"&amp;Table2[[#This Row],[Role]])</f>
        <v>Thomas Laudeley|laudth||Structural.Special Processes.Global.Stadler|Reviewer</v>
      </c>
    </row>
    <row r="151" spans="1:20" x14ac:dyDescent="0.25">
      <c r="A151" s="52" t="s">
        <v>313</v>
      </c>
      <c r="B151" s="59" t="s">
        <v>314</v>
      </c>
      <c r="C151" s="67"/>
      <c r="G151" t="str">
        <f>LOWER(Table2[[#This Row],[Email-Address]])</f>
        <v/>
      </c>
      <c r="H151" t="s">
        <v>58</v>
      </c>
      <c r="I151" t="str">
        <f>IF(NOT(Table2[[#This Row],[Plant]]="TC Admin"),".Stadler","")</f>
        <v>.Stadler</v>
      </c>
      <c r="J151" t="s">
        <v>297</v>
      </c>
      <c r="K151" t="str">
        <f>IF(NOT(Table2[[#This Row],[Plant]]="TC Admin"),_xlfn.XLOOKUP(Table2[[#This Row],[Group]],tGroups[Group],tGroups[Groupt],NA(),0,1),"")</f>
        <v>Welding.Special Processes.</v>
      </c>
      <c r="L151" s="62" t="s">
        <v>101</v>
      </c>
      <c r="M151" t="str">
        <f>IF(NOT(Table2[[#This Row],[Role]]="Consumer"),"author","consumer")</f>
        <v>author</v>
      </c>
      <c r="P151" t="s">
        <v>23</v>
      </c>
      <c r="T151" t="str">
        <f>IF(Table2[[#This Row],[Default Group?]]="x",Table2[[#This Row],[Person]]&amp;"|"&amp;Table2[[#This Row],[User ID]]&amp;"|"&amp;Table2[[#This Row],[PW]]&amp;"|"&amp;Table2[[#This Row],[Groupt]]&amp;Table2[[#This Row],[Plant]]&amp;Table2[[#This Row],[Site]]&amp;"|"&amp;Table2[[#This Row],[Role]]&amp;"|PA9|"&amp;Table2[[#This Row],[Email-Address to lower case]]&amp;"|defaultgroup|"&amp;Table2[[#This Row],[Groupt]]&amp;Table2[[#This Row],[Plant]]&amp;Table2[[#This Row],[Site]]&amp;"|licenselevel|"&amp;Table2[[#This Row],[License Level]],Table2[[#This Row],[Person]]&amp;"|"&amp;Table2[[#This Row],[User ID]]&amp;"||"&amp;Table2[[#This Row],[Groupt]]&amp;Table2[[#This Row],[Plant]]&amp;Table2[[#This Row],[Site]]&amp;"|"&amp;Table2[[#This Row],[Role]])</f>
        <v>Thomas Laudeley|laudth||Welding.Special Processes.Global.Stadler|Reviewer</v>
      </c>
    </row>
    <row r="152" spans="1:20" x14ac:dyDescent="0.25">
      <c r="A152" t="s">
        <v>316</v>
      </c>
      <c r="B152" t="s">
        <v>317</v>
      </c>
      <c r="D152" t="s">
        <v>18</v>
      </c>
      <c r="F152" t="s">
        <v>318</v>
      </c>
      <c r="G152" t="str">
        <f>LOWER(Table2[[#This Row],[Email-Address]])</f>
        <v>silvia.winterfeld@stadlerrail.com</v>
      </c>
      <c r="H152" t="s">
        <v>408</v>
      </c>
      <c r="I152" t="str">
        <f>IF(NOT(Table2[[#This Row],[Plant]]="TC Admin"),".Stadler","")</f>
        <v>.Stadler</v>
      </c>
      <c r="J152" t="s">
        <v>21</v>
      </c>
      <c r="K152" t="str">
        <f>IF(NOT(Table2[[#This Row],[Plant]]="TC Admin"),_xlfn.XLOOKUP(Table2[[#This Row],[Group]],tGroups[Group],tGroups[Groupt],NA(),0,1),"")</f>
        <v>Manufacturing.</v>
      </c>
      <c r="L152" t="s">
        <v>36</v>
      </c>
      <c r="M152" t="str">
        <f>IF(NOT(Table2[[#This Row],[Role]]="Consumer"),"author","consumer")</f>
        <v>author</v>
      </c>
      <c r="P152" t="s">
        <v>23</v>
      </c>
      <c r="T152" t="str">
        <f>IF(Table2[[#This Row],[Default Group?]]="x",Table2[[#This Row],[Person]]&amp;"|"&amp;Table2[[#This Row],[User ID]]&amp;"|"&amp;Table2[[#This Row],[PW]]&amp;"|"&amp;Table2[[#This Row],[Groupt]]&amp;Table2[[#This Row],[Plant]]&amp;Table2[[#This Row],[Site]]&amp;"|"&amp;Table2[[#This Row],[Role]]&amp;"|PA9|"&amp;Table2[[#This Row],[Email-Address to lower case]]&amp;"|defaultgroup|"&amp;Table2[[#This Row],[Groupt]]&amp;Table2[[#This Row],[Plant]]&amp;Table2[[#This Row],[Site]]&amp;"|licenselevel|"&amp;Table2[[#This Row],[License Level]],Table2[[#This Row],[Person]]&amp;"|"&amp;Table2[[#This Row],[User ID]]&amp;"||"&amp;Table2[[#This Row],[Groupt]]&amp;Table2[[#This Row],[Plant]]&amp;Table2[[#This Row],[Site]]&amp;"|"&amp;Table2[[#This Row],[Role]])</f>
        <v>Silvia Winterfeld|winsil||Manufacturing.Internal.Stadler|Designer</v>
      </c>
    </row>
    <row r="153" spans="1:20" x14ac:dyDescent="0.25">
      <c r="A153" t="s">
        <v>319</v>
      </c>
      <c r="B153" t="s">
        <v>320</v>
      </c>
      <c r="D153" t="s">
        <v>18</v>
      </c>
      <c r="F153" t="s">
        <v>321</v>
      </c>
      <c r="G153" t="str">
        <f>LOWER(Table2[[#This Row],[Email-Address]])</f>
        <v>ralph.harich@stadlerrail.com</v>
      </c>
      <c r="H153" t="s">
        <v>408</v>
      </c>
      <c r="I153" t="str">
        <f>IF(NOT(Table2[[#This Row],[Plant]]="TC Admin"),".Stadler","")</f>
        <v>.Stadler</v>
      </c>
      <c r="J153" t="s">
        <v>21</v>
      </c>
      <c r="K153" t="str">
        <f>IF(NOT(Table2[[#This Row],[Plant]]="TC Admin"),_xlfn.XLOOKUP(Table2[[#This Row],[Group]],tGroups[Group],tGroups[Groupt],NA(),0,1),"")</f>
        <v>Manufacturing.</v>
      </c>
      <c r="L153" t="s">
        <v>36</v>
      </c>
      <c r="M153" t="str">
        <f>IF(NOT(Table2[[#This Row],[Role]]="Consumer"),"author","consumer")</f>
        <v>author</v>
      </c>
      <c r="P153" t="s">
        <v>23</v>
      </c>
      <c r="T153" t="str">
        <f>IF(Table2[[#This Row],[Default Group?]]="x",Table2[[#This Row],[Person]]&amp;"|"&amp;Table2[[#This Row],[User ID]]&amp;"|"&amp;Table2[[#This Row],[PW]]&amp;"|"&amp;Table2[[#This Row],[Groupt]]&amp;Table2[[#This Row],[Plant]]&amp;Table2[[#This Row],[Site]]&amp;"|"&amp;Table2[[#This Row],[Role]]&amp;"|PA9|"&amp;Table2[[#This Row],[Email-Address to lower case]]&amp;"|defaultgroup|"&amp;Table2[[#This Row],[Groupt]]&amp;Table2[[#This Row],[Plant]]&amp;Table2[[#This Row],[Site]]&amp;"|licenselevel|"&amp;Table2[[#This Row],[License Level]],Table2[[#This Row],[Person]]&amp;"|"&amp;Table2[[#This Row],[User ID]]&amp;"||"&amp;Table2[[#This Row],[Groupt]]&amp;Table2[[#This Row],[Plant]]&amp;Table2[[#This Row],[Site]]&amp;"|"&amp;Table2[[#This Row],[Role]])</f>
        <v>Ralph Harich|harral||Manufacturing.Internal.Stadler|Designer</v>
      </c>
    </row>
    <row r="154" spans="1:20" x14ac:dyDescent="0.25">
      <c r="A154" t="s">
        <v>146</v>
      </c>
      <c r="B154" t="s">
        <v>147</v>
      </c>
      <c r="G154" t="str">
        <f>LOWER(Table2[[#This Row],[Email-Address]])</f>
        <v/>
      </c>
      <c r="H154" t="s">
        <v>408</v>
      </c>
      <c r="I154" t="str">
        <f>IF(NOT(Table2[[#This Row],[Plant]]="TC Admin"),".Stadler","")</f>
        <v>.Stadler</v>
      </c>
      <c r="J154" t="s">
        <v>21</v>
      </c>
      <c r="K154" t="str">
        <f>IF(NOT(Table2[[#This Row],[Plant]]="TC Admin"),_xlfn.XLOOKUP(Table2[[#This Row],[Group]],tGroups[Group],tGroups[Groupt],NA(),0,1),"")</f>
        <v>Manufacturing.</v>
      </c>
      <c r="L154" t="s">
        <v>36</v>
      </c>
      <c r="M154" t="str">
        <f>IF(NOT(Table2[[#This Row],[Role]]="Consumer"),"author","consumer")</f>
        <v>author</v>
      </c>
      <c r="P154" t="s">
        <v>23</v>
      </c>
      <c r="T154" t="str">
        <f>IF(Table2[[#This Row],[Default Group?]]="x",Table2[[#This Row],[Person]]&amp;"|"&amp;Table2[[#This Row],[User ID]]&amp;"|"&amp;Table2[[#This Row],[PW]]&amp;"|"&amp;Table2[[#This Row],[Groupt]]&amp;Table2[[#This Row],[Plant]]&amp;Table2[[#This Row],[Site]]&amp;"|"&amp;Table2[[#This Row],[Role]]&amp;"|PA9|"&amp;Table2[[#This Row],[Email-Address to lower case]]&amp;"|defaultgroup|"&amp;Table2[[#This Row],[Groupt]]&amp;Table2[[#This Row],[Plant]]&amp;Table2[[#This Row],[Site]]&amp;"|licenselevel|"&amp;Table2[[#This Row],[License Level]],Table2[[#This Row],[Person]]&amp;"|"&amp;Table2[[#This Row],[User ID]]&amp;"||"&amp;Table2[[#This Row],[Groupt]]&amp;Table2[[#This Row],[Plant]]&amp;Table2[[#This Row],[Site]]&amp;"|"&amp;Table2[[#This Row],[Role]])</f>
        <v>Mar Calvache|calvma||Manufacturing.Internal.Stadler|Designer</v>
      </c>
    </row>
    <row r="155" spans="1:20" x14ac:dyDescent="0.25">
      <c r="A155" t="s">
        <v>74</v>
      </c>
      <c r="B155" t="s">
        <v>75</v>
      </c>
      <c r="G155" t="str">
        <f>LOWER(Table2[[#This Row],[Email-Address]])</f>
        <v/>
      </c>
      <c r="H155" t="s">
        <v>408</v>
      </c>
      <c r="I155" t="str">
        <f>IF(NOT(Table2[[#This Row],[Plant]]="TC Admin"),".Stadler","")</f>
        <v>.Stadler</v>
      </c>
      <c r="J155" t="s">
        <v>35</v>
      </c>
      <c r="K155" t="str">
        <f>IF(NOT(Table2[[#This Row],[Plant]]="TC Admin"),_xlfn.XLOOKUP(Table2[[#This Row],[Group]],tGroups[Group],tGroups[Groupt],NA(),0,1),"")</f>
        <v>MCAD.Engineering.</v>
      </c>
      <c r="L155" t="s">
        <v>36</v>
      </c>
      <c r="M155" t="str">
        <f>IF(NOT(Table2[[#This Row],[Role]]="Consumer"),"author","consumer")</f>
        <v>author</v>
      </c>
      <c r="N155" t="s">
        <v>23</v>
      </c>
      <c r="O155" t="s">
        <v>23</v>
      </c>
      <c r="P155" t="s">
        <v>23</v>
      </c>
      <c r="T155" t="str">
        <f>IF(Table2[[#This Row],[Default Group?]]="x",Table2[[#This Row],[Person]]&amp;"|"&amp;Table2[[#This Row],[User ID]]&amp;"|"&amp;Table2[[#This Row],[PW]]&amp;"|"&amp;Table2[[#This Row],[Groupt]]&amp;Table2[[#This Row],[Plant]]&amp;Table2[[#This Row],[Site]]&amp;"|"&amp;Table2[[#This Row],[Role]]&amp;"|PA9|"&amp;Table2[[#This Row],[Email-Address to lower case]]&amp;"|defaultgroup|"&amp;Table2[[#This Row],[Groupt]]&amp;Table2[[#This Row],[Plant]]&amp;Table2[[#This Row],[Site]]&amp;"|licenselevel|"&amp;Table2[[#This Row],[License Level]],Table2[[#This Row],[Person]]&amp;"|"&amp;Table2[[#This Row],[User ID]]&amp;"||"&amp;Table2[[#This Row],[Groupt]]&amp;Table2[[#This Row],[Plant]]&amp;Table2[[#This Row],[Site]]&amp;"|"&amp;Table2[[#This Row],[Role]])</f>
        <v>Frauke Sielaff|siefra||MCAD.Engineering.Internal.Stadler|Designer|PA9||defaultgroup|MCAD.Engineering.Internal.Stadler|licenselevel|author</v>
      </c>
    </row>
    <row r="156" spans="1:20" x14ac:dyDescent="0.25">
      <c r="A156" t="s">
        <v>74</v>
      </c>
      <c r="B156" t="s">
        <v>75</v>
      </c>
      <c r="G156" t="str">
        <f>LOWER(Table2[[#This Row],[Email-Address]])</f>
        <v/>
      </c>
      <c r="H156" t="s">
        <v>58</v>
      </c>
      <c r="I156" t="str">
        <f>IF(NOT(Table2[[#This Row],[Plant]]="TC Admin"),".Stadler","")</f>
        <v>.Stadler</v>
      </c>
      <c r="J156" t="s">
        <v>59</v>
      </c>
      <c r="K156" t="str">
        <f>IF(NOT(Table2[[#This Row],[Plant]]="TC Admin"),_xlfn.XLOOKUP(Table2[[#This Row],[Group]],tGroups[Group],tGroups[Groupt],NA(),0,1),"")</f>
        <v>Services.</v>
      </c>
      <c r="L156" t="s">
        <v>36</v>
      </c>
      <c r="M156" t="str">
        <f>IF(NOT(Table2[[#This Row],[Role]]="Consumer"),"author","consumer")</f>
        <v>author</v>
      </c>
      <c r="O156" t="s">
        <v>23</v>
      </c>
      <c r="P156" t="s">
        <v>23</v>
      </c>
      <c r="T156" t="str">
        <f>IF(Table2[[#This Row],[Default Group?]]="x",Table2[[#This Row],[Person]]&amp;"|"&amp;Table2[[#This Row],[User ID]]&amp;"|"&amp;Table2[[#This Row],[PW]]&amp;"|"&amp;Table2[[#This Row],[Groupt]]&amp;Table2[[#This Row],[Plant]]&amp;Table2[[#This Row],[Site]]&amp;"|"&amp;Table2[[#This Row],[Role]]&amp;"|PA9|"&amp;Table2[[#This Row],[Email-Address to lower case]]&amp;"|defaultgroup|"&amp;Table2[[#This Row],[Groupt]]&amp;Table2[[#This Row],[Plant]]&amp;Table2[[#This Row],[Site]]&amp;"|licenselevel|"&amp;Table2[[#This Row],[License Level]],Table2[[#This Row],[Person]]&amp;"|"&amp;Table2[[#This Row],[User ID]]&amp;"||"&amp;Table2[[#This Row],[Groupt]]&amp;Table2[[#This Row],[Plant]]&amp;Table2[[#This Row],[Site]]&amp;"|"&amp;Table2[[#This Row],[Role]])</f>
        <v>Frauke Sielaff|siefra||Services.Global.Stadler|Designer</v>
      </c>
    </row>
    <row r="157" spans="1:20" x14ac:dyDescent="0.25">
      <c r="A157" t="s">
        <v>397</v>
      </c>
      <c r="B157" t="s">
        <v>402</v>
      </c>
      <c r="D157" t="s">
        <v>18</v>
      </c>
      <c r="F157" t="s">
        <v>398</v>
      </c>
      <c r="G157" t="str">
        <f>LOWER(Table2[[#This Row],[Email-Address]])</f>
        <v>raju.mutha@stadlerrail.com</v>
      </c>
      <c r="H157" t="s">
        <v>408</v>
      </c>
      <c r="I157" t="str">
        <f>IF(NOT(Table2[[#This Row],[Plant]]="TC Admin"),".Stadler","")</f>
        <v>.Stadler</v>
      </c>
      <c r="J157" t="s">
        <v>21</v>
      </c>
      <c r="K157" t="str">
        <f>IF(NOT(Table2[[#This Row],[Plant]]="TC Admin"),_xlfn.XLOOKUP(Table2[[#This Row],[Group]],tGroups[Group],tGroups[Groupt],NA(),0,1),"")</f>
        <v>Manufacturing.</v>
      </c>
      <c r="L157" t="s">
        <v>36</v>
      </c>
      <c r="M157" t="str">
        <f>IF(NOT(Table2[[#This Row],[Role]]="Consumer"),"author","consumer")</f>
        <v>author</v>
      </c>
      <c r="N157" t="s">
        <v>23</v>
      </c>
      <c r="O157" t="s">
        <v>23</v>
      </c>
      <c r="P157" t="s">
        <v>23</v>
      </c>
      <c r="T157" t="str">
        <f>IF(Table2[[#This Row],[Default Group?]]="x",Table2[[#This Row],[Person]]&amp;"|"&amp;Table2[[#This Row],[User ID]]&amp;"|"&amp;Table2[[#This Row],[PW]]&amp;"|"&amp;Table2[[#This Row],[Groupt]]&amp;Table2[[#This Row],[Plant]]&amp;Table2[[#This Row],[Site]]&amp;"|"&amp;Table2[[#This Row],[Role]]&amp;"|PA9|"&amp;Table2[[#This Row],[Email-Address to lower case]]&amp;"|defaultgroup|"&amp;Table2[[#This Row],[Groupt]]&amp;Table2[[#This Row],[Plant]]&amp;Table2[[#This Row],[Site]]&amp;"|licenselevel|"&amp;Table2[[#This Row],[License Level]],Table2[[#This Row],[Person]]&amp;"|"&amp;Table2[[#This Row],[User ID]]&amp;"||"&amp;Table2[[#This Row],[Groupt]]&amp;Table2[[#This Row],[Plant]]&amp;Table2[[#This Row],[Site]]&amp;"|"&amp;Table2[[#This Row],[Role]])</f>
        <v>Raju Mutha|mutraj||Manufacturing.Internal.Stadler|Designer|PA9|raju.mutha@stadlerrail.com|defaultgroup|Manufacturing.Internal.Stadler|licenselevel|author</v>
      </c>
    </row>
    <row r="158" spans="1:20" x14ac:dyDescent="0.25">
      <c r="A158" t="s">
        <v>399</v>
      </c>
      <c r="B158" t="s">
        <v>400</v>
      </c>
      <c r="D158" t="s">
        <v>18</v>
      </c>
      <c r="F158" t="s">
        <v>401</v>
      </c>
      <c r="G158" t="str">
        <f>LOWER(Table2[[#This Row],[Email-Address]])</f>
        <v>matthias.ketterer@stadlerrail.com</v>
      </c>
      <c r="H158" t="s">
        <v>408</v>
      </c>
      <c r="I158" t="str">
        <f>IF(NOT(Table2[[#This Row],[Plant]]="TC Admin"),".Stadler","")</f>
        <v>.Stadler</v>
      </c>
      <c r="J158" t="s">
        <v>35</v>
      </c>
      <c r="K158" t="str">
        <f>IF(NOT(Table2[[#This Row],[Plant]]="TC Admin"),_xlfn.XLOOKUP(Table2[[#This Row],[Group]],tGroups[Group],tGroups[Groupt],NA(),0,1),"")</f>
        <v>MCAD.Engineering.</v>
      </c>
      <c r="L158" t="s">
        <v>36</v>
      </c>
      <c r="M158" t="str">
        <f>IF(NOT(Table2[[#This Row],[Role]]="Consumer"),"author","consumer")</f>
        <v>author</v>
      </c>
      <c r="N158" t="s">
        <v>23</v>
      </c>
      <c r="O158" t="s">
        <v>23</v>
      </c>
      <c r="P158" t="s">
        <v>23</v>
      </c>
      <c r="T158" t="str">
        <f>IF(Table2[[#This Row],[Default Group?]]="x",Table2[[#This Row],[Person]]&amp;"|"&amp;Table2[[#This Row],[User ID]]&amp;"|"&amp;Table2[[#This Row],[PW]]&amp;"|"&amp;Table2[[#This Row],[Groupt]]&amp;Table2[[#This Row],[Plant]]&amp;Table2[[#This Row],[Site]]&amp;"|"&amp;Table2[[#This Row],[Role]]&amp;"|PA9|"&amp;Table2[[#This Row],[Email-Address to lower case]]&amp;"|defaultgroup|"&amp;Table2[[#This Row],[Groupt]]&amp;Table2[[#This Row],[Plant]]&amp;Table2[[#This Row],[Site]]&amp;"|licenselevel|"&amp;Table2[[#This Row],[License Level]],Table2[[#This Row],[Person]]&amp;"|"&amp;Table2[[#This Row],[User ID]]&amp;"||"&amp;Table2[[#This Row],[Groupt]]&amp;Table2[[#This Row],[Plant]]&amp;Table2[[#This Row],[Site]]&amp;"|"&amp;Table2[[#This Row],[Role]])</f>
        <v>Matthias Ketterer|ketmat||MCAD.Engineering.Internal.Stadler|Designer|PA9|matthias.ketterer@stadlerrail.com|defaultgroup|MCAD.Engineering.Internal.Stadler|licenselevel|author</v>
      </c>
    </row>
    <row r="159" spans="1:20" x14ac:dyDescent="0.25">
      <c r="A159" t="s">
        <v>399</v>
      </c>
      <c r="B159" t="s">
        <v>400</v>
      </c>
      <c r="G159" t="str">
        <f>LOWER(Table2[[#This Row],[Email-Address]])</f>
        <v/>
      </c>
      <c r="H159" t="s">
        <v>408</v>
      </c>
      <c r="I159" t="str">
        <f>IF(NOT(Table2[[#This Row],[Plant]]="TC Admin"),".Stadler","")</f>
        <v>.Stadler</v>
      </c>
      <c r="J159" t="s">
        <v>35</v>
      </c>
      <c r="K159" t="str">
        <f>IF(NOT(Table2[[#This Row],[Plant]]="TC Admin"),_xlfn.XLOOKUP(Table2[[#This Row],[Group]],tGroups[Group],tGroups[Groupt],NA(),0,1),"")</f>
        <v>MCAD.Engineering.</v>
      </c>
      <c r="L159" t="s">
        <v>101</v>
      </c>
      <c r="M159" t="str">
        <f>IF(NOT(Table2[[#This Row],[Role]]="Consumer"),"author","consumer")</f>
        <v>author</v>
      </c>
      <c r="O159" t="s">
        <v>23</v>
      </c>
      <c r="P159" t="s">
        <v>23</v>
      </c>
      <c r="T159" t="str">
        <f>IF(Table2[[#This Row],[Default Group?]]="x",Table2[[#This Row],[Person]]&amp;"|"&amp;Table2[[#This Row],[User ID]]&amp;"|"&amp;Table2[[#This Row],[PW]]&amp;"|"&amp;Table2[[#This Row],[Groupt]]&amp;Table2[[#This Row],[Plant]]&amp;Table2[[#This Row],[Site]]&amp;"|"&amp;Table2[[#This Row],[Role]]&amp;"|PA9|"&amp;Table2[[#This Row],[Email-Address to lower case]]&amp;"|defaultgroup|"&amp;Table2[[#This Row],[Groupt]]&amp;Table2[[#This Row],[Plant]]&amp;Table2[[#This Row],[Site]]&amp;"|licenselevel|"&amp;Table2[[#This Row],[License Level]],Table2[[#This Row],[Person]]&amp;"|"&amp;Table2[[#This Row],[User ID]]&amp;"||"&amp;Table2[[#This Row],[Groupt]]&amp;Table2[[#This Row],[Plant]]&amp;Table2[[#This Row],[Site]]&amp;"|"&amp;Table2[[#This Row],[Role]])</f>
        <v>Matthias Ketterer|ketmat||MCAD.Engineering.Internal.Stadler|Reviewer</v>
      </c>
    </row>
    <row r="160" spans="1:20" x14ac:dyDescent="0.25">
      <c r="A160" t="s">
        <v>399</v>
      </c>
      <c r="B160" t="s">
        <v>400</v>
      </c>
      <c r="G160" t="str">
        <f>LOWER(Table2[[#This Row],[Email-Address]])</f>
        <v/>
      </c>
      <c r="H160" t="s">
        <v>408</v>
      </c>
      <c r="I160" t="str">
        <f>IF(NOT(Table2[[#This Row],[Plant]]="TC Admin"),".Stadler","")</f>
        <v>.Stadler</v>
      </c>
      <c r="J160" t="s">
        <v>35</v>
      </c>
      <c r="K160" t="str">
        <f>IF(NOT(Table2[[#This Row],[Plant]]="TC Admin"),_xlfn.XLOOKUP(Table2[[#This Row],[Group]],tGroups[Group],tGroups[Groupt],NA(),0,1),"")</f>
        <v>MCAD.Engineering.</v>
      </c>
      <c r="L160" t="s">
        <v>22</v>
      </c>
      <c r="M160" t="str">
        <f>IF(NOT(Table2[[#This Row],[Role]]="Consumer"),"author","consumer")</f>
        <v>author</v>
      </c>
      <c r="O160" t="s">
        <v>23</v>
      </c>
      <c r="P160" t="s">
        <v>23</v>
      </c>
      <c r="T160" t="str">
        <f>IF(Table2[[#This Row],[Default Group?]]="x",Table2[[#This Row],[Person]]&amp;"|"&amp;Table2[[#This Row],[User ID]]&amp;"|"&amp;Table2[[#This Row],[PW]]&amp;"|"&amp;Table2[[#This Row],[Groupt]]&amp;Table2[[#This Row],[Plant]]&amp;Table2[[#This Row],[Site]]&amp;"|"&amp;Table2[[#This Row],[Role]]&amp;"|PA9|"&amp;Table2[[#This Row],[Email-Address to lower case]]&amp;"|defaultgroup|"&amp;Table2[[#This Row],[Groupt]]&amp;Table2[[#This Row],[Plant]]&amp;Table2[[#This Row],[Site]]&amp;"|licenselevel|"&amp;Table2[[#This Row],[License Level]],Table2[[#This Row],[Person]]&amp;"|"&amp;Table2[[#This Row],[User ID]]&amp;"||"&amp;Table2[[#This Row],[Groupt]]&amp;Table2[[#This Row],[Plant]]&amp;Table2[[#This Row],[Site]]&amp;"|"&amp;Table2[[#This Row],[Role]])</f>
        <v>Matthias Ketterer|ketmat||MCAD.Engineering.Internal.Stadler|Approver</v>
      </c>
    </row>
    <row r="161" spans="1:20" x14ac:dyDescent="0.25">
      <c r="A161" t="s">
        <v>399</v>
      </c>
      <c r="B161" t="s">
        <v>400</v>
      </c>
      <c r="G161" t="str">
        <f>LOWER(Table2[[#This Row],[Email-Address]])</f>
        <v/>
      </c>
      <c r="H161" t="s">
        <v>58</v>
      </c>
      <c r="I161" t="str">
        <f>IF(NOT(Table2[[#This Row],[Plant]]="TC Admin"),".Stadler","")</f>
        <v>.Stadler</v>
      </c>
      <c r="J161" t="s">
        <v>297</v>
      </c>
      <c r="K161" t="str">
        <f>IF(NOT(Table2[[#This Row],[Plant]]="TC Admin"),_xlfn.XLOOKUP(Table2[[#This Row],[Group]],tGroups[Group],tGroups[Groupt],NA(),0,1),"")</f>
        <v>Welding.Special Processes.</v>
      </c>
      <c r="L161" t="s">
        <v>101</v>
      </c>
      <c r="M161" t="str">
        <f>IF(NOT(Table2[[#This Row],[Role]]="Consumer"),"author","consumer")</f>
        <v>author</v>
      </c>
      <c r="O161" t="s">
        <v>23</v>
      </c>
      <c r="P161" t="s">
        <v>23</v>
      </c>
      <c r="T161" t="str">
        <f>IF(Table2[[#This Row],[Default Group?]]="x",Table2[[#This Row],[Person]]&amp;"|"&amp;Table2[[#This Row],[User ID]]&amp;"|"&amp;Table2[[#This Row],[PW]]&amp;"|"&amp;Table2[[#This Row],[Groupt]]&amp;Table2[[#This Row],[Plant]]&amp;Table2[[#This Row],[Site]]&amp;"|"&amp;Table2[[#This Row],[Role]]&amp;"|PA9|"&amp;Table2[[#This Row],[Email-Address to lower case]]&amp;"|defaultgroup|"&amp;Table2[[#This Row],[Groupt]]&amp;Table2[[#This Row],[Plant]]&amp;Table2[[#This Row],[Site]]&amp;"|licenselevel|"&amp;Table2[[#This Row],[License Level]],Table2[[#This Row],[Person]]&amp;"|"&amp;Table2[[#This Row],[User ID]]&amp;"||"&amp;Table2[[#This Row],[Groupt]]&amp;Table2[[#This Row],[Plant]]&amp;Table2[[#This Row],[Site]]&amp;"|"&amp;Table2[[#This Row],[Role]])</f>
        <v>Matthias Ketterer|ketmat||Welding.Special Processes.Global.Stadler|Reviewer</v>
      </c>
    </row>
    <row r="162" spans="1:20" x14ac:dyDescent="0.25">
      <c r="A162" t="s">
        <v>399</v>
      </c>
      <c r="B162" t="s">
        <v>400</v>
      </c>
      <c r="G162" t="str">
        <f>LOWER(Table2[[#This Row],[Email-Address]])</f>
        <v/>
      </c>
      <c r="H162" t="s">
        <v>58</v>
      </c>
      <c r="I162" t="str">
        <f>IF(NOT(Table2[[#This Row],[Plant]]="TC Admin"),".Stadler","")</f>
        <v>.Stadler</v>
      </c>
      <c r="J162" t="s">
        <v>413</v>
      </c>
      <c r="K162" t="str">
        <f>IF(NOT(Table2[[#This Row],[Plant]]="TC Admin"),_xlfn.XLOOKUP(Table2[[#This Row],[Group]],tGroups[Group],tGroups[Groupt],NA(),0,1),"")</f>
        <v>Structural.Special Processes.</v>
      </c>
      <c r="L162" t="s">
        <v>101</v>
      </c>
      <c r="M162" t="str">
        <f>IF(NOT(Table2[[#This Row],[Role]]="Consumer"),"author","consumer")</f>
        <v>author</v>
      </c>
      <c r="O162" t="s">
        <v>23</v>
      </c>
      <c r="P162" t="s">
        <v>23</v>
      </c>
      <c r="T162" t="str">
        <f>IF(Table2[[#This Row],[Default Group?]]="x",Table2[[#This Row],[Person]]&amp;"|"&amp;Table2[[#This Row],[User ID]]&amp;"|"&amp;Table2[[#This Row],[PW]]&amp;"|"&amp;Table2[[#This Row],[Groupt]]&amp;Table2[[#This Row],[Plant]]&amp;Table2[[#This Row],[Site]]&amp;"|"&amp;Table2[[#This Row],[Role]]&amp;"|PA9|"&amp;Table2[[#This Row],[Email-Address to lower case]]&amp;"|defaultgroup|"&amp;Table2[[#This Row],[Groupt]]&amp;Table2[[#This Row],[Plant]]&amp;Table2[[#This Row],[Site]]&amp;"|licenselevel|"&amp;Table2[[#This Row],[License Level]],Table2[[#This Row],[Person]]&amp;"|"&amp;Table2[[#This Row],[User ID]]&amp;"||"&amp;Table2[[#This Row],[Groupt]]&amp;Table2[[#This Row],[Plant]]&amp;Table2[[#This Row],[Site]]&amp;"|"&amp;Table2[[#This Row],[Role]])</f>
        <v>Matthias Ketterer|ketmat||Structural.Special Processes.Global.Stadler|Reviewer</v>
      </c>
    </row>
    <row r="163" spans="1:20" x14ac:dyDescent="0.25">
      <c r="A163" t="s">
        <v>399</v>
      </c>
      <c r="B163" t="s">
        <v>400</v>
      </c>
      <c r="G163" t="str">
        <f>LOWER(Table2[[#This Row],[Email-Address]])</f>
        <v/>
      </c>
      <c r="H163" t="s">
        <v>58</v>
      </c>
      <c r="I163" t="str">
        <f>IF(NOT(Table2[[#This Row],[Plant]]="TC Admin"),".Stadler","")</f>
        <v>.Stadler</v>
      </c>
      <c r="J163" t="s">
        <v>414</v>
      </c>
      <c r="K163" t="str">
        <f>IF(NOT(Table2[[#This Row],[Plant]]="TC Admin"),_xlfn.XLOOKUP(Table2[[#This Row],[Group]],tGroups[Group],tGroups[Groupt],NA(),0,1),"")</f>
        <v>Adhesive Bonding.Special Processes.</v>
      </c>
      <c r="L163" t="s">
        <v>101</v>
      </c>
      <c r="M163" t="str">
        <f>IF(NOT(Table2[[#This Row],[Role]]="Consumer"),"author","consumer")</f>
        <v>author</v>
      </c>
      <c r="O163" t="s">
        <v>23</v>
      </c>
      <c r="P163" t="s">
        <v>23</v>
      </c>
      <c r="T163" t="str">
        <f>IF(Table2[[#This Row],[Default Group?]]="x",Table2[[#This Row],[Person]]&amp;"|"&amp;Table2[[#This Row],[User ID]]&amp;"|"&amp;Table2[[#This Row],[PW]]&amp;"|"&amp;Table2[[#This Row],[Groupt]]&amp;Table2[[#This Row],[Plant]]&amp;Table2[[#This Row],[Site]]&amp;"|"&amp;Table2[[#This Row],[Role]]&amp;"|PA9|"&amp;Table2[[#This Row],[Email-Address to lower case]]&amp;"|defaultgroup|"&amp;Table2[[#This Row],[Groupt]]&amp;Table2[[#This Row],[Plant]]&amp;Table2[[#This Row],[Site]]&amp;"|licenselevel|"&amp;Table2[[#This Row],[License Level]],Table2[[#This Row],[Person]]&amp;"|"&amp;Table2[[#This Row],[User ID]]&amp;"||"&amp;Table2[[#This Row],[Groupt]]&amp;Table2[[#This Row],[Plant]]&amp;Table2[[#This Row],[Site]]&amp;"|"&amp;Table2[[#This Row],[Role]])</f>
        <v>Matthias Ketterer|ketmat||Adhesive Bonding.Special Processes.Global.Stadler|Reviewer</v>
      </c>
    </row>
    <row r="164" spans="1:20" x14ac:dyDescent="0.25">
      <c r="A164" t="s">
        <v>74</v>
      </c>
      <c r="B164" t="s">
        <v>75</v>
      </c>
      <c r="G164" t="str">
        <f>LOWER(Table2[[#This Row],[Email-Address]])</f>
        <v/>
      </c>
      <c r="H164" t="s">
        <v>58</v>
      </c>
      <c r="I164" t="str">
        <f>IF(NOT(Table2[[#This Row],[Plant]]="TC Admin"),".Stadler","")</f>
        <v>.Stadler</v>
      </c>
      <c r="J164" t="s">
        <v>297</v>
      </c>
      <c r="K164" t="str">
        <f>IF(NOT(Table2[[#This Row],[Plant]]="TC Admin"),_xlfn.XLOOKUP(Table2[[#This Row],[Group]],tGroups[Group],tGroups[Groupt],NA(),0,1),"")</f>
        <v>Welding.Special Processes.</v>
      </c>
      <c r="L164" t="s">
        <v>101</v>
      </c>
      <c r="M164" t="str">
        <f>IF(NOT(Table2[[#This Row],[Role]]="Consumer"),"author","consumer")</f>
        <v>author</v>
      </c>
      <c r="O164" t="s">
        <v>23</v>
      </c>
      <c r="P164" t="s">
        <v>23</v>
      </c>
      <c r="T164" t="str">
        <f>IF(Table2[[#This Row],[Default Group?]]="x",Table2[[#This Row],[Person]]&amp;"|"&amp;Table2[[#This Row],[User ID]]&amp;"|"&amp;Table2[[#This Row],[PW]]&amp;"|"&amp;Table2[[#This Row],[Groupt]]&amp;Table2[[#This Row],[Plant]]&amp;Table2[[#This Row],[Site]]&amp;"|"&amp;Table2[[#This Row],[Role]]&amp;"|PA9|"&amp;Table2[[#This Row],[Email-Address to lower case]]&amp;"|defaultgroup|"&amp;Table2[[#This Row],[Groupt]]&amp;Table2[[#This Row],[Plant]]&amp;Table2[[#This Row],[Site]]&amp;"|licenselevel|"&amp;Table2[[#This Row],[License Level]],Table2[[#This Row],[Person]]&amp;"|"&amp;Table2[[#This Row],[User ID]]&amp;"||"&amp;Table2[[#This Row],[Groupt]]&amp;Table2[[#This Row],[Plant]]&amp;Table2[[#This Row],[Site]]&amp;"|"&amp;Table2[[#This Row],[Role]])</f>
        <v>Frauke Sielaff|siefra||Welding.Special Processes.Global.Stadler|Reviewer</v>
      </c>
    </row>
    <row r="165" spans="1:20" x14ac:dyDescent="0.25">
      <c r="A165" t="s">
        <v>74</v>
      </c>
      <c r="B165" t="s">
        <v>75</v>
      </c>
      <c r="G165" t="str">
        <f>LOWER(Table2[[#This Row],[Email-Address]])</f>
        <v/>
      </c>
      <c r="H165" t="s">
        <v>58</v>
      </c>
      <c r="I165" t="str">
        <f>IF(NOT(Table2[[#This Row],[Plant]]="TC Admin"),".Stadler","")</f>
        <v>.Stadler</v>
      </c>
      <c r="J165" t="s">
        <v>413</v>
      </c>
      <c r="K165" t="str">
        <f>IF(NOT(Table2[[#This Row],[Plant]]="TC Admin"),_xlfn.XLOOKUP(Table2[[#This Row],[Group]],tGroups[Group],tGroups[Groupt],NA(),0,1),"")</f>
        <v>Structural.Special Processes.</v>
      </c>
      <c r="L165" t="s">
        <v>101</v>
      </c>
      <c r="M165" t="str">
        <f>IF(NOT(Table2[[#This Row],[Role]]="Consumer"),"author","consumer")</f>
        <v>author</v>
      </c>
      <c r="O165" t="s">
        <v>23</v>
      </c>
      <c r="P165" t="s">
        <v>23</v>
      </c>
      <c r="T165" t="str">
        <f>IF(Table2[[#This Row],[Default Group?]]="x",Table2[[#This Row],[Person]]&amp;"|"&amp;Table2[[#This Row],[User ID]]&amp;"|"&amp;Table2[[#This Row],[PW]]&amp;"|"&amp;Table2[[#This Row],[Groupt]]&amp;Table2[[#This Row],[Plant]]&amp;Table2[[#This Row],[Site]]&amp;"|"&amp;Table2[[#This Row],[Role]]&amp;"|PA9|"&amp;Table2[[#This Row],[Email-Address to lower case]]&amp;"|defaultgroup|"&amp;Table2[[#This Row],[Groupt]]&amp;Table2[[#This Row],[Plant]]&amp;Table2[[#This Row],[Site]]&amp;"|licenselevel|"&amp;Table2[[#This Row],[License Level]],Table2[[#This Row],[Person]]&amp;"|"&amp;Table2[[#This Row],[User ID]]&amp;"||"&amp;Table2[[#This Row],[Groupt]]&amp;Table2[[#This Row],[Plant]]&amp;Table2[[#This Row],[Site]]&amp;"|"&amp;Table2[[#This Row],[Role]])</f>
        <v>Frauke Sielaff|siefra||Structural.Special Processes.Global.Stadler|Reviewer</v>
      </c>
    </row>
    <row r="166" spans="1:20" x14ac:dyDescent="0.25">
      <c r="A166" t="s">
        <v>74</v>
      </c>
      <c r="B166" t="s">
        <v>75</v>
      </c>
      <c r="G166" t="str">
        <f>LOWER(Table2[[#This Row],[Email-Address]])</f>
        <v/>
      </c>
      <c r="H166" t="s">
        <v>58</v>
      </c>
      <c r="I166" t="str">
        <f>IF(NOT(Table2[[#This Row],[Plant]]="TC Admin"),".Stadler","")</f>
        <v>.Stadler</v>
      </c>
      <c r="J166" t="s">
        <v>414</v>
      </c>
      <c r="K166" t="str">
        <f>IF(NOT(Table2[[#This Row],[Plant]]="TC Admin"),_xlfn.XLOOKUP(Table2[[#This Row],[Group]],tGroups[Group],tGroups[Groupt],NA(),0,1),"")</f>
        <v>Adhesive Bonding.Special Processes.</v>
      </c>
      <c r="L166" t="s">
        <v>101</v>
      </c>
      <c r="M166" t="str">
        <f>IF(NOT(Table2[[#This Row],[Role]]="Consumer"),"author","consumer")</f>
        <v>author</v>
      </c>
      <c r="O166" t="s">
        <v>23</v>
      </c>
      <c r="P166" t="s">
        <v>23</v>
      </c>
      <c r="T166" t="str">
        <f>IF(Table2[[#This Row],[Default Group?]]="x",Table2[[#This Row],[Person]]&amp;"|"&amp;Table2[[#This Row],[User ID]]&amp;"|"&amp;Table2[[#This Row],[PW]]&amp;"|"&amp;Table2[[#This Row],[Groupt]]&amp;Table2[[#This Row],[Plant]]&amp;Table2[[#This Row],[Site]]&amp;"|"&amp;Table2[[#This Row],[Role]]&amp;"|PA9|"&amp;Table2[[#This Row],[Email-Address to lower case]]&amp;"|defaultgroup|"&amp;Table2[[#This Row],[Groupt]]&amp;Table2[[#This Row],[Plant]]&amp;Table2[[#This Row],[Site]]&amp;"|licenselevel|"&amp;Table2[[#This Row],[License Level]],Table2[[#This Row],[Person]]&amp;"|"&amp;Table2[[#This Row],[User ID]]&amp;"||"&amp;Table2[[#This Row],[Groupt]]&amp;Table2[[#This Row],[Plant]]&amp;Table2[[#This Row],[Site]]&amp;"|"&amp;Table2[[#This Row],[Role]])</f>
        <v>Frauke Sielaff|siefra||Adhesive Bonding.Special Processes.Global.Stadler|Reviewer</v>
      </c>
    </row>
    <row r="167" spans="1:20" x14ac:dyDescent="0.25">
      <c r="A167" t="s">
        <v>403</v>
      </c>
      <c r="B167" t="s">
        <v>405</v>
      </c>
      <c r="D167" t="s">
        <v>18</v>
      </c>
      <c r="F167" t="s">
        <v>406</v>
      </c>
      <c r="G167" t="str">
        <f>LOWER(Table2[[#This Row],[Email-Address]])</f>
        <v>andreas.mueller@stadlerrail.com</v>
      </c>
      <c r="H167" t="s">
        <v>408</v>
      </c>
      <c r="I167" t="str">
        <f>IF(NOT(Table2[[#This Row],[Plant]]="TC Admin"),".Stadler","")</f>
        <v>.Stadler</v>
      </c>
      <c r="J167" t="s">
        <v>35</v>
      </c>
      <c r="K167" t="str">
        <f>IF(NOT(Table2[[#This Row],[Plant]]="TC Admin"),_xlfn.XLOOKUP(Table2[[#This Row],[Group]],tGroups[Group],tGroups[Groupt],NA(),0,1),"")</f>
        <v>MCAD.Engineering.</v>
      </c>
      <c r="L167" t="s">
        <v>36</v>
      </c>
      <c r="M167" t="str">
        <f>IF(NOT(Table2[[#This Row],[Role]]="Consumer"),"author","consumer")</f>
        <v>author</v>
      </c>
      <c r="N167" t="s">
        <v>23</v>
      </c>
      <c r="P167" t="s">
        <v>23</v>
      </c>
      <c r="T167" t="str">
        <f>IF(Table2[[#This Row],[Default Group?]]="x",Table2[[#This Row],[Person]]&amp;"|"&amp;Table2[[#This Row],[User ID]]&amp;"|"&amp;Table2[[#This Row],[PW]]&amp;"|"&amp;Table2[[#This Row],[Groupt]]&amp;Table2[[#This Row],[Plant]]&amp;Table2[[#This Row],[Site]]&amp;"|"&amp;Table2[[#This Row],[Role]]&amp;"|PA9|"&amp;Table2[[#This Row],[Email-Address to lower case]]&amp;"|defaultgroup|"&amp;Table2[[#This Row],[Groupt]]&amp;Table2[[#This Row],[Plant]]&amp;Table2[[#This Row],[Site]]&amp;"|licenselevel|"&amp;Table2[[#This Row],[License Level]],Table2[[#This Row],[Person]]&amp;"|"&amp;Table2[[#This Row],[User ID]]&amp;"||"&amp;Table2[[#This Row],[Groupt]]&amp;Table2[[#This Row],[Plant]]&amp;Table2[[#This Row],[Site]]&amp;"|"&amp;Table2[[#This Row],[Role]])</f>
        <v>Andreas Mueller|mueand||MCAD.Engineering.Internal.Stadler|Designer|PA9|andreas.mueller@stadlerrail.com|defaultgroup|MCAD.Engineering.Internal.Stadler|licenselevel|author</v>
      </c>
    </row>
    <row r="168" spans="1:20" x14ac:dyDescent="0.25">
      <c r="A168" t="s">
        <v>404</v>
      </c>
      <c r="B168" t="s">
        <v>405</v>
      </c>
      <c r="G168" t="str">
        <f>LOWER(Table2[[#This Row],[Email-Address]])</f>
        <v/>
      </c>
      <c r="H168" t="s">
        <v>408</v>
      </c>
      <c r="I168" t="str">
        <f>IF(NOT(Table2[[#This Row],[Plant]]="TC Admin"),".Stadler","")</f>
        <v>.Stadler</v>
      </c>
      <c r="J168" t="s">
        <v>35</v>
      </c>
      <c r="K168" t="str">
        <f>IF(NOT(Table2[[#This Row],[Plant]]="TC Admin"),_xlfn.XLOOKUP(Table2[[#This Row],[Group]],tGroups[Group],tGroups[Groupt],NA(),0,1),"")</f>
        <v>MCAD.Engineering.</v>
      </c>
      <c r="L168" t="s">
        <v>101</v>
      </c>
      <c r="M168" t="str">
        <f>IF(NOT(Table2[[#This Row],[Role]]="Consumer"),"author","consumer")</f>
        <v>author</v>
      </c>
      <c r="P168" t="s">
        <v>23</v>
      </c>
      <c r="T168" t="str">
        <f>IF(Table2[[#This Row],[Default Group?]]="x",Table2[[#This Row],[Person]]&amp;"|"&amp;Table2[[#This Row],[User ID]]&amp;"|"&amp;Table2[[#This Row],[PW]]&amp;"|"&amp;Table2[[#This Row],[Groupt]]&amp;Table2[[#This Row],[Plant]]&amp;Table2[[#This Row],[Site]]&amp;"|"&amp;Table2[[#This Row],[Role]]&amp;"|PA9|"&amp;Table2[[#This Row],[Email-Address to lower case]]&amp;"|defaultgroup|"&amp;Table2[[#This Row],[Groupt]]&amp;Table2[[#This Row],[Plant]]&amp;Table2[[#This Row],[Site]]&amp;"|licenselevel|"&amp;Table2[[#This Row],[License Level]],Table2[[#This Row],[Person]]&amp;"|"&amp;Table2[[#This Row],[User ID]]&amp;"||"&amp;Table2[[#This Row],[Groupt]]&amp;Table2[[#This Row],[Plant]]&amp;Table2[[#This Row],[Site]]&amp;"|"&amp;Table2[[#This Row],[Role]])</f>
        <v>Anderas Mueller|mueand||MCAD.Engineering.Internal.Stadler|Reviewer</v>
      </c>
    </row>
    <row r="169" spans="1:20" x14ac:dyDescent="0.25">
      <c r="A169" t="s">
        <v>403</v>
      </c>
      <c r="B169" t="s">
        <v>405</v>
      </c>
      <c r="G169" t="str">
        <f>LOWER(Table2[[#This Row],[Email-Address]])</f>
        <v/>
      </c>
      <c r="H169" t="s">
        <v>408</v>
      </c>
      <c r="I169" t="str">
        <f>IF(NOT(Table2[[#This Row],[Plant]]="TC Admin"),".Stadler","")</f>
        <v>.Stadler</v>
      </c>
      <c r="J169" t="s">
        <v>35</v>
      </c>
      <c r="K169" t="str">
        <f>IF(NOT(Table2[[#This Row],[Plant]]="TC Admin"),_xlfn.XLOOKUP(Table2[[#This Row],[Group]],tGroups[Group],tGroups[Groupt],NA(),0,1),"")</f>
        <v>MCAD.Engineering.</v>
      </c>
      <c r="L169" t="s">
        <v>22</v>
      </c>
      <c r="M169" t="str">
        <f>IF(NOT(Table2[[#This Row],[Role]]="Consumer"),"author","consumer")</f>
        <v>author</v>
      </c>
      <c r="P169" t="s">
        <v>23</v>
      </c>
      <c r="T169" t="str">
        <f>IF(Table2[[#This Row],[Default Group?]]="x",Table2[[#This Row],[Person]]&amp;"|"&amp;Table2[[#This Row],[User ID]]&amp;"|"&amp;Table2[[#This Row],[PW]]&amp;"|"&amp;Table2[[#This Row],[Groupt]]&amp;Table2[[#This Row],[Plant]]&amp;Table2[[#This Row],[Site]]&amp;"|"&amp;Table2[[#This Row],[Role]]&amp;"|PA9|"&amp;Table2[[#This Row],[Email-Address to lower case]]&amp;"|defaultgroup|"&amp;Table2[[#This Row],[Groupt]]&amp;Table2[[#This Row],[Plant]]&amp;Table2[[#This Row],[Site]]&amp;"|licenselevel|"&amp;Table2[[#This Row],[License Level]],Table2[[#This Row],[Person]]&amp;"|"&amp;Table2[[#This Row],[User ID]]&amp;"||"&amp;Table2[[#This Row],[Groupt]]&amp;Table2[[#This Row],[Plant]]&amp;Table2[[#This Row],[Site]]&amp;"|"&amp;Table2[[#This Row],[Role]])</f>
        <v>Andreas Mueller|mueand||MCAD.Engineering.Internal.Stadler|Approver</v>
      </c>
    </row>
    <row r="170" spans="1:20" x14ac:dyDescent="0.25">
      <c r="A170" s="48" t="s">
        <v>362</v>
      </c>
      <c r="B170" s="48" t="s">
        <v>407</v>
      </c>
      <c r="C170" s="48"/>
      <c r="D170" s="48" t="s">
        <v>18</v>
      </c>
      <c r="F170" s="48" t="s">
        <v>363</v>
      </c>
      <c r="G170" s="48" t="str">
        <f>LOWER(Table2[[#This Row],[Email-Address]])</f>
        <v>bernd.dubrau@stadlerrail.com</v>
      </c>
      <c r="H170" t="s">
        <v>408</v>
      </c>
      <c r="I170" t="str">
        <f>IF(NOT(Table2[[#This Row],[Plant]]="TC Admin"),".Stadler","")</f>
        <v>.Stadler</v>
      </c>
      <c r="J170" t="s">
        <v>35</v>
      </c>
      <c r="K170" t="str">
        <f>IF(NOT(Table2[[#This Row],[Plant]]="TC Admin"),_xlfn.XLOOKUP(Table2[[#This Row],[Group]],tGroups[Group],tGroups[Groupt],NA(),0,1),"")</f>
        <v>MCAD.Engineering.</v>
      </c>
      <c r="L170" s="48" t="s">
        <v>36</v>
      </c>
      <c r="M170" t="str">
        <f>IF(NOT(Table2[[#This Row],[Role]]="Consumer"),"author","consumer")</f>
        <v>author</v>
      </c>
      <c r="N170" t="s">
        <v>23</v>
      </c>
      <c r="P170" t="s">
        <v>23</v>
      </c>
      <c r="T170" t="str">
        <f>IF(Table2[[#This Row],[Default Group?]]="x",Table2[[#This Row],[Person]]&amp;"|"&amp;Table2[[#This Row],[User ID]]&amp;"|"&amp;Table2[[#This Row],[PW]]&amp;"|"&amp;Table2[[#This Row],[Groupt]]&amp;Table2[[#This Row],[Plant]]&amp;Table2[[#This Row],[Site]]&amp;"|"&amp;Table2[[#This Row],[Role]]&amp;"|PA9|"&amp;Table2[[#This Row],[Email-Address to lower case]]&amp;"|defaultgroup|"&amp;Table2[[#This Row],[Groupt]]&amp;Table2[[#This Row],[Plant]]&amp;Table2[[#This Row],[Site]]&amp;"|licenselevel|"&amp;Table2[[#This Row],[License Level]],Table2[[#This Row],[Person]]&amp;"|"&amp;Table2[[#This Row],[User ID]]&amp;"||"&amp;Table2[[#This Row],[Groupt]]&amp;Table2[[#This Row],[Plant]]&amp;Table2[[#This Row],[Site]]&amp;"|"&amp;Table2[[#This Row],[Role]])</f>
        <v>Bernd Dubrau|bdubrau||MCAD.Engineering.Internal.Stadler|Designer|PA9|bernd.dubrau@stadlerrail.com|defaultgroup|MCAD.Engineering.Internal.Stadler|licenselevel|author</v>
      </c>
    </row>
    <row r="171" spans="1:20" x14ac:dyDescent="0.25">
      <c r="A171" t="s">
        <v>416</v>
      </c>
      <c r="B171" t="s">
        <v>417</v>
      </c>
      <c r="D171" t="s">
        <v>18</v>
      </c>
      <c r="F171" t="s">
        <v>418</v>
      </c>
      <c r="G171" t="str">
        <f>LOWER(Table2[[#This Row],[Email-Address]])</f>
        <v>lutz.wiese@stadlerrail.com</v>
      </c>
      <c r="H171" t="s">
        <v>408</v>
      </c>
      <c r="I171" t="str">
        <f>IF(NOT(Table2[[#This Row],[Plant]]="TC Admin"),".Stadler","")</f>
        <v>.Stadler</v>
      </c>
      <c r="J171" t="s">
        <v>35</v>
      </c>
      <c r="K171" t="str">
        <f>IF(NOT(Table2[[#This Row],[Plant]]="TC Admin"),_xlfn.XLOOKUP(Table2[[#This Row],[Group]],tGroups[Group],tGroups[Groupt],NA(),0,1),"")</f>
        <v>MCAD.Engineering.</v>
      </c>
      <c r="L171" t="s">
        <v>36</v>
      </c>
      <c r="M171" t="str">
        <f>IF(NOT(Table2[[#This Row],[Role]]="Consumer"),"author","consumer")</f>
        <v>author</v>
      </c>
      <c r="N171" t="s">
        <v>23</v>
      </c>
      <c r="P171" t="s">
        <v>23</v>
      </c>
      <c r="T171" t="str">
        <f>IF(Table2[[#This Row],[Default Group?]]="x",Table2[[#This Row],[Person]]&amp;"|"&amp;Table2[[#This Row],[User ID]]&amp;"|"&amp;Table2[[#This Row],[PW]]&amp;"|"&amp;Table2[[#This Row],[Groupt]]&amp;Table2[[#This Row],[Plant]]&amp;Table2[[#This Row],[Site]]&amp;"|"&amp;Table2[[#This Row],[Role]]&amp;"|PA9|"&amp;Table2[[#This Row],[Email-Address to lower case]]&amp;"|defaultgroup|"&amp;Table2[[#This Row],[Groupt]]&amp;Table2[[#This Row],[Plant]]&amp;Table2[[#This Row],[Site]]&amp;"|licenselevel|"&amp;Table2[[#This Row],[License Level]],Table2[[#This Row],[Person]]&amp;"|"&amp;Table2[[#This Row],[User ID]]&amp;"||"&amp;Table2[[#This Row],[Groupt]]&amp;Table2[[#This Row],[Plant]]&amp;Table2[[#This Row],[Site]]&amp;"|"&amp;Table2[[#This Row],[Role]])</f>
        <v>Lutz Wiese|lwiese||MCAD.Engineering.Internal.Stadler|Designer|PA9|lutz.wiese@stadlerrail.com|defaultgroup|MCAD.Engineering.Internal.Stadler|licenselevel|author</v>
      </c>
    </row>
    <row r="172" spans="1:20" x14ac:dyDescent="0.25">
      <c r="A172" t="s">
        <v>419</v>
      </c>
      <c r="B172" t="s">
        <v>420</v>
      </c>
      <c r="D172" t="s">
        <v>18</v>
      </c>
      <c r="F172" t="s">
        <v>421</v>
      </c>
      <c r="G172" t="str">
        <f>LOWER(Table2[[#This Row],[Email-Address]])</f>
        <v>malte.oberkinkhaus@stadlerrail.com</v>
      </c>
      <c r="H172" t="s">
        <v>408</v>
      </c>
      <c r="I172" t="str">
        <f>IF(NOT(Table2[[#This Row],[Plant]]="TC Admin"),".Stadler","")</f>
        <v>.Stadler</v>
      </c>
      <c r="J172" t="s">
        <v>63</v>
      </c>
      <c r="K172" t="str">
        <f>IF(NOT(Table2[[#This Row],[Plant]]="TC Admin"),_xlfn.XLOOKUP(Table2[[#This Row],[Group]],tGroups[Group],tGroups[Groupt],NA(),0,1),"")</f>
        <v>ECAD.Engineering.</v>
      </c>
      <c r="L172" t="s">
        <v>36</v>
      </c>
      <c r="M172" t="str">
        <f>IF(NOT(Table2[[#This Row],[Role]]="Consumer"),"author","consumer")</f>
        <v>author</v>
      </c>
      <c r="N172" t="s">
        <v>23</v>
      </c>
      <c r="O172" t="s">
        <v>23</v>
      </c>
      <c r="P172" t="s">
        <v>23</v>
      </c>
      <c r="Q172" t="s">
        <v>23</v>
      </c>
      <c r="R172" t="s">
        <v>23</v>
      </c>
      <c r="T172" t="str">
        <f>IF(Table2[[#This Row],[Default Group?]]="x",Table2[[#This Row],[Person]]&amp;"|"&amp;Table2[[#This Row],[User ID]]&amp;"|"&amp;Table2[[#This Row],[PW]]&amp;"|"&amp;Table2[[#This Row],[Groupt]]&amp;Table2[[#This Row],[Plant]]&amp;Table2[[#This Row],[Site]]&amp;"|"&amp;Table2[[#This Row],[Role]]&amp;"|PA9|"&amp;Table2[[#This Row],[Email-Address to lower case]]&amp;"|defaultgroup|"&amp;Table2[[#This Row],[Groupt]]&amp;Table2[[#This Row],[Plant]]&amp;Table2[[#This Row],[Site]]&amp;"|licenselevel|"&amp;Table2[[#This Row],[License Level]],Table2[[#This Row],[Person]]&amp;"|"&amp;Table2[[#This Row],[User ID]]&amp;"||"&amp;Table2[[#This Row],[Groupt]]&amp;Table2[[#This Row],[Plant]]&amp;Table2[[#This Row],[Site]]&amp;"|"&amp;Table2[[#This Row],[Role]])</f>
        <v>Malte Oberkinkhaus|obemal||ECAD.Engineering.Internal.Stadler|Designer|PA9|malte.oberkinkhaus@stadlerrail.com|defaultgroup|ECAD.Engineering.Internal.Stadler|licenselevel|author</v>
      </c>
    </row>
    <row r="173" spans="1:20" x14ac:dyDescent="0.25">
      <c r="A173" t="s">
        <v>422</v>
      </c>
      <c r="B173" t="s">
        <v>423</v>
      </c>
      <c r="D173" t="s">
        <v>18</v>
      </c>
      <c r="F173" t="s">
        <v>424</v>
      </c>
      <c r="G173" t="str">
        <f>LOWER(Table2[[#This Row],[Email-Address]])</f>
        <v>serena.rinaldi@stadlerrail.com</v>
      </c>
      <c r="H173" t="s">
        <v>408</v>
      </c>
      <c r="I173" t="str">
        <f>IF(NOT(Table2[[#This Row],[Plant]]="TC Admin"),".Stadler","")</f>
        <v>.Stadler</v>
      </c>
      <c r="J173" t="s">
        <v>35</v>
      </c>
      <c r="K173" t="str">
        <f>IF(NOT(Table2[[#This Row],[Plant]]="TC Admin"),_xlfn.XLOOKUP(Table2[[#This Row],[Group]],tGroups[Group],tGroups[Groupt],NA(),0,1),"")</f>
        <v>MCAD.Engineering.</v>
      </c>
      <c r="L173" t="s">
        <v>36</v>
      </c>
      <c r="M173" t="str">
        <f>IF(NOT(Table2[[#This Row],[Role]]="Consumer"),"author","consumer")</f>
        <v>author</v>
      </c>
      <c r="N173" t="s">
        <v>23</v>
      </c>
      <c r="O173" t="s">
        <v>23</v>
      </c>
      <c r="P173" t="s">
        <v>23</v>
      </c>
      <c r="T173" t="str">
        <f>IF(Table2[[#This Row],[Default Group?]]="x",Table2[[#This Row],[Person]]&amp;"|"&amp;Table2[[#This Row],[User ID]]&amp;"|"&amp;Table2[[#This Row],[PW]]&amp;"|"&amp;Table2[[#This Row],[Groupt]]&amp;Table2[[#This Row],[Plant]]&amp;Table2[[#This Row],[Site]]&amp;"|"&amp;Table2[[#This Row],[Role]]&amp;"|PA9|"&amp;Table2[[#This Row],[Email-Address to lower case]]&amp;"|defaultgroup|"&amp;Table2[[#This Row],[Groupt]]&amp;Table2[[#This Row],[Plant]]&amp;Table2[[#This Row],[Site]]&amp;"|licenselevel|"&amp;Table2[[#This Row],[License Level]],Table2[[#This Row],[Person]]&amp;"|"&amp;Table2[[#This Row],[User ID]]&amp;"||"&amp;Table2[[#This Row],[Groupt]]&amp;Table2[[#This Row],[Plant]]&amp;Table2[[#This Row],[Site]]&amp;"|"&amp;Table2[[#This Row],[Role]])</f>
        <v>Serena Rinaldi|rinser||MCAD.Engineering.Internal.Stadler|Designer|PA9|serena.rinaldi@stadlerrail.com|defaultgroup|MCAD.Engineering.Internal.Stadler|licenselevel|author</v>
      </c>
    </row>
    <row r="174" spans="1:20" x14ac:dyDescent="0.25">
      <c r="A174" t="s">
        <v>422</v>
      </c>
      <c r="B174" t="s">
        <v>423</v>
      </c>
      <c r="F174" t="s">
        <v>424</v>
      </c>
      <c r="G174" t="str">
        <f>LOWER(Table2[[#This Row],[Email-Address]])</f>
        <v>serena.rinaldi@stadlerrail.com</v>
      </c>
      <c r="H174" t="s">
        <v>58</v>
      </c>
      <c r="I174" t="str">
        <f>IF(NOT(Table2[[#This Row],[Plant]]="TC Admin"),".Stadler","")</f>
        <v>.Stadler</v>
      </c>
      <c r="J174" t="s">
        <v>227</v>
      </c>
      <c r="K174" t="str">
        <f>IF(NOT(Table2[[#This Row],[Plant]]="TC Admin"),_xlfn.XLOOKUP(Table2[[#This Row],[Group]],tGroups[Group],tGroups[Groupt],NA(),0,1),"")</f>
        <v>MDM.</v>
      </c>
      <c r="L174" t="s">
        <v>36</v>
      </c>
      <c r="M174" t="str">
        <f>IF(NOT(Table2[[#This Row],[Role]]="Consumer"),"author","consumer")</f>
        <v>author</v>
      </c>
      <c r="O174" t="s">
        <v>23</v>
      </c>
      <c r="P174" t="s">
        <v>23</v>
      </c>
      <c r="T174" t="str">
        <f>IF(Table2[[#This Row],[Default Group?]]="x",Table2[[#This Row],[Person]]&amp;"|"&amp;Table2[[#This Row],[User ID]]&amp;"|"&amp;Table2[[#This Row],[PW]]&amp;"|"&amp;Table2[[#This Row],[Groupt]]&amp;Table2[[#This Row],[Plant]]&amp;Table2[[#This Row],[Site]]&amp;"|"&amp;Table2[[#This Row],[Role]]&amp;"|PA9|"&amp;Table2[[#This Row],[Email-Address to lower case]]&amp;"|defaultgroup|"&amp;Table2[[#This Row],[Groupt]]&amp;Table2[[#This Row],[Plant]]&amp;Table2[[#This Row],[Site]]&amp;"|licenselevel|"&amp;Table2[[#This Row],[License Level]],Table2[[#This Row],[Person]]&amp;"|"&amp;Table2[[#This Row],[User ID]]&amp;"||"&amp;Table2[[#This Row],[Groupt]]&amp;Table2[[#This Row],[Plant]]&amp;Table2[[#This Row],[Site]]&amp;"|"&amp;Table2[[#This Row],[Role]])</f>
        <v>Serena Rinaldi|rinser||MDM.Global.Stadler|Designer</v>
      </c>
    </row>
    <row r="175" spans="1:20" x14ac:dyDescent="0.25">
      <c r="A175" t="s">
        <v>425</v>
      </c>
      <c r="B175" t="s">
        <v>426</v>
      </c>
      <c r="D175" t="s">
        <v>18</v>
      </c>
      <c r="F175" t="s">
        <v>427</v>
      </c>
      <c r="G175" t="str">
        <f>LOWER(Table2[[#This Row],[Email-Address]])</f>
        <v>dominic.messerli@stadlerrail.com</v>
      </c>
      <c r="H175" t="s">
        <v>408</v>
      </c>
      <c r="I175" t="str">
        <f>IF(NOT(Table2[[#This Row],[Plant]]="TC Admin"),".Stadler","")</f>
        <v>.Stadler</v>
      </c>
      <c r="J175" t="s">
        <v>35</v>
      </c>
      <c r="K175" t="str">
        <f>IF(NOT(Table2[[#This Row],[Plant]]="TC Admin"),_xlfn.XLOOKUP(Table2[[#This Row],[Group]],tGroups[Group],tGroups[Groupt],NA(),0,1),"")</f>
        <v>MCAD.Engineering.</v>
      </c>
      <c r="L175" t="s">
        <v>36</v>
      </c>
      <c r="M175" t="str">
        <f>IF(NOT(Table2[[#This Row],[Role]]="Consumer"),"author","consumer")</f>
        <v>author</v>
      </c>
      <c r="N175" t="s">
        <v>23</v>
      </c>
      <c r="O175" t="s">
        <v>23</v>
      </c>
      <c r="P175" t="s">
        <v>23</v>
      </c>
      <c r="T175" t="str">
        <f>IF(Table2[[#This Row],[Default Group?]]="x",Table2[[#This Row],[Person]]&amp;"|"&amp;Table2[[#This Row],[User ID]]&amp;"|"&amp;Table2[[#This Row],[PW]]&amp;"|"&amp;Table2[[#This Row],[Groupt]]&amp;Table2[[#This Row],[Plant]]&amp;Table2[[#This Row],[Site]]&amp;"|"&amp;Table2[[#This Row],[Role]]&amp;"|PA9|"&amp;Table2[[#This Row],[Email-Address to lower case]]&amp;"|defaultgroup|"&amp;Table2[[#This Row],[Groupt]]&amp;Table2[[#This Row],[Plant]]&amp;Table2[[#This Row],[Site]]&amp;"|licenselevel|"&amp;Table2[[#This Row],[License Level]],Table2[[#This Row],[Person]]&amp;"|"&amp;Table2[[#This Row],[User ID]]&amp;"||"&amp;Table2[[#This Row],[Groupt]]&amp;Table2[[#This Row],[Plant]]&amp;Table2[[#This Row],[Site]]&amp;"|"&amp;Table2[[#This Row],[Role]])</f>
        <v>Dominic Messerli|mesdom||MCAD.Engineering.Internal.Stadler|Designer|PA9|dominic.messerli@stadlerrail.com|defaultgroup|MCAD.Engineering.Internal.Stadler|licenselevel|author</v>
      </c>
    </row>
    <row r="176" spans="1:20" x14ac:dyDescent="0.25">
      <c r="A176" t="s">
        <v>425</v>
      </c>
      <c r="B176" t="s">
        <v>426</v>
      </c>
      <c r="F176" t="s">
        <v>427</v>
      </c>
      <c r="G176" t="str">
        <f>LOWER(Table2[[#This Row],[Email-Address]])</f>
        <v>dominic.messerli@stadlerrail.com</v>
      </c>
      <c r="H176" t="s">
        <v>58</v>
      </c>
      <c r="I176" t="str">
        <f>IF(NOT(Table2[[#This Row],[Plant]]="TC Admin"),".Stadler","")</f>
        <v>.Stadler</v>
      </c>
      <c r="J176" t="s">
        <v>227</v>
      </c>
      <c r="K176" t="str">
        <f>IF(NOT(Table2[[#This Row],[Plant]]="TC Admin"),_xlfn.XLOOKUP(Table2[[#This Row],[Group]],tGroups[Group],tGroups[Groupt],NA(),0,1),"")</f>
        <v>MDM.</v>
      </c>
      <c r="L176" t="s">
        <v>36</v>
      </c>
      <c r="M176" t="str">
        <f>IF(NOT(Table2[[#This Row],[Role]]="Consumer"),"author","consumer")</f>
        <v>author</v>
      </c>
      <c r="O176" t="s">
        <v>23</v>
      </c>
      <c r="P176" t="s">
        <v>23</v>
      </c>
      <c r="T176" t="str">
        <f>IF(Table2[[#This Row],[Default Group?]]="x",Table2[[#This Row],[Person]]&amp;"|"&amp;Table2[[#This Row],[User ID]]&amp;"|"&amp;Table2[[#This Row],[PW]]&amp;"|"&amp;Table2[[#This Row],[Groupt]]&amp;Table2[[#This Row],[Plant]]&amp;Table2[[#This Row],[Site]]&amp;"|"&amp;Table2[[#This Row],[Role]]&amp;"|PA9|"&amp;Table2[[#This Row],[Email-Address to lower case]]&amp;"|defaultgroup|"&amp;Table2[[#This Row],[Groupt]]&amp;Table2[[#This Row],[Plant]]&amp;Table2[[#This Row],[Site]]&amp;"|licenselevel|"&amp;Table2[[#This Row],[License Level]],Table2[[#This Row],[Person]]&amp;"|"&amp;Table2[[#This Row],[User ID]]&amp;"||"&amp;Table2[[#This Row],[Groupt]]&amp;Table2[[#This Row],[Plant]]&amp;Table2[[#This Row],[Site]]&amp;"|"&amp;Table2[[#This Row],[Role]])</f>
        <v>Dominic Messerli|mesdom||MDM.Global.Stadler|Designer</v>
      </c>
    </row>
    <row r="177" spans="1:20" x14ac:dyDescent="0.25">
      <c r="A177" t="s">
        <v>428</v>
      </c>
      <c r="B177" t="s">
        <v>429</v>
      </c>
      <c r="D177" t="s">
        <v>18</v>
      </c>
      <c r="F177" t="s">
        <v>430</v>
      </c>
      <c r="G177" t="str">
        <f>LOWER(Table2[[#This Row],[Email-Address]])</f>
        <v>markus.wintermantel@stadlerrail.com</v>
      </c>
      <c r="H177" t="s">
        <v>408</v>
      </c>
      <c r="I177" t="str">
        <f>IF(NOT(Table2[[#This Row],[Plant]]="TC Admin"),".Stadler","")</f>
        <v>.Stadler</v>
      </c>
      <c r="J177" t="s">
        <v>35</v>
      </c>
      <c r="K177" t="str">
        <f>IF(NOT(Table2[[#This Row],[Plant]]="TC Admin"),_xlfn.XLOOKUP(Table2[[#This Row],[Group]],tGroups[Group],tGroups[Groupt],NA(),0,1),"")</f>
        <v>MCAD.Engineering.</v>
      </c>
      <c r="L177" t="s">
        <v>36</v>
      </c>
      <c r="M177" t="str">
        <f>IF(NOT(Table2[[#This Row],[Role]]="Consumer"),"author","consumer")</f>
        <v>author</v>
      </c>
      <c r="N177" t="s">
        <v>23</v>
      </c>
      <c r="O177" t="s">
        <v>23</v>
      </c>
      <c r="P177" t="s">
        <v>23</v>
      </c>
      <c r="T177" t="str">
        <f>IF(Table2[[#This Row],[Default Group?]]="x",Table2[[#This Row],[Person]]&amp;"|"&amp;Table2[[#This Row],[User ID]]&amp;"|"&amp;Table2[[#This Row],[PW]]&amp;"|"&amp;Table2[[#This Row],[Groupt]]&amp;Table2[[#This Row],[Plant]]&amp;Table2[[#This Row],[Site]]&amp;"|"&amp;Table2[[#This Row],[Role]]&amp;"|PA9|"&amp;Table2[[#This Row],[Email-Address to lower case]]&amp;"|defaultgroup|"&amp;Table2[[#This Row],[Groupt]]&amp;Table2[[#This Row],[Plant]]&amp;Table2[[#This Row],[Site]]&amp;"|licenselevel|"&amp;Table2[[#This Row],[License Level]],Table2[[#This Row],[Person]]&amp;"|"&amp;Table2[[#This Row],[User ID]]&amp;"||"&amp;Table2[[#This Row],[Groupt]]&amp;Table2[[#This Row],[Plant]]&amp;Table2[[#This Row],[Site]]&amp;"|"&amp;Table2[[#This Row],[Role]])</f>
        <v>Markus Wintermantel|wintma||MCAD.Engineering.Internal.Stadler|Designer|PA9|markus.wintermantel@stadlerrail.com|defaultgroup|MCAD.Engineering.Internal.Stadler|licenselevel|author</v>
      </c>
    </row>
    <row r="178" spans="1:20" x14ac:dyDescent="0.25">
      <c r="A178" t="s">
        <v>428</v>
      </c>
      <c r="B178" t="s">
        <v>429</v>
      </c>
      <c r="F178" t="s">
        <v>430</v>
      </c>
      <c r="G178" t="str">
        <f>LOWER(Table2[[#This Row],[Email-Address]])</f>
        <v>markus.wintermantel@stadlerrail.com</v>
      </c>
      <c r="H178" t="s">
        <v>58</v>
      </c>
      <c r="I178" t="str">
        <f>IF(NOT(Table2[[#This Row],[Plant]]="TC Admin"),".Stadler","")</f>
        <v>.Stadler</v>
      </c>
      <c r="J178" t="s">
        <v>227</v>
      </c>
      <c r="K178" t="str">
        <f>IF(NOT(Table2[[#This Row],[Plant]]="TC Admin"),_xlfn.XLOOKUP(Table2[[#This Row],[Group]],tGroups[Group],tGroups[Groupt],NA(),0,1),"")</f>
        <v>MDM.</v>
      </c>
      <c r="L178" t="s">
        <v>36</v>
      </c>
      <c r="M178" t="str">
        <f>IF(NOT(Table2[[#This Row],[Role]]="Consumer"),"author","consumer")</f>
        <v>author</v>
      </c>
      <c r="O178" t="s">
        <v>23</v>
      </c>
      <c r="P178" t="s">
        <v>23</v>
      </c>
      <c r="T178" t="str">
        <f>IF(Table2[[#This Row],[Default Group?]]="x",Table2[[#This Row],[Person]]&amp;"|"&amp;Table2[[#This Row],[User ID]]&amp;"|"&amp;Table2[[#This Row],[PW]]&amp;"|"&amp;Table2[[#This Row],[Groupt]]&amp;Table2[[#This Row],[Plant]]&amp;Table2[[#This Row],[Site]]&amp;"|"&amp;Table2[[#This Row],[Role]]&amp;"|PA9|"&amp;Table2[[#This Row],[Email-Address to lower case]]&amp;"|defaultgroup|"&amp;Table2[[#This Row],[Groupt]]&amp;Table2[[#This Row],[Plant]]&amp;Table2[[#This Row],[Site]]&amp;"|licenselevel|"&amp;Table2[[#This Row],[License Level]],Table2[[#This Row],[Person]]&amp;"|"&amp;Table2[[#This Row],[User ID]]&amp;"||"&amp;Table2[[#This Row],[Groupt]]&amp;Table2[[#This Row],[Plant]]&amp;Table2[[#This Row],[Site]]&amp;"|"&amp;Table2[[#This Row],[Role]])</f>
        <v>Markus Wintermantel|wintma||MDM.Global.Stadler|Designer</v>
      </c>
    </row>
    <row r="179" spans="1:20" x14ac:dyDescent="0.25">
      <c r="A179" t="s">
        <v>431</v>
      </c>
      <c r="B179" t="s">
        <v>432</v>
      </c>
      <c r="D179" t="s">
        <v>18</v>
      </c>
      <c r="F179" t="s">
        <v>433</v>
      </c>
      <c r="G179" t="str">
        <f>LOWER(Table2[[#This Row],[Email-Address]])</f>
        <v>christoph.baettig@stadlerrail.com</v>
      </c>
      <c r="H179" t="s">
        <v>408</v>
      </c>
      <c r="I179" t="str">
        <f>IF(NOT(Table2[[#This Row],[Plant]]="TC Admin"),".Stadler","")</f>
        <v>.Stadler</v>
      </c>
      <c r="J179" t="s">
        <v>35</v>
      </c>
      <c r="K179" t="str">
        <f>IF(NOT(Table2[[#This Row],[Plant]]="TC Admin"),_xlfn.XLOOKUP(Table2[[#This Row],[Group]],tGroups[Group],tGroups[Groupt],NA(),0,1),"")</f>
        <v>MCAD.Engineering.</v>
      </c>
      <c r="L179" t="s">
        <v>36</v>
      </c>
      <c r="M179" t="str">
        <f>IF(NOT(Table2[[#This Row],[Role]]="Consumer"),"author","consumer")</f>
        <v>author</v>
      </c>
      <c r="N179" t="s">
        <v>23</v>
      </c>
      <c r="O179" t="s">
        <v>23</v>
      </c>
      <c r="P179" t="s">
        <v>23</v>
      </c>
      <c r="T179" t="str">
        <f>IF(Table2[[#This Row],[Default Group?]]="x",Table2[[#This Row],[Person]]&amp;"|"&amp;Table2[[#This Row],[User ID]]&amp;"|"&amp;Table2[[#This Row],[PW]]&amp;"|"&amp;Table2[[#This Row],[Groupt]]&amp;Table2[[#This Row],[Plant]]&amp;Table2[[#This Row],[Site]]&amp;"|"&amp;Table2[[#This Row],[Role]]&amp;"|PA9|"&amp;Table2[[#This Row],[Email-Address to lower case]]&amp;"|defaultgroup|"&amp;Table2[[#This Row],[Groupt]]&amp;Table2[[#This Row],[Plant]]&amp;Table2[[#This Row],[Site]]&amp;"|licenselevel|"&amp;Table2[[#This Row],[License Level]],Table2[[#This Row],[Person]]&amp;"|"&amp;Table2[[#This Row],[User ID]]&amp;"||"&amp;Table2[[#This Row],[Groupt]]&amp;Table2[[#This Row],[Plant]]&amp;Table2[[#This Row],[Site]]&amp;"|"&amp;Table2[[#This Row],[Role]])</f>
        <v>Christoph Bättig|baetch||MCAD.Engineering.Internal.Stadler|Designer|PA9|christoph.baettig@stadlerrail.com|defaultgroup|MCAD.Engineering.Internal.Stadler|licenselevel|author</v>
      </c>
    </row>
    <row r="180" spans="1:20" x14ac:dyDescent="0.25">
      <c r="A180" t="s">
        <v>431</v>
      </c>
      <c r="B180" t="s">
        <v>432</v>
      </c>
      <c r="F180" t="s">
        <v>433</v>
      </c>
      <c r="G180" t="str">
        <f>LOWER(Table2[[#This Row],[Email-Address]])</f>
        <v>christoph.baettig@stadlerrail.com</v>
      </c>
      <c r="H180" t="s">
        <v>58</v>
      </c>
      <c r="I180" t="str">
        <f>IF(NOT(Table2[[#This Row],[Plant]]="TC Admin"),".Stadler","")</f>
        <v>.Stadler</v>
      </c>
      <c r="J180" t="s">
        <v>227</v>
      </c>
      <c r="K180" t="str">
        <f>IF(NOT(Table2[[#This Row],[Plant]]="TC Admin"),_xlfn.XLOOKUP(Table2[[#This Row],[Group]],tGroups[Group],tGroups[Groupt],NA(),0,1),"")</f>
        <v>MDM.</v>
      </c>
      <c r="L180" t="s">
        <v>36</v>
      </c>
      <c r="M180" t="str">
        <f>IF(NOT(Table2[[#This Row],[Role]]="Consumer"),"author","consumer")</f>
        <v>author</v>
      </c>
      <c r="O180" t="s">
        <v>23</v>
      </c>
      <c r="P180" t="s">
        <v>23</v>
      </c>
      <c r="T180" t="str">
        <f>IF(Table2[[#This Row],[Default Group?]]="x",Table2[[#This Row],[Person]]&amp;"|"&amp;Table2[[#This Row],[User ID]]&amp;"|"&amp;Table2[[#This Row],[PW]]&amp;"|"&amp;Table2[[#This Row],[Groupt]]&amp;Table2[[#This Row],[Plant]]&amp;Table2[[#This Row],[Site]]&amp;"|"&amp;Table2[[#This Row],[Role]]&amp;"|PA9|"&amp;Table2[[#This Row],[Email-Address to lower case]]&amp;"|defaultgroup|"&amp;Table2[[#This Row],[Groupt]]&amp;Table2[[#This Row],[Plant]]&amp;Table2[[#This Row],[Site]]&amp;"|licenselevel|"&amp;Table2[[#This Row],[License Level]],Table2[[#This Row],[Person]]&amp;"|"&amp;Table2[[#This Row],[User ID]]&amp;"||"&amp;Table2[[#This Row],[Groupt]]&amp;Table2[[#This Row],[Plant]]&amp;Table2[[#This Row],[Site]]&amp;"|"&amp;Table2[[#This Row],[Role]])</f>
        <v>Christoph Bättig|baetch||MDM.Global.Stadler|Designer</v>
      </c>
    </row>
    <row r="181" spans="1:20" x14ac:dyDescent="0.25">
      <c r="A181" t="s">
        <v>434</v>
      </c>
      <c r="B181" t="s">
        <v>435</v>
      </c>
      <c r="D181" t="s">
        <v>18</v>
      </c>
      <c r="F181" t="s">
        <v>436</v>
      </c>
      <c r="G181" t="str">
        <f>LOWER(Table2[[#This Row],[Email-Address]])</f>
        <v>timo.schneider@stadlerrail.com</v>
      </c>
      <c r="H181" t="s">
        <v>408</v>
      </c>
      <c r="I181" t="str">
        <f>IF(NOT(Table2[[#This Row],[Plant]]="TC Admin"),".Stadler","")</f>
        <v>.Stadler</v>
      </c>
      <c r="J181" t="s">
        <v>35</v>
      </c>
      <c r="K181" t="str">
        <f>IF(NOT(Table2[[#This Row],[Plant]]="TC Admin"),_xlfn.XLOOKUP(Table2[[#This Row],[Group]],tGroups[Group],tGroups[Groupt],NA(),0,1),"")</f>
        <v>MCAD.Engineering.</v>
      </c>
      <c r="L181" t="s">
        <v>36</v>
      </c>
      <c r="M181" t="str">
        <f>IF(NOT(Table2[[#This Row],[Role]]="Consumer"),"author","consumer")</f>
        <v>author</v>
      </c>
      <c r="N181" t="s">
        <v>23</v>
      </c>
      <c r="O181" t="s">
        <v>23</v>
      </c>
      <c r="P181" t="s">
        <v>23</v>
      </c>
      <c r="T181" t="str">
        <f>IF(Table2[[#This Row],[Default Group?]]="x",Table2[[#This Row],[Person]]&amp;"|"&amp;Table2[[#This Row],[User ID]]&amp;"|"&amp;Table2[[#This Row],[PW]]&amp;"|"&amp;Table2[[#This Row],[Groupt]]&amp;Table2[[#This Row],[Plant]]&amp;Table2[[#This Row],[Site]]&amp;"|"&amp;Table2[[#This Row],[Role]]&amp;"|PA9|"&amp;Table2[[#This Row],[Email-Address to lower case]]&amp;"|defaultgroup|"&amp;Table2[[#This Row],[Groupt]]&amp;Table2[[#This Row],[Plant]]&amp;Table2[[#This Row],[Site]]&amp;"|licenselevel|"&amp;Table2[[#This Row],[License Level]],Table2[[#This Row],[Person]]&amp;"|"&amp;Table2[[#This Row],[User ID]]&amp;"||"&amp;Table2[[#This Row],[Groupt]]&amp;Table2[[#This Row],[Plant]]&amp;Table2[[#This Row],[Site]]&amp;"|"&amp;Table2[[#This Row],[Role]])</f>
        <v>Timo Schneider|timsch||MCAD.Engineering.Internal.Stadler|Designer|PA9|timo.schneider@stadlerrail.com|defaultgroup|MCAD.Engineering.Internal.Stadler|licenselevel|author</v>
      </c>
    </row>
    <row r="182" spans="1:20" x14ac:dyDescent="0.25">
      <c r="A182" t="s">
        <v>434</v>
      </c>
      <c r="B182" t="s">
        <v>435</v>
      </c>
      <c r="F182" t="s">
        <v>436</v>
      </c>
      <c r="G182" t="str">
        <f>LOWER(Table2[[#This Row],[Email-Address]])</f>
        <v>timo.schneider@stadlerrail.com</v>
      </c>
      <c r="H182" t="s">
        <v>58</v>
      </c>
      <c r="I182" t="str">
        <f>IF(NOT(Table2[[#This Row],[Plant]]="TC Admin"),".Stadler","")</f>
        <v>.Stadler</v>
      </c>
      <c r="J182" t="s">
        <v>227</v>
      </c>
      <c r="K182" t="str">
        <f>IF(NOT(Table2[[#This Row],[Plant]]="TC Admin"),_xlfn.XLOOKUP(Table2[[#This Row],[Group]],tGroups[Group],tGroups[Groupt],NA(),0,1),"")</f>
        <v>MDM.</v>
      </c>
      <c r="L182" t="s">
        <v>36</v>
      </c>
      <c r="M182" t="str">
        <f>IF(NOT(Table2[[#This Row],[Role]]="Consumer"),"author","consumer")</f>
        <v>author</v>
      </c>
      <c r="O182" t="s">
        <v>23</v>
      </c>
      <c r="P182" t="s">
        <v>23</v>
      </c>
      <c r="T182" t="str">
        <f>IF(Table2[[#This Row],[Default Group?]]="x",Table2[[#This Row],[Person]]&amp;"|"&amp;Table2[[#This Row],[User ID]]&amp;"|"&amp;Table2[[#This Row],[PW]]&amp;"|"&amp;Table2[[#This Row],[Groupt]]&amp;Table2[[#This Row],[Plant]]&amp;Table2[[#This Row],[Site]]&amp;"|"&amp;Table2[[#This Row],[Role]]&amp;"|PA9|"&amp;Table2[[#This Row],[Email-Address to lower case]]&amp;"|defaultgroup|"&amp;Table2[[#This Row],[Groupt]]&amp;Table2[[#This Row],[Plant]]&amp;Table2[[#This Row],[Site]]&amp;"|licenselevel|"&amp;Table2[[#This Row],[License Level]],Table2[[#This Row],[Person]]&amp;"|"&amp;Table2[[#This Row],[User ID]]&amp;"||"&amp;Table2[[#This Row],[Groupt]]&amp;Table2[[#This Row],[Plant]]&amp;Table2[[#This Row],[Site]]&amp;"|"&amp;Table2[[#This Row],[Role]])</f>
        <v>Timo Schneider|timsch||MDM.Global.Stadler|Designer</v>
      </c>
    </row>
  </sheetData>
  <dataConsolidate/>
  <phoneticPr fontId="8" type="noConversion"/>
  <dataValidations count="1">
    <dataValidation type="list" allowBlank="1" showInputMessage="1" showErrorMessage="1" sqref="N2:S182" xr:uid="{819709A2-BA13-42A6-A926-F63B58B6D515}">
      <formula1>"x"</formula1>
    </dataValidation>
  </dataValidations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CF6E0505-20B1-4134-8CF1-D6E6AA40E881}">
          <x14:formula1>
            <xm:f>Roles!$A$2:$A$10</xm:f>
          </x14:formula1>
          <xm:sqref>L2:L114</xm:sqref>
        </x14:dataValidation>
        <x14:dataValidation type="list" allowBlank="1" showInputMessage="1" showErrorMessage="1" xr:uid="{39FA66C1-DE6E-42B5-A6CB-803AE7F5A824}">
          <x14:formula1>
            <xm:f>Location!$A$2:$A$6</xm:f>
          </x14:formula1>
          <xm:sqref>H2:H182</xm:sqref>
        </x14:dataValidation>
        <x14:dataValidation type="list" allowBlank="1" showInputMessage="1" showErrorMessage="1" xr:uid="{C1491A6E-A291-4F14-B509-4FB1B7ABCACF}">
          <x14:formula1>
            <xm:f>Groups!$A$2:$A$18</xm:f>
          </x14:formula1>
          <xm:sqref>J2:J182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4A3EF-88AB-4F54-B1D9-09C2F442D01E}">
  <dimension ref="A1:AG25"/>
  <sheetViews>
    <sheetView topLeftCell="A4" zoomScaleNormal="100" workbookViewId="0">
      <selection activeCell="T27" sqref="T27"/>
    </sheetView>
  </sheetViews>
  <sheetFormatPr defaultColWidth="10.81640625" defaultRowHeight="12.5" x14ac:dyDescent="0.25"/>
  <cols>
    <col min="1" max="1" width="19.81640625" style="1" customWidth="1"/>
    <col min="2" max="2" width="14.1796875" style="1" customWidth="1"/>
    <col min="3" max="7" width="6.81640625" style="1" customWidth="1"/>
    <col min="8" max="8" width="8.54296875" style="1" customWidth="1"/>
    <col min="9" max="9" width="14.453125" style="1" customWidth="1"/>
    <col min="10" max="10" width="7.1796875" style="1" customWidth="1"/>
    <col min="11" max="11" width="6.81640625" style="1" customWidth="1"/>
    <col min="12" max="12" width="9.81640625" style="1" customWidth="1"/>
    <col min="13" max="13" width="13.81640625" style="1" customWidth="1"/>
    <col min="14" max="14" width="10.1796875" style="1" customWidth="1"/>
    <col min="15" max="15" width="9.81640625" style="1" customWidth="1"/>
    <col min="16" max="16" width="10.1796875" style="1" customWidth="1"/>
    <col min="17" max="18" width="9.81640625" style="1" customWidth="1"/>
    <col min="19" max="19" width="10.81640625" style="1"/>
    <col min="20" max="20" width="20.54296875" style="1" customWidth="1"/>
    <col min="21" max="21" width="35.81640625" style="1" customWidth="1"/>
    <col min="22" max="22" width="19.81640625" style="1" customWidth="1"/>
    <col min="23" max="23" width="10.81640625" style="25"/>
    <col min="24" max="24" width="10.81640625" style="1"/>
    <col min="25" max="30" width="3.54296875" style="25" customWidth="1"/>
    <col min="31" max="33" width="3.54296875" style="1" customWidth="1"/>
    <col min="34" max="16384" width="10.81640625" style="1"/>
  </cols>
  <sheetData>
    <row r="1" spans="1:33" ht="14.5" x14ac:dyDescent="0.25">
      <c r="C1" s="69" t="s">
        <v>5</v>
      </c>
      <c r="D1" s="70"/>
      <c r="E1" s="70"/>
      <c r="F1" s="70"/>
      <c r="G1" s="70"/>
      <c r="H1" s="71"/>
      <c r="I1" s="13" t="s">
        <v>322</v>
      </c>
      <c r="J1" s="72" t="s">
        <v>323</v>
      </c>
      <c r="K1" s="73"/>
      <c r="L1" s="73"/>
      <c r="M1" s="74"/>
      <c r="N1" s="75" t="s">
        <v>9</v>
      </c>
      <c r="O1" s="75"/>
      <c r="P1" s="75"/>
      <c r="Q1" s="75"/>
      <c r="R1" s="75"/>
      <c r="T1" s="16" t="s">
        <v>324</v>
      </c>
      <c r="U1" s="16"/>
      <c r="V1" s="16"/>
      <c r="W1" s="23"/>
      <c r="X1" s="17"/>
      <c r="Y1" s="76" t="s">
        <v>325</v>
      </c>
      <c r="Z1" s="77"/>
      <c r="AA1" s="77"/>
      <c r="AB1" s="77"/>
      <c r="AC1" s="77"/>
      <c r="AD1" s="77"/>
      <c r="AE1" s="77"/>
      <c r="AF1" s="77"/>
      <c r="AG1" s="78"/>
    </row>
    <row r="2" spans="1:33" ht="29" x14ac:dyDescent="0.25">
      <c r="A2" s="2" t="s">
        <v>0</v>
      </c>
      <c r="B2" s="2" t="s">
        <v>326</v>
      </c>
      <c r="C2" s="3" t="s">
        <v>34</v>
      </c>
      <c r="D2" s="3" t="s">
        <v>20</v>
      </c>
      <c r="E2" s="3" t="s">
        <v>73</v>
      </c>
      <c r="F2" s="3" t="s">
        <v>327</v>
      </c>
      <c r="G2" s="3" t="s">
        <v>328</v>
      </c>
      <c r="H2" s="3" t="s">
        <v>27</v>
      </c>
      <c r="I2" s="4" t="s">
        <v>329</v>
      </c>
      <c r="J2" s="5" t="s">
        <v>35</v>
      </c>
      <c r="K2" s="5" t="s">
        <v>63</v>
      </c>
      <c r="L2" s="5" t="s">
        <v>111</v>
      </c>
      <c r="M2" s="5" t="s">
        <v>330</v>
      </c>
      <c r="N2" s="6" t="s">
        <v>172</v>
      </c>
      <c r="O2" s="6" t="s">
        <v>36</v>
      </c>
      <c r="P2" s="6" t="s">
        <v>101</v>
      </c>
      <c r="Q2" s="6" t="s">
        <v>22</v>
      </c>
      <c r="R2" s="6" t="s">
        <v>27</v>
      </c>
      <c r="T2" s="18" t="s">
        <v>331</v>
      </c>
      <c r="U2" s="18" t="s">
        <v>332</v>
      </c>
      <c r="V2" s="18" t="s">
        <v>333</v>
      </c>
      <c r="W2" s="19" t="s">
        <v>334</v>
      </c>
      <c r="X2" s="19" t="s">
        <v>335</v>
      </c>
      <c r="Y2" s="19">
        <v>0</v>
      </c>
      <c r="Z2" s="19">
        <v>1</v>
      </c>
      <c r="AA2" s="19">
        <v>2</v>
      </c>
      <c r="AB2" s="19">
        <v>3</v>
      </c>
      <c r="AC2" s="19">
        <v>4</v>
      </c>
      <c r="AD2" s="19">
        <v>5</v>
      </c>
      <c r="AE2" s="19">
        <v>6</v>
      </c>
      <c r="AF2" s="19">
        <v>7</v>
      </c>
      <c r="AG2" s="19">
        <v>8</v>
      </c>
    </row>
    <row r="3" spans="1:33" ht="14.5" x14ac:dyDescent="0.25">
      <c r="A3" s="7" t="s">
        <v>336</v>
      </c>
      <c r="B3" s="7" t="s">
        <v>99</v>
      </c>
      <c r="C3" s="8" t="s">
        <v>23</v>
      </c>
      <c r="D3" s="8"/>
      <c r="E3" s="8"/>
      <c r="F3" s="8"/>
      <c r="G3" s="8"/>
      <c r="H3" s="8"/>
      <c r="I3" s="9" t="s">
        <v>23</v>
      </c>
      <c r="J3" s="10" t="s">
        <v>23</v>
      </c>
      <c r="K3" s="10"/>
      <c r="L3" s="10"/>
      <c r="M3" s="10"/>
      <c r="N3" s="11"/>
      <c r="O3" s="11" t="s">
        <v>23</v>
      </c>
      <c r="P3" s="11" t="s">
        <v>23</v>
      </c>
      <c r="Q3" s="11" t="s">
        <v>23</v>
      </c>
      <c r="R3" s="11"/>
      <c r="T3" s="20" t="s">
        <v>337</v>
      </c>
      <c r="U3" s="21" t="s">
        <v>338</v>
      </c>
      <c r="V3" s="20" t="s">
        <v>339</v>
      </c>
      <c r="W3" s="22" t="s">
        <v>23</v>
      </c>
      <c r="X3" s="23"/>
      <c r="Y3" s="22" t="s">
        <v>23</v>
      </c>
      <c r="Z3" s="22" t="s">
        <v>23</v>
      </c>
      <c r="AA3" s="22"/>
      <c r="AB3" s="22"/>
      <c r="AC3" s="22"/>
      <c r="AD3" s="22"/>
      <c r="AE3" s="22"/>
      <c r="AF3" s="22"/>
      <c r="AG3" s="22"/>
    </row>
    <row r="4" spans="1:33" ht="14.5" x14ac:dyDescent="0.25">
      <c r="A4" s="7" t="s">
        <v>185</v>
      </c>
      <c r="B4" s="7" t="s">
        <v>186</v>
      </c>
      <c r="C4" s="8" t="s">
        <v>23</v>
      </c>
      <c r="D4" s="8"/>
      <c r="E4" s="8"/>
      <c r="F4" s="8"/>
      <c r="G4" s="8"/>
      <c r="H4" s="8"/>
      <c r="I4" s="9" t="s">
        <v>23</v>
      </c>
      <c r="J4" s="10" t="s">
        <v>23</v>
      </c>
      <c r="K4" s="10"/>
      <c r="L4" s="10"/>
      <c r="M4" s="10"/>
      <c r="N4" s="11"/>
      <c r="O4" s="11" t="s">
        <v>23</v>
      </c>
      <c r="P4" s="11" t="s">
        <v>23</v>
      </c>
      <c r="Q4" s="11" t="s">
        <v>23</v>
      </c>
      <c r="R4" s="11"/>
      <c r="T4" s="20" t="s">
        <v>340</v>
      </c>
      <c r="U4" s="21" t="s">
        <v>341</v>
      </c>
      <c r="V4" s="20" t="s">
        <v>342</v>
      </c>
      <c r="W4" s="22" t="s">
        <v>23</v>
      </c>
      <c r="X4" s="23"/>
      <c r="Y4" s="22" t="s">
        <v>23</v>
      </c>
      <c r="Z4" s="22" t="s">
        <v>23</v>
      </c>
      <c r="AA4" s="22"/>
      <c r="AB4" s="22"/>
      <c r="AC4" s="22"/>
      <c r="AD4" s="22"/>
      <c r="AE4" s="22"/>
      <c r="AF4" s="22"/>
      <c r="AG4" s="22"/>
    </row>
    <row r="5" spans="1:33" ht="14.5" x14ac:dyDescent="0.25">
      <c r="A5" s="7" t="s">
        <v>124</v>
      </c>
      <c r="B5" s="7" t="s">
        <v>125</v>
      </c>
      <c r="C5" s="8" t="s">
        <v>23</v>
      </c>
      <c r="D5" s="8"/>
      <c r="E5" s="8"/>
      <c r="F5" s="8"/>
      <c r="G5" s="8"/>
      <c r="H5" s="8"/>
      <c r="I5" s="9" t="s">
        <v>23</v>
      </c>
      <c r="J5" s="10" t="s">
        <v>23</v>
      </c>
      <c r="K5" s="10"/>
      <c r="L5" s="10"/>
      <c r="M5" s="10"/>
      <c r="N5" s="11"/>
      <c r="O5" s="11" t="s">
        <v>23</v>
      </c>
      <c r="P5" s="11" t="s">
        <v>23</v>
      </c>
      <c r="Q5" s="11" t="s">
        <v>23</v>
      </c>
      <c r="R5" s="11"/>
      <c r="T5" s="20" t="s">
        <v>343</v>
      </c>
      <c r="U5" s="21" t="s">
        <v>344</v>
      </c>
      <c r="V5" s="20" t="s">
        <v>345</v>
      </c>
      <c r="W5" s="23"/>
      <c r="X5" s="22" t="s">
        <v>23</v>
      </c>
      <c r="Y5" s="23"/>
      <c r="Z5" s="22" t="s">
        <v>23</v>
      </c>
      <c r="AA5" s="23"/>
      <c r="AB5" s="23"/>
      <c r="AC5" s="23"/>
      <c r="AD5" s="23"/>
      <c r="AE5" s="22"/>
      <c r="AF5" s="23"/>
      <c r="AG5" s="23"/>
    </row>
    <row r="6" spans="1:33" ht="14.5" x14ac:dyDescent="0.25">
      <c r="A6" s="7" t="s">
        <v>232</v>
      </c>
      <c r="B6" s="7" t="s">
        <v>233</v>
      </c>
      <c r="C6" s="8" t="s">
        <v>23</v>
      </c>
      <c r="D6" s="8"/>
      <c r="E6" s="8"/>
      <c r="F6" s="8"/>
      <c r="G6" s="8"/>
      <c r="H6" s="8"/>
      <c r="I6" s="9" t="s">
        <v>23</v>
      </c>
      <c r="J6" s="10" t="s">
        <v>23</v>
      </c>
      <c r="K6" s="10"/>
      <c r="L6" s="10"/>
      <c r="M6" s="10"/>
      <c r="N6" s="11"/>
      <c r="O6" s="11" t="s">
        <v>23</v>
      </c>
      <c r="P6" s="11" t="s">
        <v>23</v>
      </c>
      <c r="Q6" s="11" t="s">
        <v>23</v>
      </c>
      <c r="R6" s="11"/>
      <c r="T6" s="20" t="s">
        <v>197</v>
      </c>
      <c r="U6" s="24" t="s">
        <v>346</v>
      </c>
      <c r="V6" s="20" t="s">
        <v>339</v>
      </c>
      <c r="W6" s="23"/>
      <c r="X6" s="22" t="s">
        <v>23</v>
      </c>
      <c r="Y6" s="23"/>
      <c r="Z6" s="22" t="s">
        <v>23</v>
      </c>
      <c r="AA6" s="22"/>
      <c r="AB6" s="22"/>
      <c r="AC6" s="22"/>
      <c r="AD6" s="23"/>
      <c r="AE6" s="23"/>
      <c r="AF6" s="23"/>
      <c r="AG6" s="23"/>
    </row>
    <row r="7" spans="1:33" ht="14.5" x14ac:dyDescent="0.25">
      <c r="A7" s="7" t="s">
        <v>343</v>
      </c>
      <c r="B7" s="7" t="s">
        <v>242</v>
      </c>
      <c r="C7" s="8" t="s">
        <v>23</v>
      </c>
      <c r="D7" s="8"/>
      <c r="E7" s="8"/>
      <c r="F7" s="8"/>
      <c r="G7" s="8"/>
      <c r="H7" s="8"/>
      <c r="I7" s="9" t="s">
        <v>23</v>
      </c>
      <c r="J7" s="10" t="s">
        <v>23</v>
      </c>
      <c r="K7" s="10"/>
      <c r="L7" s="10"/>
      <c r="M7" s="10"/>
      <c r="N7" s="11"/>
      <c r="O7" s="11" t="s">
        <v>23</v>
      </c>
      <c r="P7" s="11" t="s">
        <v>23</v>
      </c>
      <c r="Q7" s="11" t="s">
        <v>23</v>
      </c>
      <c r="R7" s="11"/>
      <c r="T7" s="17" t="s">
        <v>229</v>
      </c>
      <c r="U7" s="24" t="s">
        <v>231</v>
      </c>
      <c r="V7" s="20" t="s">
        <v>339</v>
      </c>
      <c r="W7" s="23" t="s">
        <v>23</v>
      </c>
      <c r="X7" s="23" t="s">
        <v>23</v>
      </c>
      <c r="Y7" s="23"/>
      <c r="Z7" s="23" t="s">
        <v>23</v>
      </c>
      <c r="AA7" s="23"/>
      <c r="AB7" s="23"/>
      <c r="AC7" s="23"/>
      <c r="AD7" s="23"/>
      <c r="AE7" s="23"/>
      <c r="AF7" s="23"/>
      <c r="AG7" s="23"/>
    </row>
    <row r="8" spans="1:33" ht="14.5" x14ac:dyDescent="0.25">
      <c r="A8" s="7" t="s">
        <v>347</v>
      </c>
      <c r="B8" s="12" t="s">
        <v>171</v>
      </c>
      <c r="C8" s="8" t="s">
        <v>23</v>
      </c>
      <c r="D8" s="8"/>
      <c r="E8" s="8"/>
      <c r="F8" s="8"/>
      <c r="G8" s="8"/>
      <c r="H8" s="8"/>
      <c r="I8" s="9" t="s">
        <v>23</v>
      </c>
      <c r="J8" s="10" t="s">
        <v>23</v>
      </c>
      <c r="K8" s="10"/>
      <c r="L8" s="10"/>
      <c r="M8" s="10"/>
      <c r="N8" s="11" t="s">
        <v>23</v>
      </c>
      <c r="O8" s="11"/>
      <c r="P8" s="11"/>
      <c r="Q8" s="11"/>
      <c r="R8" s="11"/>
      <c r="T8" s="17" t="s">
        <v>31</v>
      </c>
      <c r="U8" s="28" t="s">
        <v>348</v>
      </c>
      <c r="V8" s="20" t="s">
        <v>339</v>
      </c>
      <c r="W8" s="23"/>
      <c r="X8" s="15" t="s">
        <v>23</v>
      </c>
      <c r="Y8" s="23"/>
      <c r="Z8" s="23" t="s">
        <v>23</v>
      </c>
      <c r="AA8" s="23"/>
      <c r="AB8" s="23"/>
      <c r="AC8" s="23"/>
      <c r="AD8" s="23"/>
      <c r="AE8" s="23"/>
      <c r="AF8" s="23"/>
      <c r="AG8" s="23"/>
    </row>
    <row r="9" spans="1:33" ht="14.5" x14ac:dyDescent="0.25">
      <c r="A9" s="7" t="s">
        <v>197</v>
      </c>
      <c r="B9" s="12" t="s">
        <v>198</v>
      </c>
      <c r="C9" s="8"/>
      <c r="D9" s="8"/>
      <c r="E9" s="8"/>
      <c r="F9" s="8"/>
      <c r="G9" s="8"/>
      <c r="H9" s="8" t="s">
        <v>23</v>
      </c>
      <c r="I9" s="9"/>
      <c r="J9" s="10"/>
      <c r="K9" s="10"/>
      <c r="L9" s="10"/>
      <c r="M9" s="10"/>
      <c r="N9" s="11" t="s">
        <v>23</v>
      </c>
      <c r="O9" s="11"/>
      <c r="P9" s="11"/>
      <c r="Q9" s="11"/>
      <c r="R9" s="11" t="s">
        <v>23</v>
      </c>
      <c r="T9" s="17" t="s">
        <v>349</v>
      </c>
      <c r="U9" s="28" t="s">
        <v>350</v>
      </c>
      <c r="V9" s="20" t="s">
        <v>339</v>
      </c>
      <c r="W9" s="23" t="s">
        <v>23</v>
      </c>
      <c r="X9" s="23"/>
      <c r="Y9" s="23"/>
      <c r="Z9" s="23"/>
      <c r="AA9" s="23"/>
      <c r="AB9" s="23"/>
      <c r="AC9" s="23"/>
      <c r="AD9" s="23"/>
      <c r="AE9" s="23"/>
      <c r="AF9" s="23"/>
      <c r="AG9" s="23"/>
    </row>
    <row r="10" spans="1:33" ht="14.5" x14ac:dyDescent="0.25">
      <c r="A10" s="14" t="s">
        <v>238</v>
      </c>
      <c r="B10" s="14" t="s">
        <v>239</v>
      </c>
      <c r="C10" s="8"/>
      <c r="D10" s="8"/>
      <c r="E10" s="8"/>
      <c r="F10" s="8"/>
      <c r="G10" s="8"/>
      <c r="H10" s="8" t="s">
        <v>23</v>
      </c>
      <c r="I10" s="9"/>
      <c r="J10" s="10"/>
      <c r="K10" s="10"/>
      <c r="L10" s="10"/>
      <c r="M10" s="10"/>
      <c r="N10" s="11" t="s">
        <v>23</v>
      </c>
      <c r="O10" s="11"/>
      <c r="P10" s="11"/>
      <c r="Q10" s="11"/>
      <c r="R10" s="11" t="s">
        <v>23</v>
      </c>
      <c r="T10" s="17" t="s">
        <v>203</v>
      </c>
      <c r="U10" s="28" t="s">
        <v>205</v>
      </c>
      <c r="V10" s="20" t="s">
        <v>339</v>
      </c>
      <c r="W10" s="23" t="s">
        <v>23</v>
      </c>
      <c r="X10" s="23"/>
      <c r="Y10" s="23"/>
      <c r="Z10" s="23"/>
      <c r="AA10" s="23"/>
      <c r="AB10" s="23"/>
      <c r="AC10" s="23"/>
      <c r="AD10" s="23"/>
      <c r="AE10" s="23"/>
      <c r="AF10" s="23"/>
      <c r="AG10" s="23"/>
    </row>
    <row r="11" spans="1:33" ht="14.5" x14ac:dyDescent="0.25">
      <c r="A11" s="14" t="s">
        <v>167</v>
      </c>
      <c r="B11" s="14" t="s">
        <v>168</v>
      </c>
      <c r="C11" s="8"/>
      <c r="D11" s="8"/>
      <c r="E11" s="8"/>
      <c r="F11" s="8"/>
      <c r="G11" s="8"/>
      <c r="H11" s="8" t="s">
        <v>23</v>
      </c>
      <c r="I11" s="9"/>
      <c r="J11" s="10"/>
      <c r="K11" s="10"/>
      <c r="L11" s="10"/>
      <c r="M11" s="10"/>
      <c r="N11" s="11" t="s">
        <v>23</v>
      </c>
      <c r="O11" s="11"/>
      <c r="P11" s="11"/>
      <c r="Q11" s="11"/>
      <c r="R11" s="11" t="s">
        <v>23</v>
      </c>
      <c r="T11" s="17" t="s">
        <v>52</v>
      </c>
      <c r="U11" s="28" t="s">
        <v>54</v>
      </c>
      <c r="V11" s="20" t="s">
        <v>339</v>
      </c>
      <c r="W11" s="23"/>
      <c r="X11" s="23" t="s">
        <v>23</v>
      </c>
      <c r="Y11" s="23"/>
      <c r="Z11" s="23" t="s">
        <v>23</v>
      </c>
      <c r="AA11" s="23"/>
      <c r="AB11" s="23"/>
      <c r="AC11" s="23"/>
      <c r="AD11" s="23"/>
      <c r="AE11" s="23"/>
      <c r="AF11" s="23"/>
      <c r="AG11" s="23"/>
    </row>
    <row r="12" spans="1:33" ht="14.5" x14ac:dyDescent="0.25">
      <c r="A12" s="14" t="s">
        <v>203</v>
      </c>
      <c r="B12" s="14" t="s">
        <v>204</v>
      </c>
      <c r="C12" s="8"/>
      <c r="D12" s="8"/>
      <c r="E12" s="8"/>
      <c r="F12" s="8"/>
      <c r="G12" s="8"/>
      <c r="H12" s="8" t="s">
        <v>23</v>
      </c>
      <c r="I12" s="9"/>
      <c r="J12" s="10"/>
      <c r="K12" s="10"/>
      <c r="L12" s="10"/>
      <c r="M12" s="10"/>
      <c r="N12" s="11" t="s">
        <v>23</v>
      </c>
      <c r="O12" s="11"/>
      <c r="P12" s="11"/>
      <c r="Q12" s="11"/>
      <c r="R12" s="11" t="s">
        <v>23</v>
      </c>
      <c r="T12" s="17" t="s">
        <v>206</v>
      </c>
      <c r="U12" s="28" t="s">
        <v>351</v>
      </c>
      <c r="V12" s="20" t="s">
        <v>339</v>
      </c>
      <c r="W12" s="23"/>
      <c r="X12" s="23" t="s">
        <v>23</v>
      </c>
      <c r="Y12" s="23"/>
      <c r="Z12" s="23" t="s">
        <v>23</v>
      </c>
      <c r="AA12" s="23"/>
      <c r="AB12" s="23"/>
      <c r="AC12" s="23"/>
      <c r="AD12" s="23"/>
      <c r="AE12" s="23"/>
      <c r="AF12" s="23"/>
      <c r="AG12" s="23"/>
    </row>
    <row r="13" spans="1:33" ht="14.5" x14ac:dyDescent="0.25">
      <c r="A13" s="14" t="s">
        <v>229</v>
      </c>
      <c r="B13" s="14" t="s">
        <v>230</v>
      </c>
      <c r="C13" s="8"/>
      <c r="D13" s="8"/>
      <c r="E13" s="8"/>
      <c r="F13" s="8"/>
      <c r="G13" s="8"/>
      <c r="H13" s="8" t="s">
        <v>23</v>
      </c>
      <c r="I13" s="9"/>
      <c r="J13" s="10"/>
      <c r="K13" s="10"/>
      <c r="L13" s="10"/>
      <c r="M13" s="10"/>
      <c r="N13" s="11" t="s">
        <v>23</v>
      </c>
      <c r="O13" s="11"/>
      <c r="P13" s="11"/>
      <c r="Q13" s="11"/>
      <c r="R13" s="11" t="s">
        <v>23</v>
      </c>
      <c r="T13" s="17" t="s">
        <v>167</v>
      </c>
      <c r="U13" s="28" t="s">
        <v>352</v>
      </c>
      <c r="V13" s="20" t="s">
        <v>339</v>
      </c>
      <c r="W13" s="23" t="s">
        <v>23</v>
      </c>
      <c r="X13" s="23" t="s">
        <v>23</v>
      </c>
      <c r="Y13" s="23"/>
      <c r="Z13" s="23" t="s">
        <v>23</v>
      </c>
      <c r="AA13" s="23"/>
      <c r="AB13" s="23"/>
      <c r="AC13" s="23"/>
      <c r="AD13" s="23"/>
      <c r="AE13" s="23"/>
      <c r="AF13" s="23"/>
      <c r="AG13" s="23"/>
    </row>
    <row r="14" spans="1:33" ht="14.5" x14ac:dyDescent="0.25">
      <c r="A14" s="14" t="s">
        <v>31</v>
      </c>
      <c r="B14" s="14" t="s">
        <v>32</v>
      </c>
      <c r="C14" s="8" t="s">
        <v>23</v>
      </c>
      <c r="D14" s="8"/>
      <c r="E14" s="8"/>
      <c r="F14" s="8"/>
      <c r="G14" s="8"/>
      <c r="H14" s="8" t="s">
        <v>23</v>
      </c>
      <c r="I14" s="9" t="s">
        <v>23</v>
      </c>
      <c r="J14" s="9" t="s">
        <v>23</v>
      </c>
      <c r="K14" s="9"/>
      <c r="L14" s="9"/>
      <c r="M14" s="9"/>
      <c r="N14" s="11" t="s">
        <v>23</v>
      </c>
      <c r="O14" s="11" t="s">
        <v>23</v>
      </c>
      <c r="P14" s="11"/>
      <c r="Q14" s="11"/>
      <c r="R14" s="11" t="s">
        <v>23</v>
      </c>
      <c r="T14" s="17" t="s">
        <v>353</v>
      </c>
      <c r="U14" s="28" t="s">
        <v>354</v>
      </c>
      <c r="V14" s="20" t="s">
        <v>345</v>
      </c>
      <c r="W14" s="23"/>
      <c r="X14" s="23" t="s">
        <v>23</v>
      </c>
      <c r="Y14" s="23"/>
      <c r="Z14" s="23" t="s">
        <v>23</v>
      </c>
      <c r="AA14" s="23"/>
      <c r="AB14" s="23"/>
      <c r="AC14" s="23"/>
      <c r="AD14" s="23"/>
      <c r="AE14" s="23"/>
      <c r="AF14" s="23"/>
      <c r="AG14" s="23"/>
    </row>
    <row r="15" spans="1:33" ht="14.5" x14ac:dyDescent="0.25">
      <c r="A15" s="15" t="s">
        <v>52</v>
      </c>
      <c r="B15" s="15" t="s">
        <v>53</v>
      </c>
      <c r="C15" s="8"/>
      <c r="D15" s="8"/>
      <c r="E15" s="8"/>
      <c r="F15" s="8"/>
      <c r="G15" s="8"/>
      <c r="H15" s="8" t="s">
        <v>23</v>
      </c>
      <c r="I15" s="9"/>
      <c r="J15" s="9"/>
      <c r="K15" s="9"/>
      <c r="L15" s="9"/>
      <c r="M15" s="9"/>
      <c r="N15" s="11" t="s">
        <v>23</v>
      </c>
      <c r="O15" s="11"/>
      <c r="P15" s="11"/>
      <c r="Q15" s="11"/>
      <c r="R15" s="11" t="s">
        <v>23</v>
      </c>
      <c r="T15" s="17" t="s">
        <v>124</v>
      </c>
      <c r="U15" s="28" t="s">
        <v>355</v>
      </c>
      <c r="V15" s="20" t="s">
        <v>345</v>
      </c>
      <c r="W15" s="23"/>
      <c r="X15" s="23" t="s">
        <v>23</v>
      </c>
      <c r="Y15" s="23"/>
      <c r="Z15" s="23" t="s">
        <v>23</v>
      </c>
      <c r="AA15" s="23"/>
      <c r="AB15" s="23"/>
      <c r="AC15" s="23"/>
      <c r="AD15" s="23"/>
      <c r="AE15" s="23"/>
      <c r="AF15" s="23"/>
      <c r="AG15" s="23"/>
    </row>
    <row r="16" spans="1:33" ht="14.5" x14ac:dyDescent="0.25">
      <c r="A16" s="15" t="s">
        <v>356</v>
      </c>
      <c r="B16" s="15" t="s">
        <v>122</v>
      </c>
      <c r="C16" s="8"/>
      <c r="D16" s="8"/>
      <c r="E16" s="8"/>
      <c r="F16" s="8"/>
      <c r="G16" s="8"/>
      <c r="H16" s="8" t="s">
        <v>23</v>
      </c>
      <c r="I16" s="9"/>
      <c r="J16" s="9"/>
      <c r="K16" s="9"/>
      <c r="L16" s="9"/>
      <c r="M16" s="9"/>
      <c r="N16" s="11" t="s">
        <v>23</v>
      </c>
      <c r="O16" s="11"/>
      <c r="P16" s="11"/>
      <c r="Q16" s="11"/>
      <c r="R16" s="11" t="s">
        <v>23</v>
      </c>
      <c r="T16" s="26" t="s">
        <v>185</v>
      </c>
      <c r="U16" s="29" t="s">
        <v>187</v>
      </c>
      <c r="V16" s="20" t="s">
        <v>345</v>
      </c>
      <c r="W16" s="27"/>
      <c r="X16" s="27" t="s">
        <v>23</v>
      </c>
      <c r="Y16" s="27"/>
      <c r="Z16" s="27" t="s">
        <v>23</v>
      </c>
      <c r="AA16" s="27"/>
      <c r="AB16" s="27"/>
      <c r="AC16" s="27"/>
      <c r="AD16" s="27"/>
      <c r="AE16" s="27"/>
      <c r="AF16" s="27"/>
      <c r="AG16" s="27"/>
    </row>
    <row r="17" spans="1:33" ht="14.5" x14ac:dyDescent="0.25">
      <c r="A17" s="15" t="s">
        <v>206</v>
      </c>
      <c r="B17" s="15" t="s">
        <v>357</v>
      </c>
      <c r="C17" s="8"/>
      <c r="D17" s="8"/>
      <c r="E17" s="8"/>
      <c r="F17" s="8"/>
      <c r="G17" s="8"/>
      <c r="H17" s="8" t="s">
        <v>23</v>
      </c>
      <c r="I17" s="9"/>
      <c r="J17" s="9"/>
      <c r="K17" s="9"/>
      <c r="L17" s="9"/>
      <c r="M17" s="9"/>
      <c r="N17" s="11" t="s">
        <v>23</v>
      </c>
      <c r="O17" s="11"/>
      <c r="P17" s="11"/>
      <c r="Q17" s="11"/>
      <c r="R17" s="11" t="s">
        <v>23</v>
      </c>
      <c r="T17" s="17" t="s">
        <v>358</v>
      </c>
      <c r="U17" s="28" t="s">
        <v>359</v>
      </c>
      <c r="V17" s="20" t="s">
        <v>360</v>
      </c>
      <c r="W17" s="23" t="s">
        <v>23</v>
      </c>
      <c r="X17" s="23"/>
      <c r="Y17" s="23"/>
      <c r="Z17" s="23"/>
      <c r="AA17" s="23"/>
      <c r="AB17" s="23"/>
      <c r="AC17" s="23"/>
      <c r="AD17" s="23"/>
      <c r="AE17" s="23"/>
      <c r="AF17" s="23"/>
      <c r="AG17" s="23"/>
    </row>
    <row r="18" spans="1:33" ht="14.5" x14ac:dyDescent="0.25">
      <c r="A18" s="15" t="s">
        <v>361</v>
      </c>
      <c r="B18" s="15" t="s">
        <v>216</v>
      </c>
      <c r="C18" s="8"/>
      <c r="D18" s="8"/>
      <c r="E18" s="8"/>
      <c r="F18" s="8"/>
      <c r="G18" s="8"/>
      <c r="H18" s="8" t="s">
        <v>23</v>
      </c>
      <c r="I18" s="9"/>
      <c r="J18" s="9"/>
      <c r="K18" s="9"/>
      <c r="L18" s="9"/>
      <c r="M18" s="9"/>
      <c r="N18" s="11" t="s">
        <v>23</v>
      </c>
      <c r="O18" s="11"/>
      <c r="P18" s="11"/>
      <c r="Q18" s="11"/>
      <c r="R18" s="11" t="s">
        <v>23</v>
      </c>
      <c r="T18" s="17" t="s">
        <v>362</v>
      </c>
      <c r="U18" s="28" t="s">
        <v>363</v>
      </c>
      <c r="V18" s="20" t="s">
        <v>345</v>
      </c>
      <c r="W18" s="23" t="s">
        <v>23</v>
      </c>
      <c r="X18" s="23"/>
      <c r="Y18" s="23" t="s">
        <v>23</v>
      </c>
      <c r="Z18" s="23" t="s">
        <v>23</v>
      </c>
      <c r="AA18" s="23"/>
      <c r="AB18" s="23"/>
      <c r="AC18" s="23"/>
      <c r="AD18" s="23"/>
      <c r="AE18" s="23"/>
      <c r="AF18" s="23"/>
      <c r="AG18" s="23"/>
    </row>
    <row r="19" spans="1:33" ht="14.5" x14ac:dyDescent="0.25">
      <c r="A19" s="15" t="s">
        <v>121</v>
      </c>
      <c r="B19" s="15" t="s">
        <v>364</v>
      </c>
      <c r="C19" s="8"/>
      <c r="D19" s="8"/>
      <c r="E19" s="8"/>
      <c r="F19" s="8"/>
      <c r="G19" s="8"/>
      <c r="H19" s="8" t="s">
        <v>23</v>
      </c>
      <c r="I19" s="9"/>
      <c r="J19" s="9"/>
      <c r="K19" s="9"/>
      <c r="L19" s="9"/>
      <c r="M19" s="9"/>
      <c r="N19" s="11" t="s">
        <v>23</v>
      </c>
      <c r="O19" s="11"/>
      <c r="P19" s="11"/>
      <c r="Q19" s="11"/>
      <c r="R19" s="11" t="s">
        <v>23</v>
      </c>
      <c r="T19" s="17" t="s">
        <v>212</v>
      </c>
      <c r="U19" s="28" t="s">
        <v>365</v>
      </c>
      <c r="V19" s="17" t="s">
        <v>342</v>
      </c>
      <c r="W19" s="23"/>
      <c r="X19" s="23" t="s">
        <v>23</v>
      </c>
      <c r="Y19" s="23"/>
      <c r="Z19" s="23" t="s">
        <v>23</v>
      </c>
      <c r="AA19" s="23"/>
      <c r="AB19" s="23"/>
      <c r="AC19" s="23"/>
      <c r="AD19" s="23"/>
      <c r="AE19" s="23"/>
      <c r="AF19" s="23"/>
      <c r="AG19" s="23"/>
    </row>
    <row r="20" spans="1:33" ht="14.5" x14ac:dyDescent="0.25">
      <c r="A20" s="15" t="s">
        <v>133</v>
      </c>
      <c r="B20" s="15" t="s">
        <v>134</v>
      </c>
      <c r="C20" s="8"/>
      <c r="D20" s="8"/>
      <c r="E20" s="8"/>
      <c r="F20" s="8"/>
      <c r="G20" s="8"/>
      <c r="H20" s="8" t="s">
        <v>23</v>
      </c>
      <c r="I20" s="9"/>
      <c r="J20" s="9"/>
      <c r="K20" s="9"/>
      <c r="L20" s="9"/>
      <c r="M20" s="9"/>
      <c r="N20" s="11" t="s">
        <v>23</v>
      </c>
      <c r="O20" s="11"/>
      <c r="P20" s="11"/>
      <c r="Q20" s="11"/>
      <c r="R20" s="11" t="s">
        <v>23</v>
      </c>
      <c r="T20" s="44" t="s">
        <v>336</v>
      </c>
      <c r="U20" s="28" t="s">
        <v>366</v>
      </c>
      <c r="V20" s="20" t="s">
        <v>345</v>
      </c>
      <c r="W20" s="23"/>
      <c r="X20" s="14" t="s">
        <v>23</v>
      </c>
      <c r="Y20" s="23"/>
      <c r="Z20" s="23" t="s">
        <v>23</v>
      </c>
      <c r="AA20" s="23"/>
      <c r="AB20" s="23"/>
      <c r="AC20" s="23"/>
      <c r="AD20" s="23"/>
      <c r="AE20" s="17"/>
      <c r="AF20" s="17"/>
      <c r="AG20" s="17"/>
    </row>
    <row r="21" spans="1:33" x14ac:dyDescent="0.25">
      <c r="C21" s="45"/>
      <c r="T21" s="20" t="s">
        <v>191</v>
      </c>
      <c r="U21" s="28" t="s">
        <v>367</v>
      </c>
      <c r="V21" s="20" t="s">
        <v>368</v>
      </c>
      <c r="W21" s="23"/>
      <c r="X21" s="22" t="s">
        <v>23</v>
      </c>
      <c r="Y21" s="23"/>
      <c r="Z21" s="23" t="s">
        <v>23</v>
      </c>
      <c r="AA21" s="23"/>
      <c r="AB21" s="23"/>
      <c r="AC21" s="23"/>
      <c r="AD21" s="23"/>
      <c r="AE21" s="17"/>
      <c r="AF21" s="17"/>
      <c r="AG21" s="17"/>
    </row>
    <row r="22" spans="1:33" ht="29" x14ac:dyDescent="0.25">
      <c r="A22" s="2" t="s">
        <v>0</v>
      </c>
      <c r="B22" s="2" t="s">
        <v>326</v>
      </c>
      <c r="C22" s="3" t="s">
        <v>34</v>
      </c>
      <c r="D22" s="3" t="s">
        <v>20</v>
      </c>
      <c r="E22" s="3" t="s">
        <v>73</v>
      </c>
      <c r="F22" s="3" t="s">
        <v>327</v>
      </c>
      <c r="G22" s="3" t="s">
        <v>328</v>
      </c>
      <c r="H22" s="3" t="s">
        <v>27</v>
      </c>
      <c r="I22" s="47" t="s">
        <v>21</v>
      </c>
      <c r="J22" s="79"/>
      <c r="K22" s="80"/>
      <c r="L22" s="80"/>
      <c r="M22" s="81"/>
      <c r="N22" s="6" t="s">
        <v>172</v>
      </c>
      <c r="O22" s="6" t="s">
        <v>36</v>
      </c>
      <c r="P22" s="6" t="s">
        <v>101</v>
      </c>
      <c r="Q22" s="6" t="s">
        <v>22</v>
      </c>
      <c r="R22" s="6" t="s">
        <v>27</v>
      </c>
      <c r="T22" s="20" t="s">
        <v>64</v>
      </c>
      <c r="U22" s="28" t="s">
        <v>369</v>
      </c>
      <c r="V22" s="20" t="s">
        <v>368</v>
      </c>
      <c r="W22" s="23"/>
      <c r="X22" s="22" t="s">
        <v>23</v>
      </c>
      <c r="Y22" s="23"/>
      <c r="Z22" s="23" t="s">
        <v>23</v>
      </c>
      <c r="AA22" s="23"/>
      <c r="AB22" s="23"/>
      <c r="AC22" s="23"/>
      <c r="AD22" s="23"/>
      <c r="AE22" s="17"/>
      <c r="AF22" s="17"/>
      <c r="AG22" s="17"/>
    </row>
    <row r="23" spans="1:33" ht="14.5" x14ac:dyDescent="0.25">
      <c r="A23" s="23" t="s">
        <v>64</v>
      </c>
      <c r="B23" s="23" t="s">
        <v>65</v>
      </c>
      <c r="C23" s="8" t="s">
        <v>23</v>
      </c>
      <c r="D23" s="8"/>
      <c r="E23" s="8"/>
      <c r="F23" s="8"/>
      <c r="G23" s="8"/>
      <c r="H23" s="8"/>
      <c r="I23" s="46" t="s">
        <v>23</v>
      </c>
      <c r="J23" s="82"/>
      <c r="K23" s="83"/>
      <c r="L23" s="83"/>
      <c r="M23" s="84"/>
      <c r="N23" s="11" t="s">
        <v>23</v>
      </c>
      <c r="O23" s="11" t="s">
        <v>23</v>
      </c>
      <c r="P23" s="11"/>
      <c r="Q23" s="11"/>
      <c r="R23" s="11"/>
      <c r="T23" s="20"/>
      <c r="U23" s="17"/>
      <c r="V23" s="20" t="s">
        <v>34</v>
      </c>
      <c r="W23" s="23"/>
      <c r="X23" s="23"/>
      <c r="Y23" s="23"/>
      <c r="Z23" s="23"/>
      <c r="AA23" s="23"/>
      <c r="AB23" s="23"/>
      <c r="AC23" s="23"/>
      <c r="AD23" s="23"/>
      <c r="AE23" s="17"/>
      <c r="AF23" s="17"/>
      <c r="AG23" s="17"/>
    </row>
    <row r="24" spans="1:33" ht="14.5" x14ac:dyDescent="0.25">
      <c r="A24" s="14" t="s">
        <v>191</v>
      </c>
      <c r="B24" s="14" t="s">
        <v>192</v>
      </c>
      <c r="C24" s="8" t="s">
        <v>23</v>
      </c>
      <c r="D24" s="8"/>
      <c r="E24" s="8"/>
      <c r="F24" s="8"/>
      <c r="G24" s="8"/>
      <c r="H24" s="8"/>
      <c r="I24" s="46" t="s">
        <v>23</v>
      </c>
      <c r="J24" s="82"/>
      <c r="K24" s="83"/>
      <c r="L24" s="83"/>
      <c r="M24" s="84"/>
      <c r="N24" s="11" t="s">
        <v>23</v>
      </c>
      <c r="O24" s="11" t="s">
        <v>23</v>
      </c>
      <c r="P24" s="11"/>
      <c r="Q24" s="11"/>
      <c r="R24" s="11"/>
      <c r="U24" s="30" t="s">
        <v>370</v>
      </c>
      <c r="V24" s="30"/>
      <c r="W24" s="31"/>
      <c r="X24" s="31"/>
      <c r="Y24" s="31">
        <f>COUNTIFS(Y3:Y6,"x")</f>
        <v>2</v>
      </c>
      <c r="Z24" s="31">
        <f t="shared" ref="Z24:AG24" si="0">COUNTIFS(Z3:Z19,"x")</f>
        <v>14</v>
      </c>
      <c r="AA24" s="31">
        <f t="shared" si="0"/>
        <v>0</v>
      </c>
      <c r="AB24" s="31">
        <f t="shared" si="0"/>
        <v>0</v>
      </c>
      <c r="AC24" s="31">
        <f t="shared" si="0"/>
        <v>0</v>
      </c>
      <c r="AD24" s="31">
        <f t="shared" si="0"/>
        <v>0</v>
      </c>
      <c r="AE24" s="31">
        <f t="shared" si="0"/>
        <v>0</v>
      </c>
      <c r="AF24" s="31">
        <f t="shared" si="0"/>
        <v>0</v>
      </c>
      <c r="AG24" s="31">
        <f t="shared" si="0"/>
        <v>0</v>
      </c>
    </row>
    <row r="25" spans="1:33" ht="14.5" x14ac:dyDescent="0.25">
      <c r="A25" s="17"/>
      <c r="B25" s="17"/>
      <c r="C25" s="8"/>
      <c r="D25" s="8"/>
      <c r="E25" s="8"/>
      <c r="F25" s="8"/>
      <c r="G25" s="8"/>
      <c r="H25" s="8"/>
      <c r="I25" s="46" t="s">
        <v>23</v>
      </c>
      <c r="J25" s="85"/>
      <c r="K25" s="86"/>
      <c r="L25" s="86"/>
      <c r="M25" s="87"/>
      <c r="N25" s="11"/>
      <c r="O25" s="11"/>
      <c r="P25" s="11"/>
      <c r="Q25" s="11"/>
      <c r="R25" s="11"/>
    </row>
  </sheetData>
  <autoFilter ref="T2:AG24" xr:uid="{5374A3EF-88AB-4F54-B1D9-09C2F442D01E}"/>
  <mergeCells count="5">
    <mergeCell ref="C1:H1"/>
    <mergeCell ref="J1:M1"/>
    <mergeCell ref="N1:R1"/>
    <mergeCell ref="Y1:AG1"/>
    <mergeCell ref="J22:M25"/>
  </mergeCells>
  <hyperlinks>
    <hyperlink ref="U3" r:id="rId1" xr:uid="{2B615758-802F-4D54-B1BC-28879FF3FDF0}"/>
    <hyperlink ref="U4" r:id="rId2" xr:uid="{0FE096FB-2468-4A49-90EA-90C0D30B06CF}"/>
    <hyperlink ref="U5" r:id="rId3" xr:uid="{C8AD4C10-9212-4E46-B8E7-9FC54582E2EB}"/>
    <hyperlink ref="U6" r:id="rId4" xr:uid="{F9419B50-1790-48B0-A87E-53AB0BEB96C4}"/>
    <hyperlink ref="U18" r:id="rId5" xr:uid="{E3EF5DD7-3A59-49F2-93AE-2902BE0803BE}"/>
    <hyperlink ref="U17" r:id="rId6" xr:uid="{25D7B54D-8D43-49F4-B789-A15754FFD6CF}"/>
    <hyperlink ref="U16" r:id="rId7" xr:uid="{D11AEE79-0288-4735-8B5F-BB5A0D46C8A4}"/>
    <hyperlink ref="U14" r:id="rId8" xr:uid="{DD64BA72-1BD1-4BEA-9802-C213908EBAA6}"/>
    <hyperlink ref="U15" r:id="rId9" xr:uid="{7102B374-C74B-45DC-8A4D-363DD354587B}"/>
    <hyperlink ref="U8" r:id="rId10" xr:uid="{08EA608E-67D8-4DF2-8AB6-C0BCD8E8571F}"/>
    <hyperlink ref="U11" r:id="rId11" xr:uid="{AD5DF3E7-369E-4711-8277-AFC463733AEC}"/>
    <hyperlink ref="U12" r:id="rId12" xr:uid="{E22ABC9E-6B1F-401D-8575-2AA8F4FB72D8}"/>
    <hyperlink ref="U19" r:id="rId13" xr:uid="{B9168CF3-8D81-467F-9645-D9FBBEFAA476}"/>
    <hyperlink ref="U20" r:id="rId14" xr:uid="{357ADF2F-E6CB-4310-9D3B-A68A4E8E83E2}"/>
    <hyperlink ref="U13" r:id="rId15" xr:uid="{CF9A27FA-B35C-45DA-ABA8-86E538E52B42}"/>
    <hyperlink ref="U21" r:id="rId16" xr:uid="{DF2177FE-D44B-4ECE-97EF-73E25F5E2EF5}"/>
    <hyperlink ref="U22" r:id="rId17" xr:uid="{F151DDBC-BA67-494F-AF10-C1C7D595BE4D}"/>
    <hyperlink ref="U9" r:id="rId18" xr:uid="{E1F06EFC-F743-4047-B502-0D40C4C3C970}"/>
    <hyperlink ref="U10" r:id="rId19" xr:uid="{59AF7A4E-FCFD-42D4-AFC4-7E95E752477E}"/>
  </hyperlinks>
  <pageMargins left="0.7" right="0.7" top="0.78740157499999996" bottom="0.78740157499999996" header="0.3" footer="0.3"/>
  <pageSetup paperSize="9" orientation="portrait" r:id="rId2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A9242C-8212-4569-82EF-00C0B93D4F62}">
  <dimension ref="A1:R20"/>
  <sheetViews>
    <sheetView workbookViewId="0">
      <selection activeCell="D25" sqref="D25"/>
    </sheetView>
  </sheetViews>
  <sheetFormatPr defaultColWidth="11.54296875" defaultRowHeight="12.5" x14ac:dyDescent="0.25"/>
  <cols>
    <col min="1" max="1" width="19.81640625" style="1" customWidth="1"/>
    <col min="2" max="2" width="14.1796875" style="1" customWidth="1"/>
    <col min="3" max="5" width="6.81640625" style="1" customWidth="1"/>
    <col min="6" max="6" width="8" style="1" customWidth="1"/>
    <col min="7" max="7" width="6.81640625" style="1" customWidth="1"/>
    <col min="8" max="8" width="8.54296875" style="1" customWidth="1"/>
    <col min="9" max="9" width="11.54296875" style="1"/>
    <col min="10" max="10" width="7.1796875" style="1" customWidth="1"/>
    <col min="11" max="11" width="6.81640625" style="1" customWidth="1"/>
    <col min="12" max="12" width="9.81640625" style="1" customWidth="1"/>
    <col min="13" max="13" width="13.81640625" style="1" customWidth="1"/>
    <col min="14" max="14" width="10.1796875" style="1" customWidth="1"/>
    <col min="15" max="15" width="9.81640625" style="1" customWidth="1"/>
    <col min="16" max="16" width="10.1796875" style="1" customWidth="1"/>
    <col min="17" max="18" width="9.81640625" style="1" customWidth="1"/>
    <col min="19" max="16384" width="11.54296875" style="1"/>
  </cols>
  <sheetData>
    <row r="1" spans="1:18" ht="14.5" x14ac:dyDescent="0.25">
      <c r="C1" s="69" t="s">
        <v>5</v>
      </c>
      <c r="D1" s="70"/>
      <c r="E1" s="70"/>
      <c r="F1" s="70"/>
      <c r="G1" s="70"/>
      <c r="H1" s="70"/>
      <c r="I1" s="36" t="s">
        <v>322</v>
      </c>
      <c r="J1" s="88" t="s">
        <v>323</v>
      </c>
      <c r="K1" s="89"/>
      <c r="L1" s="89"/>
      <c r="M1" s="90"/>
      <c r="N1" s="91" t="s">
        <v>9</v>
      </c>
      <c r="O1" s="75"/>
      <c r="P1" s="75"/>
      <c r="Q1" s="75"/>
      <c r="R1" s="75"/>
    </row>
    <row r="2" spans="1:18" ht="29" x14ac:dyDescent="0.25">
      <c r="A2" s="2" t="s">
        <v>0</v>
      </c>
      <c r="B2" s="2" t="s">
        <v>326</v>
      </c>
      <c r="C2" s="3" t="s">
        <v>34</v>
      </c>
      <c r="D2" s="3" t="s">
        <v>20</v>
      </c>
      <c r="E2" s="3" t="s">
        <v>73</v>
      </c>
      <c r="F2" s="3" t="s">
        <v>327</v>
      </c>
      <c r="G2" s="3" t="s">
        <v>328</v>
      </c>
      <c r="H2" s="32" t="s">
        <v>27</v>
      </c>
      <c r="I2" s="37" t="s">
        <v>329</v>
      </c>
      <c r="J2" s="5" t="s">
        <v>35</v>
      </c>
      <c r="K2" s="5" t="s">
        <v>63</v>
      </c>
      <c r="L2" s="5" t="s">
        <v>111</v>
      </c>
      <c r="M2" s="38" t="s">
        <v>330</v>
      </c>
      <c r="N2" s="34" t="s">
        <v>172</v>
      </c>
      <c r="O2" s="6" t="s">
        <v>36</v>
      </c>
      <c r="P2" s="6" t="s">
        <v>101</v>
      </c>
      <c r="Q2" s="6" t="s">
        <v>22</v>
      </c>
      <c r="R2" s="6" t="s">
        <v>27</v>
      </c>
    </row>
    <row r="3" spans="1:18" ht="14.5" x14ac:dyDescent="0.25">
      <c r="A3" s="7" t="s">
        <v>336</v>
      </c>
      <c r="B3" s="7" t="s">
        <v>99</v>
      </c>
      <c r="C3" s="8" t="s">
        <v>23</v>
      </c>
      <c r="D3" s="8"/>
      <c r="E3" s="8"/>
      <c r="F3" s="8"/>
      <c r="G3" s="8"/>
      <c r="H3" s="33"/>
      <c r="I3" s="39" t="s">
        <v>23</v>
      </c>
      <c r="J3" s="10" t="s">
        <v>23</v>
      </c>
      <c r="K3" s="10"/>
      <c r="L3" s="10"/>
      <c r="M3" s="40"/>
      <c r="N3" s="35"/>
      <c r="O3" s="11" t="s">
        <v>23</v>
      </c>
      <c r="P3" s="11" t="s">
        <v>23</v>
      </c>
      <c r="Q3" s="11" t="s">
        <v>23</v>
      </c>
      <c r="R3" s="11"/>
    </row>
    <row r="4" spans="1:18" ht="14.5" x14ac:dyDescent="0.25">
      <c r="A4" s="7" t="s">
        <v>185</v>
      </c>
      <c r="B4" s="7" t="s">
        <v>186</v>
      </c>
      <c r="C4" s="8" t="s">
        <v>23</v>
      </c>
      <c r="D4" s="8"/>
      <c r="E4" s="8"/>
      <c r="F4" s="8"/>
      <c r="G4" s="8"/>
      <c r="H4" s="33"/>
      <c r="I4" s="39" t="s">
        <v>23</v>
      </c>
      <c r="J4" s="10" t="s">
        <v>23</v>
      </c>
      <c r="K4" s="10"/>
      <c r="L4" s="10"/>
      <c r="M4" s="40"/>
      <c r="N4" s="35"/>
      <c r="O4" s="11" t="s">
        <v>23</v>
      </c>
      <c r="P4" s="11" t="s">
        <v>23</v>
      </c>
      <c r="Q4" s="11" t="s">
        <v>23</v>
      </c>
      <c r="R4" s="11"/>
    </row>
    <row r="5" spans="1:18" ht="14.5" x14ac:dyDescent="0.25">
      <c r="A5" s="7" t="s">
        <v>124</v>
      </c>
      <c r="B5" s="7" t="s">
        <v>125</v>
      </c>
      <c r="C5" s="8" t="s">
        <v>23</v>
      </c>
      <c r="D5" s="8"/>
      <c r="E5" s="8"/>
      <c r="F5" s="8"/>
      <c r="G5" s="8"/>
      <c r="H5" s="33"/>
      <c r="I5" s="39" t="s">
        <v>23</v>
      </c>
      <c r="J5" s="10" t="s">
        <v>23</v>
      </c>
      <c r="K5" s="10"/>
      <c r="L5" s="10"/>
      <c r="M5" s="40"/>
      <c r="N5" s="35"/>
      <c r="O5" s="11" t="s">
        <v>23</v>
      </c>
      <c r="P5" s="11" t="s">
        <v>23</v>
      </c>
      <c r="Q5" s="11" t="s">
        <v>23</v>
      </c>
      <c r="R5" s="11"/>
    </row>
    <row r="6" spans="1:18" ht="14.5" x14ac:dyDescent="0.25">
      <c r="A6" s="7" t="s">
        <v>232</v>
      </c>
      <c r="B6" s="7" t="s">
        <v>233</v>
      </c>
      <c r="C6" s="8" t="s">
        <v>23</v>
      </c>
      <c r="D6" s="8"/>
      <c r="E6" s="8"/>
      <c r="F6" s="8"/>
      <c r="G6" s="8"/>
      <c r="H6" s="33"/>
      <c r="I6" s="39" t="s">
        <v>23</v>
      </c>
      <c r="J6" s="10" t="s">
        <v>23</v>
      </c>
      <c r="K6" s="10"/>
      <c r="L6" s="10"/>
      <c r="M6" s="40"/>
      <c r="N6" s="35"/>
      <c r="O6" s="11" t="s">
        <v>23</v>
      </c>
      <c r="P6" s="11" t="s">
        <v>23</v>
      </c>
      <c r="Q6" s="11" t="s">
        <v>23</v>
      </c>
      <c r="R6" s="11"/>
    </row>
    <row r="7" spans="1:18" ht="14.5" x14ac:dyDescent="0.25">
      <c r="A7" s="7" t="s">
        <v>343</v>
      </c>
      <c r="B7" s="7" t="s">
        <v>242</v>
      </c>
      <c r="C7" s="8" t="s">
        <v>23</v>
      </c>
      <c r="D7" s="8"/>
      <c r="E7" s="8"/>
      <c r="F7" s="8"/>
      <c r="G7" s="8"/>
      <c r="H7" s="33"/>
      <c r="I7" s="39" t="s">
        <v>23</v>
      </c>
      <c r="J7" s="10" t="s">
        <v>23</v>
      </c>
      <c r="K7" s="10"/>
      <c r="L7" s="10"/>
      <c r="M7" s="40"/>
      <c r="N7" s="35"/>
      <c r="O7" s="11" t="s">
        <v>23</v>
      </c>
      <c r="P7" s="11" t="s">
        <v>23</v>
      </c>
      <c r="Q7" s="11" t="s">
        <v>23</v>
      </c>
      <c r="R7" s="11"/>
    </row>
    <row r="8" spans="1:18" ht="14.5" x14ac:dyDescent="0.25">
      <c r="A8" s="7" t="s">
        <v>347</v>
      </c>
      <c r="B8" s="12" t="s">
        <v>171</v>
      </c>
      <c r="C8" s="8" t="s">
        <v>23</v>
      </c>
      <c r="D8" s="8"/>
      <c r="E8" s="8"/>
      <c r="F8" s="8"/>
      <c r="G8" s="8"/>
      <c r="H8" s="33"/>
      <c r="I8" s="39" t="s">
        <v>23</v>
      </c>
      <c r="J8" s="10" t="s">
        <v>23</v>
      </c>
      <c r="K8" s="10"/>
      <c r="L8" s="10"/>
      <c r="M8" s="40"/>
      <c r="N8" s="35" t="s">
        <v>23</v>
      </c>
      <c r="O8" s="11"/>
      <c r="P8" s="11"/>
      <c r="Q8" s="11"/>
      <c r="R8" s="11"/>
    </row>
    <row r="9" spans="1:18" ht="14.5" x14ac:dyDescent="0.25">
      <c r="A9" s="7" t="s">
        <v>197</v>
      </c>
      <c r="B9" s="12" t="s">
        <v>198</v>
      </c>
      <c r="C9" s="8"/>
      <c r="D9" s="8"/>
      <c r="E9" s="8"/>
      <c r="F9" s="8"/>
      <c r="G9" s="8"/>
      <c r="H9" s="33" t="s">
        <v>23</v>
      </c>
      <c r="I9" s="39"/>
      <c r="J9" s="10"/>
      <c r="K9" s="10"/>
      <c r="L9" s="10"/>
      <c r="M9" s="40"/>
      <c r="N9" s="35" t="s">
        <v>23</v>
      </c>
      <c r="O9" s="11"/>
      <c r="P9" s="11"/>
      <c r="Q9" s="11"/>
      <c r="R9" s="11" t="s">
        <v>23</v>
      </c>
    </row>
    <row r="10" spans="1:18" ht="14.5" x14ac:dyDescent="0.25">
      <c r="A10" s="14" t="s">
        <v>238</v>
      </c>
      <c r="B10" s="14" t="s">
        <v>239</v>
      </c>
      <c r="C10" s="8"/>
      <c r="D10" s="8"/>
      <c r="E10" s="8"/>
      <c r="F10" s="8"/>
      <c r="G10" s="8"/>
      <c r="H10" s="33" t="s">
        <v>23</v>
      </c>
      <c r="I10" s="39"/>
      <c r="J10" s="10"/>
      <c r="K10" s="10"/>
      <c r="L10" s="10"/>
      <c r="M10" s="40"/>
      <c r="N10" s="35" t="s">
        <v>23</v>
      </c>
      <c r="O10" s="11"/>
      <c r="P10" s="11"/>
      <c r="Q10" s="11"/>
      <c r="R10" s="11" t="s">
        <v>23</v>
      </c>
    </row>
    <row r="11" spans="1:18" ht="14.5" x14ac:dyDescent="0.25">
      <c r="A11" s="14" t="s">
        <v>167</v>
      </c>
      <c r="B11" s="14" t="s">
        <v>168</v>
      </c>
      <c r="C11" s="8"/>
      <c r="D11" s="8"/>
      <c r="E11" s="8"/>
      <c r="F11" s="8"/>
      <c r="G11" s="8"/>
      <c r="H11" s="33" t="s">
        <v>23</v>
      </c>
      <c r="I11" s="39"/>
      <c r="J11" s="10"/>
      <c r="K11" s="10"/>
      <c r="L11" s="10"/>
      <c r="M11" s="40"/>
      <c r="N11" s="35" t="s">
        <v>23</v>
      </c>
      <c r="O11" s="11"/>
      <c r="P11" s="11"/>
      <c r="Q11" s="11"/>
      <c r="R11" s="11" t="s">
        <v>23</v>
      </c>
    </row>
    <row r="12" spans="1:18" ht="14.5" x14ac:dyDescent="0.25">
      <c r="A12" s="14" t="s">
        <v>203</v>
      </c>
      <c r="B12" s="14" t="s">
        <v>204</v>
      </c>
      <c r="C12" s="8"/>
      <c r="D12" s="8"/>
      <c r="E12" s="8"/>
      <c r="F12" s="8"/>
      <c r="G12" s="8"/>
      <c r="H12" s="33" t="s">
        <v>23</v>
      </c>
      <c r="I12" s="39"/>
      <c r="J12" s="10"/>
      <c r="K12" s="10"/>
      <c r="L12" s="10"/>
      <c r="M12" s="40"/>
      <c r="N12" s="35" t="s">
        <v>23</v>
      </c>
      <c r="O12" s="11"/>
      <c r="P12" s="11"/>
      <c r="Q12" s="11"/>
      <c r="R12" s="11" t="s">
        <v>23</v>
      </c>
    </row>
    <row r="13" spans="1:18" ht="14.5" x14ac:dyDescent="0.25">
      <c r="A13" s="14" t="s">
        <v>229</v>
      </c>
      <c r="B13" s="14" t="s">
        <v>230</v>
      </c>
      <c r="C13" s="8"/>
      <c r="D13" s="8"/>
      <c r="E13" s="8"/>
      <c r="F13" s="8"/>
      <c r="G13" s="8"/>
      <c r="H13" s="33" t="s">
        <v>23</v>
      </c>
      <c r="I13" s="39"/>
      <c r="J13" s="10"/>
      <c r="K13" s="10"/>
      <c r="L13" s="10"/>
      <c r="M13" s="40"/>
      <c r="N13" s="35" t="s">
        <v>23</v>
      </c>
      <c r="O13" s="11"/>
      <c r="P13" s="11"/>
      <c r="Q13" s="11"/>
      <c r="R13" s="11" t="s">
        <v>23</v>
      </c>
    </row>
    <row r="14" spans="1:18" ht="14.5" x14ac:dyDescent="0.25">
      <c r="A14" s="14" t="s">
        <v>31</v>
      </c>
      <c r="B14" s="14" t="s">
        <v>32</v>
      </c>
      <c r="C14" s="8"/>
      <c r="D14" s="8"/>
      <c r="E14" s="8"/>
      <c r="F14" s="8"/>
      <c r="G14" s="8"/>
      <c r="H14" s="33" t="s">
        <v>23</v>
      </c>
      <c r="I14" s="39"/>
      <c r="J14" s="9"/>
      <c r="K14" s="9"/>
      <c r="L14" s="9"/>
      <c r="M14" s="40"/>
      <c r="N14" s="35" t="s">
        <v>23</v>
      </c>
      <c r="O14" s="11"/>
      <c r="P14" s="11"/>
      <c r="Q14" s="11"/>
      <c r="R14" s="11" t="s">
        <v>23</v>
      </c>
    </row>
    <row r="15" spans="1:18" ht="14.5" x14ac:dyDescent="0.25">
      <c r="A15" s="15" t="s">
        <v>52</v>
      </c>
      <c r="B15" s="15" t="s">
        <v>53</v>
      </c>
      <c r="C15" s="8"/>
      <c r="D15" s="8"/>
      <c r="E15" s="8"/>
      <c r="F15" s="8"/>
      <c r="G15" s="8"/>
      <c r="H15" s="33" t="s">
        <v>23</v>
      </c>
      <c r="I15" s="39"/>
      <c r="J15" s="9"/>
      <c r="K15" s="9"/>
      <c r="L15" s="9"/>
      <c r="M15" s="40"/>
      <c r="N15" s="35" t="s">
        <v>23</v>
      </c>
      <c r="O15" s="11"/>
      <c r="P15" s="11"/>
      <c r="Q15" s="11"/>
      <c r="R15" s="11" t="s">
        <v>23</v>
      </c>
    </row>
    <row r="16" spans="1:18" ht="14.5" x14ac:dyDescent="0.25">
      <c r="A16" s="15" t="s">
        <v>356</v>
      </c>
      <c r="B16" s="15" t="s">
        <v>122</v>
      </c>
      <c r="C16" s="8"/>
      <c r="D16" s="8"/>
      <c r="E16" s="8"/>
      <c r="F16" s="8"/>
      <c r="G16" s="8"/>
      <c r="H16" s="33" t="s">
        <v>23</v>
      </c>
      <c r="I16" s="39"/>
      <c r="J16" s="9"/>
      <c r="K16" s="9"/>
      <c r="L16" s="9"/>
      <c r="M16" s="40"/>
      <c r="N16" s="35" t="s">
        <v>23</v>
      </c>
      <c r="O16" s="11"/>
      <c r="P16" s="11"/>
      <c r="Q16" s="11"/>
      <c r="R16" s="11" t="s">
        <v>23</v>
      </c>
    </row>
    <row r="17" spans="1:18" ht="14.5" x14ac:dyDescent="0.25">
      <c r="A17" s="15" t="s">
        <v>206</v>
      </c>
      <c r="B17" s="15" t="s">
        <v>357</v>
      </c>
      <c r="C17" s="8"/>
      <c r="D17" s="8"/>
      <c r="E17" s="8"/>
      <c r="F17" s="8"/>
      <c r="G17" s="8"/>
      <c r="H17" s="33" t="s">
        <v>23</v>
      </c>
      <c r="I17" s="39"/>
      <c r="J17" s="9"/>
      <c r="K17" s="9"/>
      <c r="L17" s="9"/>
      <c r="M17" s="40"/>
      <c r="N17" s="35" t="s">
        <v>23</v>
      </c>
      <c r="O17" s="11"/>
      <c r="P17" s="11"/>
      <c r="Q17" s="11"/>
      <c r="R17" s="11" t="s">
        <v>23</v>
      </c>
    </row>
    <row r="18" spans="1:18" ht="14.5" x14ac:dyDescent="0.25">
      <c r="A18" s="15" t="s">
        <v>361</v>
      </c>
      <c r="B18" s="15" t="s">
        <v>216</v>
      </c>
      <c r="C18" s="8"/>
      <c r="D18" s="8"/>
      <c r="E18" s="8"/>
      <c r="F18" s="8"/>
      <c r="G18" s="8"/>
      <c r="H18" s="33" t="s">
        <v>23</v>
      </c>
      <c r="I18" s="39"/>
      <c r="J18" s="9"/>
      <c r="K18" s="9"/>
      <c r="L18" s="9"/>
      <c r="M18" s="40"/>
      <c r="N18" s="35" t="s">
        <v>23</v>
      </c>
      <c r="O18" s="11"/>
      <c r="P18" s="11"/>
      <c r="Q18" s="11"/>
      <c r="R18" s="11" t="s">
        <v>23</v>
      </c>
    </row>
    <row r="19" spans="1:18" ht="14.5" x14ac:dyDescent="0.25">
      <c r="A19" s="15" t="s">
        <v>121</v>
      </c>
      <c r="B19" s="15" t="s">
        <v>364</v>
      </c>
      <c r="C19" s="8"/>
      <c r="D19" s="8"/>
      <c r="E19" s="8"/>
      <c r="F19" s="8"/>
      <c r="G19" s="8"/>
      <c r="H19" s="33" t="s">
        <v>23</v>
      </c>
      <c r="I19" s="39"/>
      <c r="J19" s="9"/>
      <c r="K19" s="9"/>
      <c r="L19" s="9"/>
      <c r="M19" s="40"/>
      <c r="N19" s="35" t="s">
        <v>23</v>
      </c>
      <c r="O19" s="11"/>
      <c r="P19" s="11"/>
      <c r="Q19" s="11"/>
      <c r="R19" s="11" t="s">
        <v>23</v>
      </c>
    </row>
    <row r="20" spans="1:18" ht="15" thickBot="1" x14ac:dyDescent="0.3">
      <c r="A20" s="15" t="s">
        <v>133</v>
      </c>
      <c r="B20" s="15" t="s">
        <v>134</v>
      </c>
      <c r="C20" s="8"/>
      <c r="D20" s="8"/>
      <c r="E20" s="8"/>
      <c r="F20" s="8"/>
      <c r="G20" s="8"/>
      <c r="H20" s="33" t="s">
        <v>23</v>
      </c>
      <c r="I20" s="41"/>
      <c r="J20" s="42"/>
      <c r="K20" s="42"/>
      <c r="L20" s="42"/>
      <c r="M20" s="43"/>
      <c r="N20" s="35" t="s">
        <v>23</v>
      </c>
      <c r="O20" s="11"/>
      <c r="P20" s="11"/>
      <c r="Q20" s="11"/>
      <c r="R20" s="11" t="s">
        <v>23</v>
      </c>
    </row>
  </sheetData>
  <mergeCells count="3">
    <mergeCell ref="C1:H1"/>
    <mergeCell ref="J1:M1"/>
    <mergeCell ref="N1:R1"/>
  </mergeCells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56548-8053-49FE-8C04-0DCAD7531449}">
  <dimension ref="A1:B6"/>
  <sheetViews>
    <sheetView zoomScale="115" zoomScaleNormal="115" workbookViewId="0">
      <selection activeCell="B29" sqref="B29"/>
    </sheetView>
  </sheetViews>
  <sheetFormatPr defaultColWidth="8.81640625" defaultRowHeight="12.5" x14ac:dyDescent="0.25"/>
  <cols>
    <col min="1" max="1" width="10.1796875" customWidth="1"/>
    <col min="2" max="2" width="52.1796875" customWidth="1"/>
  </cols>
  <sheetData>
    <row r="1" spans="1:2" x14ac:dyDescent="0.25">
      <c r="A1" t="s">
        <v>5</v>
      </c>
      <c r="B1" s="48" t="s">
        <v>371</v>
      </c>
    </row>
    <row r="2" spans="1:2" x14ac:dyDescent="0.25">
      <c r="A2" t="s">
        <v>408</v>
      </c>
      <c r="B2" s="48" t="s">
        <v>409</v>
      </c>
    </row>
    <row r="3" spans="1:2" x14ac:dyDescent="0.25">
      <c r="A3" t="s">
        <v>58</v>
      </c>
      <c r="B3" s="48" t="s">
        <v>410</v>
      </c>
    </row>
    <row r="4" spans="1:2" x14ac:dyDescent="0.25">
      <c r="A4" t="s">
        <v>372</v>
      </c>
      <c r="B4" s="48" t="s">
        <v>373</v>
      </c>
    </row>
    <row r="5" spans="1:2" x14ac:dyDescent="0.25">
      <c r="A5" t="s">
        <v>27</v>
      </c>
      <c r="B5" t="s">
        <v>374</v>
      </c>
    </row>
    <row r="6" spans="1:2" x14ac:dyDescent="0.25">
      <c r="A6" t="s">
        <v>375</v>
      </c>
      <c r="B6" t="s">
        <v>376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93977-CE9F-41C0-A4A4-5FBCD88031E2}">
  <dimension ref="A1:B18"/>
  <sheetViews>
    <sheetView zoomScale="145" zoomScaleNormal="145" workbookViewId="0">
      <selection activeCell="B24" sqref="B24"/>
    </sheetView>
  </sheetViews>
  <sheetFormatPr defaultColWidth="8.81640625" defaultRowHeight="12.5" x14ac:dyDescent="0.25"/>
  <cols>
    <col min="1" max="1" width="29.81640625" customWidth="1"/>
    <col min="2" max="2" width="41.90625" bestFit="1" customWidth="1"/>
  </cols>
  <sheetData>
    <row r="1" spans="1:2" x14ac:dyDescent="0.25">
      <c r="A1" t="s">
        <v>7</v>
      </c>
      <c r="B1" t="s">
        <v>8</v>
      </c>
    </row>
    <row r="2" spans="1:2" x14ac:dyDescent="0.25">
      <c r="A2" t="s">
        <v>97</v>
      </c>
      <c r="B2" t="s">
        <v>377</v>
      </c>
    </row>
    <row r="3" spans="1:2" x14ac:dyDescent="0.25">
      <c r="A3" t="s">
        <v>21</v>
      </c>
      <c r="B3" t="s">
        <v>378</v>
      </c>
    </row>
    <row r="4" spans="1:2" x14ac:dyDescent="0.25">
      <c r="A4" t="s">
        <v>35</v>
      </c>
      <c r="B4" t="s">
        <v>379</v>
      </c>
    </row>
    <row r="5" spans="1:2" x14ac:dyDescent="0.25">
      <c r="A5" t="s">
        <v>63</v>
      </c>
      <c r="B5" t="s">
        <v>380</v>
      </c>
    </row>
    <row r="6" spans="1:2" x14ac:dyDescent="0.25">
      <c r="A6" t="s">
        <v>111</v>
      </c>
      <c r="B6" t="s">
        <v>381</v>
      </c>
    </row>
    <row r="7" spans="1:2" x14ac:dyDescent="0.25">
      <c r="A7" t="s">
        <v>330</v>
      </c>
      <c r="B7" t="s">
        <v>382</v>
      </c>
    </row>
    <row r="8" spans="1:2" x14ac:dyDescent="0.25">
      <c r="A8" t="s">
        <v>59</v>
      </c>
      <c r="B8" t="s">
        <v>383</v>
      </c>
    </row>
    <row r="9" spans="1:2" x14ac:dyDescent="0.25">
      <c r="A9" t="s">
        <v>411</v>
      </c>
      <c r="B9" t="s">
        <v>412</v>
      </c>
    </row>
    <row r="10" spans="1:2" x14ac:dyDescent="0.25">
      <c r="A10" t="s">
        <v>384</v>
      </c>
      <c r="B10" t="s">
        <v>385</v>
      </c>
    </row>
    <row r="11" spans="1:2" x14ac:dyDescent="0.25">
      <c r="A11" t="s">
        <v>227</v>
      </c>
      <c r="B11" t="s">
        <v>386</v>
      </c>
    </row>
    <row r="12" spans="1:2" x14ac:dyDescent="0.25">
      <c r="A12" t="s">
        <v>387</v>
      </c>
      <c r="B12" t="s">
        <v>388</v>
      </c>
    </row>
    <row r="13" spans="1:2" x14ac:dyDescent="0.25">
      <c r="A13" t="s">
        <v>389</v>
      </c>
      <c r="B13" t="s">
        <v>390</v>
      </c>
    </row>
    <row r="14" spans="1:2" x14ac:dyDescent="0.25">
      <c r="A14" t="s">
        <v>77</v>
      </c>
      <c r="B14" t="s">
        <v>391</v>
      </c>
    </row>
    <row r="15" spans="1:2" x14ac:dyDescent="0.25">
      <c r="A15" t="s">
        <v>392</v>
      </c>
      <c r="B15" t="s">
        <v>393</v>
      </c>
    </row>
    <row r="16" spans="1:2" x14ac:dyDescent="0.25">
      <c r="A16" t="s">
        <v>297</v>
      </c>
      <c r="B16" t="s">
        <v>441</v>
      </c>
    </row>
    <row r="17" spans="1:2" x14ac:dyDescent="0.25">
      <c r="A17" t="s">
        <v>413</v>
      </c>
      <c r="B17" t="s">
        <v>442</v>
      </c>
    </row>
    <row r="18" spans="1:2" x14ac:dyDescent="0.25">
      <c r="A18" t="s">
        <v>414</v>
      </c>
      <c r="B18" t="s">
        <v>443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3A4CF-D45A-4EC6-B7A4-7FD530E15BD6}">
  <dimension ref="A1:A10"/>
  <sheetViews>
    <sheetView workbookViewId="0">
      <selection activeCell="B25" sqref="B25"/>
    </sheetView>
  </sheetViews>
  <sheetFormatPr defaultColWidth="8.81640625" defaultRowHeight="12.5" x14ac:dyDescent="0.25"/>
  <cols>
    <col min="1" max="1" width="16.1796875" bestFit="1" customWidth="1"/>
  </cols>
  <sheetData>
    <row r="1" spans="1:1" x14ac:dyDescent="0.25">
      <c r="A1" t="s">
        <v>9</v>
      </c>
    </row>
    <row r="2" spans="1:1" x14ac:dyDescent="0.25">
      <c r="A2" t="s">
        <v>36</v>
      </c>
    </row>
    <row r="3" spans="1:1" x14ac:dyDescent="0.25">
      <c r="A3" t="s">
        <v>101</v>
      </c>
    </row>
    <row r="4" spans="1:1" x14ac:dyDescent="0.25">
      <c r="A4" t="s">
        <v>22</v>
      </c>
    </row>
    <row r="5" spans="1:1" x14ac:dyDescent="0.25">
      <c r="A5" t="s">
        <v>172</v>
      </c>
    </row>
    <row r="6" spans="1:1" x14ac:dyDescent="0.25">
      <c r="A6" t="s">
        <v>27</v>
      </c>
    </row>
    <row r="7" spans="1:1" x14ac:dyDescent="0.25">
      <c r="A7" t="s">
        <v>394</v>
      </c>
    </row>
    <row r="8" spans="1:1" x14ac:dyDescent="0.25">
      <c r="A8" t="s">
        <v>78</v>
      </c>
    </row>
    <row r="9" spans="1:1" x14ac:dyDescent="0.25">
      <c r="A9" t="s">
        <v>395</v>
      </c>
    </row>
    <row r="10" spans="1:1" x14ac:dyDescent="0.25">
      <c r="A10" t="s">
        <v>228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95D5A1A570A6E042A1A56B04AAC272CB" ma:contentTypeVersion="15" ma:contentTypeDescription="Ein neues Dokument erstellen." ma:contentTypeScope="" ma:versionID="50f82abe2a03dec1a8934420396b180d">
  <xsd:schema xmlns:xsd="http://www.w3.org/2001/XMLSchema" xmlns:xs="http://www.w3.org/2001/XMLSchema" xmlns:p="http://schemas.microsoft.com/office/2006/metadata/properties" xmlns:ns2="f24e4c37-c25c-4498-b54d-50adaeb8c2c1" xmlns:ns3="0456db21-62cc-434f-8309-de8454faddfe" targetNamespace="http://schemas.microsoft.com/office/2006/metadata/properties" ma:root="true" ma:fieldsID="36275c606d1d3fea2041154fcc200c1c" ns2:_="" ns3:_="">
    <xsd:import namespace="f24e4c37-c25c-4498-b54d-50adaeb8c2c1"/>
    <xsd:import namespace="0456db21-62cc-434f-8309-de8454faddfe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2:LastSharedByUser" minOccurs="0"/>
                <xsd:element ref="ns2:LastSharedByTime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24e4c37-c25c-4498-b54d-50adaeb8c2c1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Freigegeben für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Freigegeben für -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0" nillable="true" ma:displayName="Zuletzt freigegeben nach Benutzer" ma:description="" ma:internalName="LastSharedByUser" ma:readOnly="true">
      <xsd:simpleType>
        <xsd:restriction base="dms:Note">
          <xsd:maxLength value="255"/>
        </xsd:restriction>
      </xsd:simpleType>
    </xsd:element>
    <xsd:element name="LastSharedByTime" ma:index="11" nillable="true" ma:displayName="Zuletzt freigegeben nach Zeitpunkt" ma:description="" ma:internalName="LastSharedByTime" ma:readOnly="tru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56db21-62cc-434f-8309-de8454faddf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2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3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ADB6D3A-641B-45FB-91B8-ABD2D7CE308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24e4c37-c25c-4498-b54d-50adaeb8c2c1"/>
    <ds:schemaRef ds:uri="0456db21-62cc-434f-8309-de8454faddf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C295098-BA08-4066-9E96-741A58DB22AF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CC31AC6E-A1AE-4D5C-ACEE-CDBD880303F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TC Users</vt:lpstr>
      <vt:lpstr>Roles_210818</vt:lpstr>
      <vt:lpstr>Roles_210812</vt:lpstr>
      <vt:lpstr>Location</vt:lpstr>
      <vt:lpstr>Groups</vt:lpstr>
      <vt:lpstr>Roles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Frauke Sielaff</dc:creator>
  <cp:keywords/>
  <dc:description/>
  <cp:lastModifiedBy>Dino Pergola</cp:lastModifiedBy>
  <cp:revision/>
  <dcterms:created xsi:type="dcterms:W3CDTF">2021-08-05T16:05:11Z</dcterms:created>
  <dcterms:modified xsi:type="dcterms:W3CDTF">2022-09-09T06:23:27Z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0x01010095D5A1A570A6E042A1A56B04AAC272CB</vt:lpwstr>
  </property>
</Properties>
</file>