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/>
  <xr:revisionPtr revIDLastSave="0" documentId="13_ncr:1_{7B2BD48C-BE26-D446-B44B-667B105A4CE7}" xr6:coauthVersionLast="47" xr6:coauthVersionMax="47" xr10:uidLastSave="{00000000-0000-0000-0000-000000000000}"/>
  <bookViews>
    <workbookView xWindow="-20" yWindow="500" windowWidth="33600" windowHeight="19360" xr2:uid="{00000000-000D-0000-FFFF-FFFF00000000}"/>
  </bookViews>
  <sheets>
    <sheet name="Central Limit Theorem" sheetId="3" r:id="rId1"/>
    <sheet name="Hypothesis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3" l="1"/>
  <c r="U17" i="3"/>
  <c r="U19" i="3" s="1"/>
  <c r="K24" i="2"/>
  <c r="C24" i="2"/>
  <c r="C23" i="2"/>
  <c r="E23" i="2"/>
  <c r="G23" i="2"/>
  <c r="I24" i="2"/>
  <c r="I23" i="2"/>
  <c r="S17" i="3"/>
  <c r="S19" i="3" s="1"/>
  <c r="R17" i="3"/>
  <c r="R19" i="3" s="1"/>
  <c r="Q18" i="3"/>
  <c r="Q17" i="3"/>
  <c r="Q19" i="3" s="1"/>
  <c r="O17" i="3"/>
  <c r="O19" i="3" s="1"/>
  <c r="M19" i="3"/>
  <c r="M18" i="3"/>
  <c r="M17" i="3"/>
  <c r="O9" i="3"/>
  <c r="K17" i="3"/>
  <c r="K19" i="3" s="1"/>
  <c r="J19" i="3"/>
  <c r="J18" i="3"/>
  <c r="J17" i="3"/>
  <c r="H17" i="3"/>
  <c r="H18" i="3" s="1"/>
  <c r="G17" i="3"/>
  <c r="G19" i="3" s="1"/>
  <c r="E9" i="3"/>
  <c r="W13" i="2"/>
  <c r="W8" i="2" s="1"/>
  <c r="W17" i="2" s="1"/>
  <c r="W26" i="2" s="1"/>
  <c r="W16" i="2"/>
  <c r="U8" i="2"/>
  <c r="U17" i="2" s="1"/>
  <c r="U22" i="2"/>
  <c r="U16" i="2"/>
  <c r="S17" i="2"/>
  <c r="S16" i="2"/>
  <c r="S26" i="2" s="1"/>
  <c r="Q27" i="2"/>
  <c r="Q28" i="2" s="1"/>
  <c r="Q16" i="2"/>
  <c r="Q8" i="2"/>
  <c r="Q17" i="2" s="1"/>
  <c r="O28" i="2"/>
  <c r="O17" i="2"/>
  <c r="O16" i="2"/>
  <c r="K22" i="2"/>
  <c r="G22" i="2"/>
  <c r="I21" i="2"/>
  <c r="G21" i="2"/>
  <c r="E21" i="2"/>
  <c r="C20" i="2"/>
  <c r="C21" i="2" s="1"/>
  <c r="G17" i="2"/>
  <c r="E17" i="2"/>
  <c r="C17" i="2"/>
  <c r="K16" i="2"/>
  <c r="I16" i="2"/>
  <c r="G16" i="2"/>
  <c r="E16" i="2"/>
  <c r="C16" i="2"/>
  <c r="G13" i="2"/>
  <c r="E13" i="2"/>
  <c r="C13" i="2"/>
  <c r="K8" i="2"/>
  <c r="K17" i="2" s="1"/>
  <c r="I8" i="2"/>
  <c r="I17" i="2" s="1"/>
  <c r="U18" i="3" l="1"/>
  <c r="U26" i="2"/>
  <c r="U24" i="2"/>
  <c r="U23" i="2"/>
  <c r="S18" i="3"/>
  <c r="R18" i="3"/>
  <c r="O18" i="3"/>
  <c r="K18" i="3"/>
  <c r="G18" i="3"/>
  <c r="H19" i="3"/>
  <c r="Q26" i="2"/>
  <c r="O26" i="2"/>
</calcChain>
</file>

<file path=xl/sharedStrings.xml><?xml version="1.0" encoding="utf-8"?>
<sst xmlns="http://schemas.openxmlformats.org/spreadsheetml/2006/main" count="87" uniqueCount="48">
  <si>
    <t>cadbury's</t>
  </si>
  <si>
    <t>kent</t>
  </si>
  <si>
    <t>POPULATION</t>
  </si>
  <si>
    <t>mean</t>
  </si>
  <si>
    <t>std. dev</t>
  </si>
  <si>
    <t>SAMPLE</t>
  </si>
  <si>
    <t>size</t>
  </si>
  <si>
    <t>SAMPLING DISTRIBUTION</t>
  </si>
  <si>
    <t>alpha</t>
  </si>
  <si>
    <t>Zc</t>
  </si>
  <si>
    <t>UCV</t>
  </si>
  <si>
    <t>LCV</t>
  </si>
  <si>
    <t>p-value</t>
  </si>
  <si>
    <t>H0</t>
  </si>
  <si>
    <t>H1</t>
  </si>
  <si>
    <t>=36</t>
  </si>
  <si>
    <t>!=36</t>
  </si>
  <si>
    <t>pharma</t>
  </si>
  <si>
    <t>Z-score for sample mean</t>
  </si>
  <si>
    <t>=500</t>
  </si>
  <si>
    <t>!=500</t>
  </si>
  <si>
    <t>p-value * 2</t>
  </si>
  <si>
    <t>emp survey</t>
  </si>
  <si>
    <t>&gt;=8%</t>
  </si>
  <si>
    <t>&lt;8%</t>
  </si>
  <si>
    <t>Type of test</t>
  </si>
  <si>
    <t>education company</t>
  </si>
  <si>
    <t>&gt;=60%</t>
  </si>
  <si>
    <t>&lt;60%</t>
  </si>
  <si>
    <t>Lower tail</t>
  </si>
  <si>
    <t>2-tail</t>
  </si>
  <si>
    <t>significance level - alpha</t>
  </si>
  <si>
    <t>hotstar</t>
  </si>
  <si>
    <t>variance for proportion = p(1-p)</t>
  </si>
  <si>
    <t>MCD - BJP</t>
  </si>
  <si>
    <t>MCD - INC</t>
  </si>
  <si>
    <t>Facebook</t>
  </si>
  <si>
    <t>Confidence level</t>
  </si>
  <si>
    <t>MoE</t>
  </si>
  <si>
    <t>Confidence interval</t>
  </si>
  <si>
    <t>Z*</t>
  </si>
  <si>
    <t>Pharma</t>
  </si>
  <si>
    <t xml:space="preserve"> home renting</t>
  </si>
  <si>
    <t>&gt;=300</t>
  </si>
  <si>
    <t>&lt;300</t>
  </si>
  <si>
    <t>=60</t>
  </si>
  <si>
    <t>!=60</t>
  </si>
  <si>
    <t>online education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</si>
</sst>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4233-6D88-C448-9B1D-35A28736FBAF}">
  <dimension ref="A1:Z21"/>
  <sheetViews>
    <sheetView tabSelected="1" workbookViewId="0">
      <selection activeCell="U22" sqref="U22"/>
    </sheetView>
  </sheetViews>
  <sheetFormatPr baseColWidth="10" defaultRowHeight="15" x14ac:dyDescent="0.2"/>
  <cols>
    <col min="1" max="1" width="23" bestFit="1" customWidth="1"/>
    <col min="2" max="2" width="2.6640625" customWidth="1"/>
    <col min="4" max="4" width="2.6640625" customWidth="1"/>
    <col min="6" max="6" width="2.6640625" customWidth="1"/>
    <col min="9" max="9" width="2.6640625" customWidth="1"/>
    <col min="12" max="12" width="2.6640625" customWidth="1"/>
    <col min="14" max="14" width="2.6640625" customWidth="1"/>
    <col min="16" max="16" width="2.6640625" customWidth="1"/>
    <col min="20" max="20" width="2.6640625" customWidth="1"/>
    <col min="21" max="21" width="14" customWidth="1"/>
  </cols>
  <sheetData>
    <row r="1" spans="1:26" s="1" customFormat="1" ht="32" x14ac:dyDescent="0.2">
      <c r="B1"/>
      <c r="C1" s="9" t="s">
        <v>34</v>
      </c>
      <c r="D1" s="14"/>
      <c r="E1" s="9" t="s">
        <v>35</v>
      </c>
      <c r="F1" s="14"/>
      <c r="G1" s="9" t="s">
        <v>36</v>
      </c>
      <c r="I1" s="14"/>
      <c r="J1" s="9" t="s">
        <v>41</v>
      </c>
      <c r="L1" s="14"/>
      <c r="M1" s="9" t="s">
        <v>34</v>
      </c>
      <c r="N1" s="14"/>
      <c r="O1" s="9" t="s">
        <v>35</v>
      </c>
      <c r="P1" s="14"/>
      <c r="Q1" s="9" t="s">
        <v>42</v>
      </c>
      <c r="T1" s="14"/>
      <c r="U1" s="21" t="s">
        <v>47</v>
      </c>
    </row>
    <row r="2" spans="1:26" ht="16" x14ac:dyDescent="0.2">
      <c r="A2" s="2" t="s">
        <v>2</v>
      </c>
      <c r="C2" s="2"/>
      <c r="E2" s="3"/>
      <c r="J2" s="1"/>
      <c r="O2" s="3"/>
      <c r="Q2" s="3"/>
      <c r="R2" s="3"/>
      <c r="S2" s="3"/>
      <c r="U2" s="3"/>
      <c r="V2" s="3"/>
      <c r="X2" s="1"/>
      <c r="Z2" s="1"/>
    </row>
    <row r="3" spans="1:26" x14ac:dyDescent="0.2">
      <c r="A3" s="15" t="s">
        <v>3</v>
      </c>
      <c r="C3" s="4"/>
      <c r="E3" s="3"/>
      <c r="H3" s="1"/>
      <c r="J3" s="1"/>
      <c r="O3" s="3"/>
      <c r="Q3" s="3"/>
      <c r="R3" s="3"/>
      <c r="S3" s="3"/>
      <c r="U3" s="3"/>
      <c r="V3" s="3"/>
      <c r="X3" s="1"/>
      <c r="Z3" s="1"/>
    </row>
    <row r="4" spans="1:26" x14ac:dyDescent="0.2">
      <c r="A4" s="15" t="s">
        <v>4</v>
      </c>
      <c r="C4" s="4"/>
      <c r="E4" s="1"/>
      <c r="H4" s="1"/>
      <c r="J4" s="3"/>
      <c r="O4" s="3"/>
      <c r="Q4" s="3"/>
      <c r="R4" s="3"/>
      <c r="S4" s="3"/>
      <c r="U4" s="3"/>
      <c r="V4" s="3"/>
      <c r="X4" s="3"/>
      <c r="Z4" s="3"/>
    </row>
    <row r="5" spans="1:26" x14ac:dyDescent="0.2">
      <c r="A5" s="15"/>
      <c r="C5" s="4"/>
      <c r="E5" s="1"/>
      <c r="H5" s="1"/>
      <c r="J5" s="3"/>
      <c r="O5" s="3"/>
      <c r="Q5" s="3"/>
      <c r="R5" s="3"/>
      <c r="S5" s="3"/>
      <c r="U5" s="3"/>
      <c r="V5" s="3"/>
      <c r="X5" s="3"/>
      <c r="Z5" s="3"/>
    </row>
    <row r="6" spans="1:26" ht="16" x14ac:dyDescent="0.2">
      <c r="A6" s="5" t="s">
        <v>5</v>
      </c>
    </row>
    <row r="7" spans="1:26" ht="16" x14ac:dyDescent="0.2">
      <c r="A7" s="15" t="s">
        <v>6</v>
      </c>
      <c r="B7" s="2"/>
      <c r="C7">
        <v>100</v>
      </c>
      <c r="D7" s="2"/>
      <c r="E7">
        <v>100</v>
      </c>
      <c r="F7" s="2"/>
      <c r="G7">
        <v>10000</v>
      </c>
      <c r="H7">
        <v>10000</v>
      </c>
      <c r="I7" s="2"/>
      <c r="J7">
        <v>100</v>
      </c>
      <c r="K7">
        <v>100</v>
      </c>
      <c r="L7" s="2"/>
      <c r="M7">
        <v>100</v>
      </c>
      <c r="N7" s="2"/>
      <c r="O7">
        <v>100</v>
      </c>
      <c r="P7" s="2"/>
      <c r="Q7">
        <v>200</v>
      </c>
      <c r="R7">
        <v>200</v>
      </c>
      <c r="S7">
        <v>200</v>
      </c>
      <c r="T7" s="2"/>
      <c r="U7">
        <v>49</v>
      </c>
    </row>
    <row r="8" spans="1:26" x14ac:dyDescent="0.2">
      <c r="A8" s="16" t="s">
        <v>3</v>
      </c>
      <c r="B8" s="4"/>
      <c r="C8">
        <v>0.57999999999999996</v>
      </c>
      <c r="D8" s="4"/>
      <c r="E8">
        <v>0.42</v>
      </c>
      <c r="F8" s="4"/>
      <c r="G8">
        <v>0.505</v>
      </c>
      <c r="H8">
        <v>0.505</v>
      </c>
      <c r="I8" s="4"/>
      <c r="J8">
        <v>530</v>
      </c>
      <c r="K8">
        <v>530</v>
      </c>
      <c r="L8" s="4"/>
      <c r="M8">
        <v>0.57999999999999996</v>
      </c>
      <c r="N8" s="4"/>
      <c r="O8">
        <v>0.42</v>
      </c>
      <c r="P8" s="4"/>
      <c r="Q8">
        <v>45571</v>
      </c>
      <c r="R8">
        <v>45571</v>
      </c>
      <c r="S8">
        <v>45571</v>
      </c>
      <c r="T8" s="4"/>
      <c r="U8">
        <v>31.2</v>
      </c>
    </row>
    <row r="9" spans="1:26" x14ac:dyDescent="0.2">
      <c r="A9" s="15" t="s">
        <v>4</v>
      </c>
      <c r="B9" s="4"/>
      <c r="C9">
        <v>0.496</v>
      </c>
      <c r="D9" s="4"/>
      <c r="E9">
        <f>SQRT((POWER(1-0.42,2)*42 + POWER(0-0.42,2)*58)/(E7-1))</f>
        <v>0.4960449637488582</v>
      </c>
      <c r="F9" s="4"/>
      <c r="G9">
        <v>0.2</v>
      </c>
      <c r="H9">
        <v>0.2</v>
      </c>
      <c r="I9" s="4"/>
      <c r="J9">
        <v>100</v>
      </c>
      <c r="K9">
        <v>100</v>
      </c>
      <c r="L9" s="4"/>
      <c r="M9">
        <v>0.496</v>
      </c>
      <c r="N9" s="4"/>
      <c r="O9">
        <f>SQRT((POWER(1-0.42,2)*42 + POWER(0-0.42,2)*58)/(O7-1))</f>
        <v>0.4960449637488582</v>
      </c>
      <c r="P9" s="4"/>
      <c r="Q9">
        <v>7457</v>
      </c>
      <c r="R9">
        <v>7457</v>
      </c>
      <c r="S9">
        <v>7457</v>
      </c>
      <c r="T9" s="4"/>
      <c r="U9">
        <v>6</v>
      </c>
    </row>
    <row r="11" spans="1:26" ht="16" x14ac:dyDescent="0.2">
      <c r="A11" s="5" t="s">
        <v>7</v>
      </c>
      <c r="B11" s="5"/>
      <c r="D11" s="5"/>
      <c r="F11" s="5"/>
      <c r="I11" s="5"/>
      <c r="L11" s="5"/>
      <c r="N11" s="5"/>
      <c r="P11" s="5"/>
      <c r="T11" s="5"/>
    </row>
    <row r="12" spans="1:26" x14ac:dyDescent="0.2">
      <c r="A12" s="16" t="s">
        <v>3</v>
      </c>
      <c r="B12" s="4"/>
      <c r="D12" s="4"/>
      <c r="F12" s="4"/>
      <c r="I12" s="4"/>
      <c r="L12" s="4"/>
      <c r="N12" s="4"/>
      <c r="P12" s="4"/>
      <c r="T12" s="4"/>
    </row>
    <row r="13" spans="1:26" x14ac:dyDescent="0.2">
      <c r="A13" s="15" t="s">
        <v>4</v>
      </c>
      <c r="B13" s="7"/>
      <c r="D13" s="7"/>
      <c r="F13" s="7"/>
      <c r="I13" s="7"/>
      <c r="L13" s="7"/>
      <c r="N13" s="7"/>
      <c r="P13" s="7"/>
      <c r="T13" s="7"/>
    </row>
    <row r="14" spans="1:26" x14ac:dyDescent="0.2">
      <c r="B14" s="4"/>
      <c r="D14" s="4"/>
      <c r="F14" s="4"/>
      <c r="I14" s="4"/>
      <c r="L14" s="4"/>
      <c r="N14" s="4"/>
      <c r="P14" s="4"/>
      <c r="T14" s="4"/>
    </row>
    <row r="15" spans="1:26" ht="16" x14ac:dyDescent="0.2">
      <c r="A15" s="14" t="s">
        <v>37</v>
      </c>
      <c r="B15" s="5"/>
      <c r="D15" s="5"/>
      <c r="F15" s="5"/>
      <c r="G15">
        <v>0.95</v>
      </c>
      <c r="H15">
        <v>0.99</v>
      </c>
      <c r="I15" s="5"/>
      <c r="J15">
        <v>0.95</v>
      </c>
      <c r="K15">
        <v>0.9</v>
      </c>
      <c r="L15" s="5"/>
      <c r="M15">
        <v>0.95</v>
      </c>
      <c r="N15" s="5"/>
      <c r="O15">
        <v>0.95</v>
      </c>
      <c r="P15" s="5"/>
      <c r="Q15">
        <v>0.9</v>
      </c>
      <c r="R15">
        <v>0.99</v>
      </c>
      <c r="S15">
        <v>0.95</v>
      </c>
      <c r="T15" s="5"/>
      <c r="U15">
        <v>0.9</v>
      </c>
    </row>
    <row r="16" spans="1:26" ht="16" x14ac:dyDescent="0.2">
      <c r="A16" s="14" t="s">
        <v>40</v>
      </c>
      <c r="B16" s="5"/>
      <c r="D16" s="5"/>
      <c r="F16" s="5"/>
      <c r="G16" s="20">
        <v>1.96</v>
      </c>
      <c r="H16" s="20">
        <v>2.58</v>
      </c>
      <c r="I16" s="5"/>
      <c r="J16" s="20">
        <v>1.96</v>
      </c>
      <c r="K16" s="20">
        <v>1.65</v>
      </c>
      <c r="L16" s="5"/>
      <c r="M16" s="20">
        <v>1.96</v>
      </c>
      <c r="N16" s="5"/>
      <c r="O16" s="20">
        <v>1.96</v>
      </c>
      <c r="P16" s="5"/>
      <c r="Q16" s="20">
        <v>1.65</v>
      </c>
      <c r="R16" s="20">
        <v>2.58</v>
      </c>
      <c r="S16" s="20">
        <v>1.96</v>
      </c>
      <c r="T16" s="5"/>
      <c r="U16" s="20">
        <v>1.65</v>
      </c>
    </row>
    <row r="17" spans="1:21" x14ac:dyDescent="0.2">
      <c r="A17" s="14" t="s">
        <v>38</v>
      </c>
      <c r="B17" s="7"/>
      <c r="D17" s="7"/>
      <c r="F17" s="7"/>
      <c r="G17">
        <f>G16*G9/SQRT(G7)</f>
        <v>3.9199999999999999E-3</v>
      </c>
      <c r="H17">
        <f>H16*H9/SQRT(H7)</f>
        <v>5.1600000000000005E-3</v>
      </c>
      <c r="I17" s="7"/>
      <c r="J17">
        <f>J16*J9/SQRT(J7)</f>
        <v>19.600000000000001</v>
      </c>
      <c r="K17">
        <f>K16*K9/SQRT(K7)</f>
        <v>16.5</v>
      </c>
      <c r="L17" s="7"/>
      <c r="M17">
        <f>M16*M9/SQRT(M7)</f>
        <v>9.7215999999999997E-2</v>
      </c>
      <c r="N17" s="7"/>
      <c r="O17">
        <f>O16*O9/SQRT(O7)</f>
        <v>9.7224812894776205E-2</v>
      </c>
      <c r="P17" s="7"/>
      <c r="Q17">
        <f>Q16*Q9/SQRT(Q7)</f>
        <v>870.02771910583397</v>
      </c>
      <c r="R17">
        <f>R16*R9/SQRT(R7)</f>
        <v>1360.4069789654859</v>
      </c>
      <c r="S17">
        <f>S16*S9/SQRT(S7)</f>
        <v>1033.4874723923845</v>
      </c>
      <c r="T17" s="7"/>
      <c r="U17">
        <f>U16*U9/SQRT(U7)</f>
        <v>1.4142857142857141</v>
      </c>
    </row>
    <row r="18" spans="1:21" x14ac:dyDescent="0.2">
      <c r="A18" s="14" t="s">
        <v>39</v>
      </c>
      <c r="B18" s="4"/>
      <c r="D18" s="4"/>
      <c r="F18" s="4"/>
      <c r="G18">
        <f>G8-G17</f>
        <v>0.50107999999999997</v>
      </c>
      <c r="H18">
        <f>H8-H17</f>
        <v>0.49984000000000001</v>
      </c>
      <c r="J18">
        <f>J8-J17</f>
        <v>510.4</v>
      </c>
      <c r="K18">
        <f>K8-K17</f>
        <v>513.5</v>
      </c>
      <c r="M18">
        <f>M8-M17</f>
        <v>0.48278399999999999</v>
      </c>
      <c r="N18" s="4"/>
      <c r="O18">
        <f>O8-O17</f>
        <v>0.32277518710522379</v>
      </c>
      <c r="P18" s="4"/>
      <c r="Q18">
        <f>Q8-Q17</f>
        <v>44700.972280894166</v>
      </c>
      <c r="R18">
        <f>R8-R17</f>
        <v>44210.59302103451</v>
      </c>
      <c r="S18">
        <f>S8-S17</f>
        <v>44537.512527607614</v>
      </c>
      <c r="T18" s="4"/>
      <c r="U18">
        <f>U8-U17</f>
        <v>29.785714285714285</v>
      </c>
    </row>
    <row r="19" spans="1:21" x14ac:dyDescent="0.2">
      <c r="G19">
        <f>G8+G17</f>
        <v>0.50892000000000004</v>
      </c>
      <c r="H19">
        <f>H8+H17</f>
        <v>0.51016000000000006</v>
      </c>
      <c r="I19" s="4"/>
      <c r="J19">
        <f>J8+J17</f>
        <v>549.6</v>
      </c>
      <c r="K19">
        <f>K8+K17</f>
        <v>546.5</v>
      </c>
      <c r="L19" s="4"/>
      <c r="M19">
        <f>M8+M17</f>
        <v>0.67721599999999993</v>
      </c>
      <c r="O19">
        <f>O8+O17</f>
        <v>0.51722481289477618</v>
      </c>
      <c r="Q19">
        <f>Q8+Q17</f>
        <v>46441.027719105834</v>
      </c>
      <c r="R19">
        <f>R8+R17</f>
        <v>46931.40697896549</v>
      </c>
      <c r="S19">
        <f>S8+S17</f>
        <v>46604.487472392386</v>
      </c>
      <c r="U19">
        <f>U8+U17</f>
        <v>32.614285714285714</v>
      </c>
    </row>
    <row r="21" spans="1:21" x14ac:dyDescent="0.2">
      <c r="U21">
        <f>(U18+U19)/2</f>
        <v>31.2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9C07-DF89-B44D-A6ED-CBD66B061128}">
  <dimension ref="A1:X28"/>
  <sheetViews>
    <sheetView workbookViewId="0">
      <selection activeCell="M23" sqref="M23"/>
    </sheetView>
  </sheetViews>
  <sheetFormatPr baseColWidth="10" defaultRowHeight="15" x14ac:dyDescent="0.2"/>
  <cols>
    <col min="1" max="1" width="23" style="14" bestFit="1" customWidth="1"/>
    <col min="2" max="2" width="2.6640625" customWidth="1"/>
    <col min="4" max="4" width="2.6640625" customWidth="1"/>
    <col min="6" max="6" width="2" customWidth="1"/>
    <col min="8" max="8" width="2" customWidth="1"/>
    <col min="10" max="10" width="2" customWidth="1"/>
    <col min="12" max="12" width="3.33203125" style="3" customWidth="1"/>
    <col min="13" max="13" width="23" bestFit="1" customWidth="1"/>
    <col min="14" max="14" width="3.33203125" style="3" customWidth="1"/>
    <col min="15" max="15" width="10.83203125" style="3"/>
    <col min="16" max="16" width="3.33203125" style="3" customWidth="1"/>
    <col min="17" max="17" width="10.83203125" style="3"/>
    <col min="18" max="18" width="3.33203125" style="3" customWidth="1"/>
    <col min="19" max="19" width="10.83203125" style="3"/>
    <col min="20" max="20" width="2" customWidth="1"/>
    <col min="21" max="21" width="9.83203125" customWidth="1"/>
    <col min="22" max="22" width="2" customWidth="1"/>
    <col min="23" max="23" width="9.83203125" customWidth="1"/>
  </cols>
  <sheetData>
    <row r="1" spans="1:24" s="3" customFormat="1" ht="32" x14ac:dyDescent="0.2">
      <c r="A1" s="10"/>
      <c r="I1" s="10" t="s">
        <v>0</v>
      </c>
      <c r="J1" s="10"/>
      <c r="K1" s="10" t="s">
        <v>1</v>
      </c>
      <c r="Q1" s="10" t="s">
        <v>17</v>
      </c>
      <c r="S1" s="10" t="s">
        <v>22</v>
      </c>
      <c r="U1" s="19" t="s">
        <v>26</v>
      </c>
      <c r="W1" s="19" t="s">
        <v>32</v>
      </c>
    </row>
    <row r="2" spans="1:24" x14ac:dyDescent="0.2">
      <c r="A2" s="14" t="s">
        <v>13</v>
      </c>
      <c r="C2" s="1"/>
      <c r="G2" s="1"/>
      <c r="I2" s="18" t="s">
        <v>45</v>
      </c>
      <c r="K2" s="18" t="s">
        <v>43</v>
      </c>
      <c r="M2" s="14" t="s">
        <v>13</v>
      </c>
      <c r="O2" s="11" t="s">
        <v>15</v>
      </c>
      <c r="Q2" s="11" t="s">
        <v>19</v>
      </c>
      <c r="S2" s="11" t="s">
        <v>23</v>
      </c>
      <c r="U2" s="18" t="s">
        <v>27</v>
      </c>
      <c r="W2" s="18" t="s">
        <v>27</v>
      </c>
    </row>
    <row r="3" spans="1:24" x14ac:dyDescent="0.2">
      <c r="A3" s="14" t="s">
        <v>14</v>
      </c>
      <c r="C3" s="1"/>
      <c r="G3" s="1"/>
      <c r="I3" s="18" t="s">
        <v>46</v>
      </c>
      <c r="K3" s="18" t="s">
        <v>44</v>
      </c>
      <c r="M3" s="14" t="s">
        <v>14</v>
      </c>
      <c r="O3" s="11" t="s">
        <v>16</v>
      </c>
      <c r="Q3" s="11" t="s">
        <v>20</v>
      </c>
      <c r="S3" s="11" t="s">
        <v>24</v>
      </c>
      <c r="U3" s="1" t="s">
        <v>28</v>
      </c>
      <c r="W3" s="1" t="s">
        <v>28</v>
      </c>
    </row>
    <row r="4" spans="1:24" x14ac:dyDescent="0.2">
      <c r="A4" s="14" t="s">
        <v>25</v>
      </c>
      <c r="C4" s="1"/>
      <c r="G4" s="1"/>
      <c r="I4" s="3" t="s">
        <v>30</v>
      </c>
      <c r="K4" s="1" t="s">
        <v>29</v>
      </c>
      <c r="M4" s="14" t="s">
        <v>25</v>
      </c>
      <c r="O4" s="3" t="s">
        <v>30</v>
      </c>
      <c r="Q4" s="3" t="s">
        <v>30</v>
      </c>
      <c r="S4" s="1" t="s">
        <v>29</v>
      </c>
      <c r="U4" s="1" t="s">
        <v>29</v>
      </c>
      <c r="W4" s="1" t="s">
        <v>29</v>
      </c>
    </row>
    <row r="5" spans="1:24" x14ac:dyDescent="0.2">
      <c r="C5" s="1"/>
      <c r="G5" s="1"/>
      <c r="I5" s="1"/>
      <c r="K5" s="1"/>
      <c r="U5" s="1"/>
      <c r="W5" s="1"/>
    </row>
    <row r="6" spans="1:24" ht="16" x14ac:dyDescent="0.2">
      <c r="A6" s="2" t="s">
        <v>2</v>
      </c>
      <c r="B6" s="2"/>
      <c r="C6" s="3"/>
      <c r="G6" s="1"/>
      <c r="I6" s="1"/>
      <c r="K6" s="1"/>
      <c r="M6" s="2" t="s">
        <v>2</v>
      </c>
      <c r="U6" s="1"/>
      <c r="W6" s="1"/>
    </row>
    <row r="7" spans="1:24" x14ac:dyDescent="0.2">
      <c r="A7" s="15" t="s">
        <v>3</v>
      </c>
      <c r="B7" s="4"/>
      <c r="C7" s="3">
        <v>36</v>
      </c>
      <c r="E7" s="1">
        <v>350</v>
      </c>
      <c r="G7" s="1">
        <v>2.5</v>
      </c>
      <c r="I7" s="1">
        <v>60</v>
      </c>
      <c r="K7" s="1">
        <v>300</v>
      </c>
      <c r="M7" s="15" t="s">
        <v>3</v>
      </c>
      <c r="O7" s="3">
        <v>36</v>
      </c>
      <c r="Q7" s="3">
        <v>500</v>
      </c>
      <c r="S7" s="3">
        <v>0.08</v>
      </c>
      <c r="U7" s="1">
        <v>0.6</v>
      </c>
      <c r="W7" s="1">
        <v>0.6</v>
      </c>
    </row>
    <row r="8" spans="1:24" x14ac:dyDescent="0.2">
      <c r="A8" s="15" t="s">
        <v>4</v>
      </c>
      <c r="B8" s="4"/>
      <c r="C8" s="1">
        <v>4</v>
      </c>
      <c r="E8" s="1">
        <v>90</v>
      </c>
      <c r="G8" s="3">
        <v>0.6</v>
      </c>
      <c r="I8" s="3">
        <f>I13</f>
        <v>10.7</v>
      </c>
      <c r="K8" s="3">
        <f>K13</f>
        <v>25</v>
      </c>
      <c r="M8" s="15" t="s">
        <v>4</v>
      </c>
      <c r="O8" s="3">
        <v>4</v>
      </c>
      <c r="Q8" s="3">
        <f>Q13</f>
        <v>110</v>
      </c>
      <c r="S8" s="3">
        <v>0.03</v>
      </c>
      <c r="U8" s="3">
        <f>U13</f>
        <v>0.19</v>
      </c>
      <c r="W8" s="3">
        <f>W13</f>
        <v>0.49959983987187184</v>
      </c>
    </row>
    <row r="9" spans="1:24" x14ac:dyDescent="0.2">
      <c r="C9" s="1"/>
      <c r="E9" s="1"/>
      <c r="G9" s="1"/>
      <c r="I9" s="1"/>
      <c r="K9" s="1"/>
      <c r="M9" s="14"/>
      <c r="U9" s="1"/>
      <c r="W9" s="1"/>
    </row>
    <row r="10" spans="1:24" ht="16" x14ac:dyDescent="0.2">
      <c r="A10" s="5" t="s">
        <v>5</v>
      </c>
      <c r="B10" s="5"/>
      <c r="C10" s="1"/>
      <c r="E10" s="1"/>
      <c r="G10" s="1"/>
      <c r="I10" s="1"/>
      <c r="K10" s="1"/>
      <c r="M10" s="5" t="s">
        <v>5</v>
      </c>
      <c r="U10" s="1"/>
      <c r="W10" s="1"/>
    </row>
    <row r="11" spans="1:24" x14ac:dyDescent="0.2">
      <c r="A11" s="15" t="s">
        <v>6</v>
      </c>
      <c r="B11" s="4"/>
      <c r="C11" s="3">
        <v>49</v>
      </c>
      <c r="E11" s="3">
        <v>36</v>
      </c>
      <c r="F11" s="6"/>
      <c r="G11" s="3">
        <v>100</v>
      </c>
      <c r="H11" s="6"/>
      <c r="I11" s="3">
        <v>100</v>
      </c>
      <c r="J11" s="6"/>
      <c r="K11" s="3">
        <v>400</v>
      </c>
      <c r="M11" s="15" t="s">
        <v>6</v>
      </c>
      <c r="O11" s="3">
        <v>49</v>
      </c>
      <c r="Q11" s="3">
        <v>900</v>
      </c>
      <c r="S11" s="3">
        <v>36</v>
      </c>
      <c r="T11" s="6"/>
      <c r="U11" s="3">
        <v>81</v>
      </c>
      <c r="V11" s="6"/>
      <c r="W11" s="3">
        <v>121</v>
      </c>
    </row>
    <row r="12" spans="1:24" x14ac:dyDescent="0.2">
      <c r="A12" s="16" t="s">
        <v>3</v>
      </c>
      <c r="B12" s="7"/>
      <c r="C12" s="1">
        <v>34.5</v>
      </c>
      <c r="D12" s="6"/>
      <c r="E12" s="3">
        <v>370.16</v>
      </c>
      <c r="F12" s="6"/>
      <c r="G12" s="3">
        <v>2.6</v>
      </c>
      <c r="H12" s="6"/>
      <c r="I12" s="3">
        <v>62.6</v>
      </c>
      <c r="J12" s="6"/>
      <c r="K12" s="3">
        <v>296</v>
      </c>
      <c r="M12" s="16" t="s">
        <v>3</v>
      </c>
      <c r="O12" s="3">
        <v>34.5</v>
      </c>
      <c r="Q12" s="3">
        <v>510</v>
      </c>
      <c r="S12" s="3">
        <v>7.0000000000000007E-2</v>
      </c>
      <c r="T12" s="6"/>
      <c r="U12" s="3">
        <v>0.57499999999999996</v>
      </c>
      <c r="V12" s="6"/>
      <c r="W12" s="3">
        <v>0.52</v>
      </c>
    </row>
    <row r="13" spans="1:24" x14ac:dyDescent="0.2">
      <c r="A13" s="15" t="s">
        <v>4</v>
      </c>
      <c r="B13" s="4"/>
      <c r="C13" s="1">
        <f>C8/SQRT(C11)</f>
        <v>0.5714285714285714</v>
      </c>
      <c r="D13" s="6"/>
      <c r="E13" s="1">
        <f>E8/SQRT(E11)</f>
        <v>15</v>
      </c>
      <c r="F13" s="6"/>
      <c r="G13" s="1">
        <f>G8/SQRT(G11)</f>
        <v>0.06</v>
      </c>
      <c r="H13" s="6"/>
      <c r="I13" s="1">
        <v>10.7</v>
      </c>
      <c r="J13" s="6"/>
      <c r="K13" s="1">
        <v>25</v>
      </c>
      <c r="M13" s="15" t="s">
        <v>4</v>
      </c>
      <c r="Q13" s="3">
        <v>110</v>
      </c>
      <c r="T13" s="6"/>
      <c r="U13" s="1">
        <v>0.19</v>
      </c>
      <c r="V13" s="6"/>
      <c r="W13" s="3">
        <f>SQRT(W12*(1-W12))</f>
        <v>0.49959983987187184</v>
      </c>
      <c r="X13" t="s">
        <v>33</v>
      </c>
    </row>
    <row r="14" spans="1:24" x14ac:dyDescent="0.2">
      <c r="A14" s="17"/>
      <c r="B14" s="6"/>
      <c r="C14" s="6"/>
      <c r="G14" s="1"/>
      <c r="I14" s="1"/>
      <c r="K14" s="1"/>
      <c r="M14" s="17"/>
      <c r="U14" s="1"/>
      <c r="W14" s="1"/>
    </row>
    <row r="15" spans="1:24" ht="16" x14ac:dyDescent="0.2">
      <c r="A15" s="5" t="s">
        <v>7</v>
      </c>
      <c r="B15" s="5"/>
      <c r="C15" s="1"/>
      <c r="G15" s="1"/>
      <c r="I15" s="1"/>
      <c r="K15" s="1"/>
      <c r="M15" s="5" t="s">
        <v>7</v>
      </c>
      <c r="U15" s="1"/>
      <c r="W15" s="1"/>
    </row>
    <row r="16" spans="1:24" x14ac:dyDescent="0.2">
      <c r="A16" s="16" t="s">
        <v>3</v>
      </c>
      <c r="B16" s="7"/>
      <c r="C16" s="1">
        <f>C7</f>
        <v>36</v>
      </c>
      <c r="E16" s="1">
        <f>E7</f>
        <v>350</v>
      </c>
      <c r="G16" s="1">
        <f>G7</f>
        <v>2.5</v>
      </c>
      <c r="I16" s="1">
        <f>I7</f>
        <v>60</v>
      </c>
      <c r="K16" s="1">
        <f>K7</f>
        <v>300</v>
      </c>
      <c r="M16" s="16" t="s">
        <v>3</v>
      </c>
      <c r="O16" s="3">
        <f>O7</f>
        <v>36</v>
      </c>
      <c r="Q16" s="3">
        <f>Q7</f>
        <v>500</v>
      </c>
      <c r="S16" s="3">
        <f>S7</f>
        <v>0.08</v>
      </c>
      <c r="U16" s="1">
        <f>U7</f>
        <v>0.6</v>
      </c>
      <c r="W16" s="1">
        <f>W7</f>
        <v>0.6</v>
      </c>
    </row>
    <row r="17" spans="1:23" x14ac:dyDescent="0.2">
      <c r="A17" s="15" t="s">
        <v>4</v>
      </c>
      <c r="B17" s="4"/>
      <c r="C17" s="1">
        <f>C8/SQRT(C11)</f>
        <v>0.5714285714285714</v>
      </c>
      <c r="D17" s="1"/>
      <c r="E17" s="1">
        <f>E8/SQRT(E11)</f>
        <v>15</v>
      </c>
      <c r="G17" s="1">
        <f>G8/SQRT(G11)</f>
        <v>0.06</v>
      </c>
      <c r="I17" s="1">
        <f>I8/SQRT(I11)</f>
        <v>1.0699999999999998</v>
      </c>
      <c r="K17" s="1">
        <f>K8/SQRT(K11)</f>
        <v>1.25</v>
      </c>
      <c r="M17" s="15" t="s">
        <v>4</v>
      </c>
      <c r="O17" s="3">
        <f>O8/SQRT(O11)</f>
        <v>0.5714285714285714</v>
      </c>
      <c r="Q17" s="3">
        <f>Q8/SQRT(Q11)</f>
        <v>3.6666666666666665</v>
      </c>
      <c r="S17" s="3">
        <f>S8/SQRT(S11)</f>
        <v>5.0000000000000001E-3</v>
      </c>
      <c r="U17" s="1">
        <f>U8/SQRT(U11)</f>
        <v>2.1111111111111112E-2</v>
      </c>
      <c r="W17" s="1">
        <f>W8/SQRT(W11)</f>
        <v>4.5418167261079258E-2</v>
      </c>
    </row>
    <row r="18" spans="1:23" x14ac:dyDescent="0.2">
      <c r="C18" s="1"/>
      <c r="G18" s="1"/>
      <c r="I18" s="1"/>
      <c r="K18" s="1"/>
      <c r="M18" s="14"/>
      <c r="U18" s="1"/>
      <c r="W18" s="1"/>
    </row>
    <row r="19" spans="1:23" x14ac:dyDescent="0.2">
      <c r="C19" s="1"/>
      <c r="G19" s="1"/>
      <c r="I19" s="1"/>
      <c r="K19" s="1"/>
      <c r="M19" s="14"/>
      <c r="U19" s="1"/>
      <c r="W19" s="1"/>
    </row>
    <row r="20" spans="1:23" x14ac:dyDescent="0.2">
      <c r="A20" s="14" t="s">
        <v>31</v>
      </c>
      <c r="C20" s="1">
        <f>3/200</f>
        <v>1.4999999999999999E-2</v>
      </c>
      <c r="E20" s="1">
        <v>0.05</v>
      </c>
      <c r="G20" s="1">
        <v>0.03</v>
      </c>
      <c r="I20" s="1">
        <v>0.01</v>
      </c>
      <c r="K20" s="1">
        <v>0.03</v>
      </c>
      <c r="M20" s="14" t="s">
        <v>8</v>
      </c>
      <c r="O20" s="3">
        <v>0.03</v>
      </c>
      <c r="Q20" s="3">
        <v>0.05</v>
      </c>
      <c r="S20" s="3">
        <v>0.05</v>
      </c>
      <c r="U20" s="1">
        <v>0.01</v>
      </c>
      <c r="W20" s="3">
        <v>0.05</v>
      </c>
    </row>
    <row r="21" spans="1:23" x14ac:dyDescent="0.2">
      <c r="C21" s="1">
        <f>1-C20</f>
        <v>0.98499999999999999</v>
      </c>
      <c r="D21" s="1"/>
      <c r="E21" s="1">
        <f>1-E20</f>
        <v>0.95</v>
      </c>
      <c r="G21" s="1">
        <f>1-G20</f>
        <v>0.97</v>
      </c>
      <c r="I21" s="1">
        <f>1-I20</f>
        <v>0.99</v>
      </c>
      <c r="K21" s="1"/>
      <c r="M21" s="14"/>
      <c r="U21" s="1"/>
      <c r="W21" s="1"/>
    </row>
    <row r="22" spans="1:23" x14ac:dyDescent="0.2">
      <c r="A22" s="14" t="s">
        <v>9</v>
      </c>
      <c r="C22" s="8">
        <v>2.17</v>
      </c>
      <c r="E22" s="8">
        <v>1.645</v>
      </c>
      <c r="G22" s="8">
        <f>(1.88+1.89)/2</f>
        <v>1.8849999999999998</v>
      </c>
      <c r="I22" s="8">
        <v>2.3250000000000002</v>
      </c>
      <c r="K22" s="8">
        <f>-1*(1.88+1.89)/2</f>
        <v>-1.8849999999999998</v>
      </c>
      <c r="M22" s="14" t="s">
        <v>9</v>
      </c>
      <c r="U22" s="8">
        <f>-1*2.325</f>
        <v>-2.3250000000000002</v>
      </c>
      <c r="W22" s="8"/>
    </row>
    <row r="23" spans="1:23" x14ac:dyDescent="0.2">
      <c r="A23" s="14" t="s">
        <v>10</v>
      </c>
      <c r="C23" s="1">
        <f>C$7+(C$22*C$17)</f>
        <v>37.24</v>
      </c>
      <c r="E23" s="1">
        <f>E$7+(E$22*E$17)</f>
        <v>374.67500000000001</v>
      </c>
      <c r="G23" s="1">
        <f>G$7+(G$22*G$17)</f>
        <v>2.6131000000000002</v>
      </c>
      <c r="I23" s="1">
        <f>I$7+(I$22*I$17)</f>
        <v>62.487749999999998</v>
      </c>
      <c r="K23" s="1"/>
      <c r="M23" s="14" t="s">
        <v>10</v>
      </c>
      <c r="U23" s="1">
        <f>U$7+(U22*U17)</f>
        <v>0.55091666666666661</v>
      </c>
      <c r="W23" s="1"/>
    </row>
    <row r="24" spans="1:23" x14ac:dyDescent="0.2">
      <c r="A24" s="14" t="s">
        <v>11</v>
      </c>
      <c r="C24" s="1">
        <f>C$7-(C$22*C$17)</f>
        <v>34.76</v>
      </c>
      <c r="G24" s="1"/>
      <c r="I24" s="1">
        <f>I$7-(I$22*I$17)</f>
        <v>57.512250000000002</v>
      </c>
      <c r="K24" s="1">
        <f>K$7+(K$22*K$17)</f>
        <v>297.64375000000001</v>
      </c>
      <c r="M24" s="14" t="s">
        <v>11</v>
      </c>
      <c r="U24" s="1">
        <f>U$7-(U22*U17)</f>
        <v>0.64908333333333335</v>
      </c>
      <c r="W24" s="1"/>
    </row>
    <row r="25" spans="1:23" x14ac:dyDescent="0.2">
      <c r="C25" s="1"/>
      <c r="G25" s="1"/>
      <c r="I25" s="1"/>
      <c r="K25" s="1"/>
      <c r="M25" s="14"/>
      <c r="U25" s="1"/>
      <c r="W25" s="1"/>
    </row>
    <row r="26" spans="1:23" x14ac:dyDescent="0.2">
      <c r="M26" s="14" t="s">
        <v>18</v>
      </c>
      <c r="O26" s="3">
        <f>(O12-O16)/O17</f>
        <v>-2.625</v>
      </c>
      <c r="Q26" s="13">
        <f>(Q12-Q16)/Q17</f>
        <v>2.7272727272727275</v>
      </c>
      <c r="S26" s="13">
        <f>(S12-S16)/S17</f>
        <v>-1.9999999999999989</v>
      </c>
      <c r="U26" s="13">
        <f>(U12-U16)/U17</f>
        <v>-1.1842105263157905</v>
      </c>
      <c r="W26" s="13">
        <f>(W12-W16)/W17</f>
        <v>-1.7614096918559576</v>
      </c>
    </row>
    <row r="27" spans="1:23" x14ac:dyDescent="0.2">
      <c r="M27" s="14" t="s">
        <v>12</v>
      </c>
      <c r="O27" s="12">
        <v>4.3E-3</v>
      </c>
      <c r="Q27" s="12">
        <f>1-0.9968</f>
        <v>3.1999999999999806E-3</v>
      </c>
      <c r="S27" s="12">
        <v>2.2800000000000001E-2</v>
      </c>
      <c r="U27" s="12">
        <v>0.11899999999999999</v>
      </c>
      <c r="W27" s="12">
        <v>3.9199999999999999E-2</v>
      </c>
    </row>
    <row r="28" spans="1:23" x14ac:dyDescent="0.2">
      <c r="M28" s="14" t="s">
        <v>21</v>
      </c>
      <c r="O28" s="3">
        <f>O27*2</f>
        <v>8.6E-3</v>
      </c>
      <c r="Q28" s="3">
        <f>Q27*2</f>
        <v>6.3999999999999613E-3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Central Limit Theorem</vt:lpstr>
      <vt:lpstr>HypothesisTesting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2021-07-17T08:02:24Z</dcterms:modified>
</cp:coreProperties>
</file>