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harshar/work/trades/"/>
    </mc:Choice>
  </mc:AlternateContent>
  <xr:revisionPtr revIDLastSave="0" documentId="13_ncr:1_{5E0845A6-88D2-8743-B1CF-5ED53CD8CA3F}" xr6:coauthVersionLast="47" xr6:coauthVersionMax="47" xr10:uidLastSave="{00000000-0000-0000-0000-000000000000}"/>
  <bookViews>
    <workbookView xWindow="0" yWindow="500" windowWidth="38100" windowHeight="19340" activeTab="1" xr2:uid="{71A8F627-69BB-5E45-83B5-31886922DBAC}"/>
  </bookViews>
  <sheets>
    <sheet name="AVAX_USDT" sheetId="4" r:id="rId1"/>
    <sheet name="AVAX_ETH" sheetId="1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1" l="1"/>
  <c r="C18" i="11"/>
  <c r="E6" i="11"/>
  <c r="L6" i="11" s="1"/>
  <c r="E6" i="4"/>
  <c r="L6" i="4" s="1"/>
  <c r="I6" i="11" l="1"/>
  <c r="C17" i="11"/>
  <c r="I6" i="4"/>
  <c r="B13" i="4" s="1"/>
  <c r="G17" i="11" l="1"/>
  <c r="H17" i="11" s="1"/>
  <c r="I17" i="11" s="1"/>
  <c r="D17" i="11"/>
  <c r="E17" i="11" s="1"/>
  <c r="D13" i="4"/>
  <c r="B14" i="4" s="1"/>
  <c r="D14" i="4" s="1"/>
  <c r="B15" i="4" s="1"/>
  <c r="D15" i="4" s="1"/>
  <c r="B16" i="4" s="1"/>
  <c r="D16" i="4" s="1"/>
  <c r="B17" i="4" s="1"/>
  <c r="D17" i="4" s="1"/>
  <c r="B18" i="4" s="1"/>
  <c r="D18" i="4" s="1"/>
  <c r="B19" i="4" s="1"/>
  <c r="D19" i="4" s="1"/>
  <c r="B20" i="4" s="1"/>
  <c r="D20" i="4" s="1"/>
  <c r="B21" i="4" s="1"/>
  <c r="D21" i="4" s="1"/>
  <c r="B22" i="4" s="1"/>
  <c r="D22" i="4" s="1"/>
  <c r="B23" i="4" s="1"/>
  <c r="D23" i="4" s="1"/>
  <c r="B24" i="4" s="1"/>
  <c r="D24" i="4" s="1"/>
  <c r="C13" i="4"/>
  <c r="J17" i="11" l="1"/>
  <c r="G18" i="11"/>
  <c r="H18" i="11" s="1"/>
  <c r="I18" i="11" s="1"/>
  <c r="D18" i="11"/>
  <c r="E13" i="4"/>
  <c r="C14" i="4"/>
  <c r="C15" i="4" l="1"/>
  <c r="E14" i="4"/>
  <c r="F13" i="4"/>
  <c r="G13" i="4" s="1"/>
  <c r="E18" i="11"/>
  <c r="J18" i="11" l="1"/>
  <c r="E15" i="4"/>
  <c r="F14" i="4"/>
  <c r="G14" i="4" s="1"/>
  <c r="C16" i="4"/>
  <c r="G19" i="11" l="1"/>
  <c r="D19" i="11"/>
  <c r="E19" i="11" s="1"/>
  <c r="C17" i="4"/>
  <c r="E16" i="4"/>
  <c r="F15" i="4"/>
  <c r="G15" i="4" s="1"/>
  <c r="H19" i="11" l="1"/>
  <c r="I19" i="11" s="1"/>
  <c r="J19" i="11" s="1"/>
  <c r="C20" i="11"/>
  <c r="E17" i="4"/>
  <c r="F16" i="4"/>
  <c r="G16" i="4" s="1"/>
  <c r="C18" i="4"/>
  <c r="D20" i="11" l="1"/>
  <c r="E20" i="11" s="1"/>
  <c r="G20" i="11"/>
  <c r="H20" i="11" s="1"/>
  <c r="I20" i="11" s="1"/>
  <c r="C19" i="4"/>
  <c r="E18" i="4"/>
  <c r="F17" i="4"/>
  <c r="G17" i="4" s="1"/>
  <c r="J20" i="11" l="1"/>
  <c r="E19" i="4"/>
  <c r="F18" i="4"/>
  <c r="G18" i="4" s="1"/>
  <c r="C20" i="4"/>
  <c r="C21" i="4" l="1"/>
  <c r="E20" i="4"/>
  <c r="F19" i="4"/>
  <c r="G19" i="4" s="1"/>
  <c r="C22" i="4" l="1"/>
  <c r="E21" i="4"/>
  <c r="F20" i="4"/>
  <c r="G20" i="4" s="1"/>
  <c r="C23" i="4" l="1"/>
  <c r="E22" i="4"/>
  <c r="F21" i="4"/>
  <c r="G21" i="4" s="1"/>
  <c r="C24" i="4" l="1"/>
  <c r="E23" i="4"/>
  <c r="F22" i="4"/>
  <c r="G22" i="4" s="1"/>
  <c r="E24" i="4" l="1"/>
  <c r="F24" i="4" s="1"/>
  <c r="F23" i="4"/>
  <c r="G23" i="4" s="1"/>
  <c r="G24" i="4"/>
  <c r="D55" i="4"/>
</calcChain>
</file>

<file path=xl/sharedStrings.xml><?xml version="1.0" encoding="utf-8"?>
<sst xmlns="http://schemas.openxmlformats.org/spreadsheetml/2006/main" count="43" uniqueCount="31">
  <si>
    <t xml:space="preserve">Deposit </t>
  </si>
  <si>
    <t>Token</t>
  </si>
  <si>
    <t>Count</t>
  </si>
  <si>
    <t>AVAX</t>
  </si>
  <si>
    <t>Price</t>
  </si>
  <si>
    <t>Borrow</t>
  </si>
  <si>
    <t>CF (Collateralization Factor)</t>
  </si>
  <si>
    <t>Total Borrowable $</t>
  </si>
  <si>
    <t>Value $</t>
  </si>
  <si>
    <t>LL (Liquidation Limit)</t>
  </si>
  <si>
    <t>AVAX Swap</t>
  </si>
  <si>
    <t>Total AVAX Deposited</t>
  </si>
  <si>
    <t>AVAX Price Later</t>
  </si>
  <si>
    <t>Status Later</t>
  </si>
  <si>
    <t>Lend APY + APR</t>
  </si>
  <si>
    <t>Borrwo APY + APR</t>
  </si>
  <si>
    <t>Status</t>
  </si>
  <si>
    <t>Borrow ETH</t>
  </si>
  <si>
    <t>Total ETH Borrowed</t>
  </si>
  <si>
    <t>Deposited AVAX</t>
  </si>
  <si>
    <t>Total Deposited AVAX</t>
  </si>
  <si>
    <t>ETH</t>
  </si>
  <si>
    <t>Total Borrwed ($)</t>
  </si>
  <si>
    <t>Total Deposited ($)</t>
  </si>
  <si>
    <t>Borrow USDT</t>
  </si>
  <si>
    <t>Total USDT Borrowed</t>
  </si>
  <si>
    <t>Value at Liquidation</t>
  </si>
  <si>
    <t>Net APY</t>
  </si>
  <si>
    <t>Price $</t>
  </si>
  <si>
    <t>Status %</t>
  </si>
  <si>
    <t>Total AVAX Deposited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</si>
</sst>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535940</xdr:colOff>
      <xdr:row>8</xdr:row>
      <xdr:rowOff>65193</xdr:rowOff>
    </xdr:from>
    <xdr:to>
      <xdr:col>11</xdr:col>
      <xdr:colOff>739140</xdr:colOff>
      <xdr:row>26</xdr:row>
      <xdr:rowOff>115993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AF217B-39AF-3944-9250-CBED2257E5AA}"/>
            </a:ext>
          </a:extLst>
        </xdr:cNvPr>
        <xdr:cNvSpPr txBox="1"/>
      </xdr:nvSpPr>
      <xdr:spPr>
        <a:xfrm>
          <a:off x="8689340" y="1690793"/>
          <a:ext cx="5410200" cy="370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2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3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Leverage Position</a:t>
          </a:r>
        </a:p>
        <a:p>
          <a:r>
            <a:rPr lang="en-IN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strategy executes:</a:t>
          </a:r>
        </a:p>
        <a:p>
          <a:r>
            <a:rPr lang="en-IN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Borrow USDT debt</a:t>
          </a:r>
        </a:p>
        <a:p>
          <a:r>
            <a:rPr lang="en-IN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Swap USDT with AVAX</a:t>
          </a:r>
        </a:p>
        <a:p>
          <a:r>
            <a:rPr lang="en-IN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Deposit AVAX as collateral</a:t>
          </a:r>
        </a:p>
        <a:p>
          <a:endParaRPr lang="en-GB" sz="2400"/>
        </a:p>
      </xdr:txBody>
    </xdr:sp>
    <xdr:clientData/>
  </xdr:twoCellAnchor>
  <xdr:twoCellAnchor>
    <xdr:from>
      <xdr:col>5</xdr:col>
      <xdr:colOff>761999</xdr:colOff>
      <xdr:row>25</xdr:row>
      <xdr:rowOff>67734</xdr:rowOff>
    </xdr:from>
    <xdr:to>
      <xdr:col>11</xdr:col>
      <xdr:colOff>694267</xdr:colOff>
      <xdr:row>31</xdr:row>
      <xdr:rowOff>93134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D57E77-46A1-8745-A6C8-E49B69AEFFFB}"/>
            </a:ext>
          </a:extLst>
        </xdr:cNvPr>
        <xdr:cNvSpPr txBox="1"/>
      </xdr:nvSpPr>
      <xdr:spPr>
        <a:xfrm>
          <a:off x="9127066" y="5147734"/>
          <a:ext cx="8322734" cy="124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Status = </a:t>
          </a:r>
        </a:p>
        <a:p>
          <a:r>
            <a:rPr lang="en-GB" sz="2400"/>
            <a:t>Total Assets Borrowed</a:t>
          </a:r>
          <a:r>
            <a:rPr lang="en-GB" sz="2400" baseline="0"/>
            <a:t> / Total Assets Deposited</a:t>
          </a:r>
          <a:endParaRPr lang="en-GB" sz="2400"/>
        </a:p>
      </xdr:txBody>
    </xdr:sp>
    <xdr:clientData/>
  </xdr:twoCellAnchor>
  <xdr:twoCellAnchor>
    <xdr:from>
      <xdr:col>2</xdr:col>
      <xdr:colOff>0</xdr:colOff>
      <xdr:row>58</xdr:row>
      <xdr:rowOff>0</xdr:rowOff>
    </xdr:from>
    <xdr:to>
      <xdr:col>10</xdr:col>
      <xdr:colOff>889002</xdr:colOff>
      <xdr:row>64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3E2F2E-248C-B140-A6E2-505BE26A6477}"/>
            </a:ext>
          </a:extLst>
        </xdr:cNvPr>
        <xdr:cNvSpPr txBox="1"/>
      </xdr:nvSpPr>
      <xdr:spPr>
        <a:xfrm>
          <a:off x="2125133" y="11785600"/>
          <a:ext cx="12979402" cy="124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Status Later= </a:t>
          </a:r>
        </a:p>
        <a:p>
          <a:r>
            <a:rPr lang="en-GB" sz="2400"/>
            <a:t>(Total Assets Borrowed * Price When</a:t>
          </a:r>
          <a:r>
            <a:rPr lang="en-GB" sz="2400" baseline="0"/>
            <a:t> Borrowed</a:t>
          </a:r>
          <a:r>
            <a:rPr lang="en-GB" sz="2400"/>
            <a:t>)</a:t>
          </a:r>
          <a:r>
            <a:rPr lang="en-GB" sz="2400" baseline="0"/>
            <a:t> / (Total Assets Deposited * Price Later)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27</xdr:row>
      <xdr:rowOff>76200</xdr:rowOff>
    </xdr:from>
    <xdr:to>
      <xdr:col>16</xdr:col>
      <xdr:colOff>84668</xdr:colOff>
      <xdr:row>33</xdr:row>
      <xdr:rowOff>101600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25ABD9-450C-EF43-B0A3-93C617544A88}"/>
            </a:ext>
          </a:extLst>
        </xdr:cNvPr>
        <xdr:cNvSpPr txBox="1"/>
      </xdr:nvSpPr>
      <xdr:spPr>
        <a:xfrm>
          <a:off x="10964333" y="5562600"/>
          <a:ext cx="7933268" cy="124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Status = </a:t>
          </a:r>
        </a:p>
        <a:p>
          <a:r>
            <a:rPr lang="en-GB" sz="2400"/>
            <a:t>Total Assets Borrowed</a:t>
          </a:r>
          <a:r>
            <a:rPr lang="en-GB" sz="2400" baseline="0"/>
            <a:t> / Total Assets Deposited</a:t>
          </a:r>
          <a:endParaRPr lang="en-GB" sz="2400"/>
        </a:p>
      </xdr:txBody>
    </xdr:sp>
    <xdr:clientData/>
  </xdr:twoCellAnchor>
  <xdr:twoCellAnchor>
    <xdr:from>
      <xdr:col>9</xdr:col>
      <xdr:colOff>1667933</xdr:colOff>
      <xdr:row>11</xdr:row>
      <xdr:rowOff>0</xdr:rowOff>
    </xdr:from>
    <xdr:to>
      <xdr:col>14</xdr:col>
      <xdr:colOff>211665</xdr:colOff>
      <xdr:row>24</xdr:row>
      <xdr:rowOff>177799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3800F6-A77A-D14A-BB67-EC71E425EFA2}"/>
            </a:ext>
          </a:extLst>
        </xdr:cNvPr>
        <xdr:cNvSpPr txBox="1"/>
      </xdr:nvSpPr>
      <xdr:spPr>
        <a:xfrm>
          <a:off x="12479866" y="2235200"/>
          <a:ext cx="4885266" cy="2819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Leverage Position</a:t>
          </a:r>
        </a:p>
        <a:p>
          <a:r>
            <a:rPr lang="en-IN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strategy executes:</a:t>
          </a:r>
        </a:p>
        <a:p>
          <a:r>
            <a:rPr lang="en-IN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Borrow ETH debt</a:t>
          </a:r>
        </a:p>
        <a:p>
          <a:r>
            <a:rPr lang="en-IN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Swap ETH with AVAX</a:t>
          </a:r>
        </a:p>
        <a:p>
          <a:r>
            <a:rPr lang="en-IN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Deposit AVAX as collateral</a:t>
          </a:r>
        </a:p>
        <a:p>
          <a:endParaRPr lang="en-GB" sz="24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57BE-A6BF-7A47-8BE8-0F5D680F2E1E}">
  <dimension ref="A3:L55"/>
  <sheetViews>
    <sheetView topLeftCell="A3" zoomScale="150" zoomScaleNormal="150" workbookViewId="0">
      <selection activeCell="G24" sqref="G24"/>
    </sheetView>
  </sheetViews>
  <sheetFormatPr baseColWidth="10" defaultRowHeight="16" x14ac:dyDescent="0.2"/>
  <cols>
    <col min="1" max="1" width="12" customWidth="1"/>
    <col min="2" max="2" width="27" customWidth="1"/>
    <col min="3" max="3" width="20.83203125" customWidth="1"/>
    <col min="4" max="4" width="20.33203125" customWidth="1"/>
    <col min="5" max="5" width="25.5" customWidth="1"/>
    <col min="6" max="6" width="21.5" customWidth="1"/>
    <col min="7" max="7" width="15.83203125" customWidth="1"/>
    <col min="8" max="8" width="28" customWidth="1"/>
    <col min="9" max="9" width="18.5" customWidth="1"/>
    <col min="11" max="11" width="22.1640625" customWidth="1"/>
    <col min="12" max="12" width="20.33203125" customWidth="1"/>
  </cols>
  <sheetData>
    <row r="3" spans="1:12" x14ac:dyDescent="0.2">
      <c r="A3" s="3" t="s">
        <v>0</v>
      </c>
      <c r="B3" s="3"/>
      <c r="C3" s="3"/>
      <c r="D3" s="3"/>
      <c r="E3" s="3"/>
      <c r="F3" s="3"/>
      <c r="G3" s="3"/>
      <c r="H3" s="3" t="s">
        <v>5</v>
      </c>
    </row>
    <row r="5" spans="1:12" x14ac:dyDescent="0.2">
      <c r="A5" s="2" t="s">
        <v>1</v>
      </c>
      <c r="B5" s="2" t="s">
        <v>2</v>
      </c>
      <c r="C5" s="2"/>
      <c r="D5" s="2" t="s">
        <v>4</v>
      </c>
      <c r="E5" s="2" t="s">
        <v>8</v>
      </c>
      <c r="F5" s="2" t="s">
        <v>27</v>
      </c>
      <c r="G5" s="2"/>
      <c r="H5" s="2" t="s">
        <v>6</v>
      </c>
      <c r="I5" s="2" t="s">
        <v>7</v>
      </c>
      <c r="J5" s="2"/>
      <c r="K5" s="2" t="s">
        <v>9</v>
      </c>
      <c r="L5" s="2" t="s">
        <v>26</v>
      </c>
    </row>
    <row r="6" spans="1:12" x14ac:dyDescent="0.2">
      <c r="A6" t="s">
        <v>3</v>
      </c>
      <c r="B6">
        <v>2</v>
      </c>
      <c r="D6">
        <v>73.260000000000005</v>
      </c>
      <c r="E6">
        <f>B6*D6</f>
        <v>146.52000000000001</v>
      </c>
      <c r="F6" s="4">
        <v>7.3200000000000001E-2</v>
      </c>
      <c r="H6">
        <v>0.5</v>
      </c>
      <c r="I6">
        <f>H6 *E6</f>
        <v>73.260000000000005</v>
      </c>
      <c r="K6">
        <v>0.65</v>
      </c>
      <c r="L6">
        <f>E6*K6</f>
        <v>95.238000000000014</v>
      </c>
    </row>
    <row r="12" spans="1:12" x14ac:dyDescent="0.2">
      <c r="B12" s="2" t="s">
        <v>24</v>
      </c>
      <c r="C12" s="2" t="s">
        <v>25</v>
      </c>
      <c r="D12" s="5" t="s">
        <v>10</v>
      </c>
      <c r="E12" s="2" t="s">
        <v>11</v>
      </c>
      <c r="F12" s="2" t="s">
        <v>30</v>
      </c>
      <c r="G12" s="2" t="s">
        <v>29</v>
      </c>
    </row>
    <row r="13" spans="1:12" x14ac:dyDescent="0.2">
      <c r="B13">
        <f>I6</f>
        <v>73.260000000000005</v>
      </c>
      <c r="C13">
        <f>B13</f>
        <v>73.260000000000005</v>
      </c>
      <c r="D13">
        <f>B13 / $D$6</f>
        <v>1</v>
      </c>
      <c r="E13">
        <f>$B$6+D13</f>
        <v>3</v>
      </c>
      <c r="F13">
        <f>E13*$D$6</f>
        <v>219.78000000000003</v>
      </c>
      <c r="G13" s="4">
        <f>C13/F13</f>
        <v>0.33333333333333331</v>
      </c>
    </row>
    <row r="14" spans="1:12" x14ac:dyDescent="0.2">
      <c r="B14">
        <f>D13*$D$6*$H$6</f>
        <v>36.630000000000003</v>
      </c>
      <c r="C14">
        <f>C13 + B14</f>
        <v>109.89000000000001</v>
      </c>
      <c r="D14">
        <f>B14 / $D$6</f>
        <v>0.5</v>
      </c>
      <c r="E14">
        <f>E13+D14</f>
        <v>3.5</v>
      </c>
      <c r="F14">
        <f t="shared" ref="F14:F24" si="0">E14*$D$6</f>
        <v>256.41000000000003</v>
      </c>
      <c r="G14" s="4">
        <f t="shared" ref="G14:G24" si="1">C14/F14</f>
        <v>0.4285714285714286</v>
      </c>
    </row>
    <row r="15" spans="1:12" x14ac:dyDescent="0.2">
      <c r="B15">
        <f t="shared" ref="B15:B24" si="2">D14*$D$6*$H$6</f>
        <v>18.315000000000001</v>
      </c>
      <c r="C15">
        <f t="shared" ref="C15:C24" si="3">C14 + B15</f>
        <v>128.20500000000001</v>
      </c>
      <c r="D15">
        <f t="shared" ref="D15:D21" si="4">B15 / $D$6</f>
        <v>0.25</v>
      </c>
      <c r="E15">
        <f>E14+D15</f>
        <v>3.75</v>
      </c>
      <c r="F15">
        <f t="shared" si="0"/>
        <v>274.72500000000002</v>
      </c>
      <c r="G15" s="4">
        <f t="shared" si="1"/>
        <v>0.46666666666666667</v>
      </c>
    </row>
    <row r="16" spans="1:12" x14ac:dyDescent="0.2">
      <c r="B16">
        <f t="shared" si="2"/>
        <v>9.1575000000000006</v>
      </c>
      <c r="C16">
        <f t="shared" si="3"/>
        <v>137.36250000000001</v>
      </c>
      <c r="D16">
        <f t="shared" si="4"/>
        <v>0.125</v>
      </c>
      <c r="E16">
        <f>E15+D16</f>
        <v>3.875</v>
      </c>
      <c r="F16">
        <f t="shared" si="0"/>
        <v>283.88249999999999</v>
      </c>
      <c r="G16" s="4">
        <f t="shared" si="1"/>
        <v>0.48387096774193555</v>
      </c>
    </row>
    <row r="17" spans="2:7" x14ac:dyDescent="0.2">
      <c r="B17">
        <f t="shared" si="2"/>
        <v>4.5787500000000003</v>
      </c>
      <c r="C17">
        <f t="shared" si="3"/>
        <v>141.94125000000003</v>
      </c>
      <c r="D17">
        <f t="shared" si="4"/>
        <v>6.25E-2</v>
      </c>
      <c r="E17">
        <f>E16+D17</f>
        <v>3.9375</v>
      </c>
      <c r="F17">
        <f t="shared" si="0"/>
        <v>288.46125000000001</v>
      </c>
      <c r="G17" s="4">
        <f t="shared" si="1"/>
        <v>0.49206349206349215</v>
      </c>
    </row>
    <row r="18" spans="2:7" x14ac:dyDescent="0.2">
      <c r="B18">
        <f t="shared" si="2"/>
        <v>2.2893750000000002</v>
      </c>
      <c r="C18">
        <f t="shared" si="3"/>
        <v>144.23062500000003</v>
      </c>
      <c r="D18">
        <f t="shared" si="4"/>
        <v>3.125E-2</v>
      </c>
      <c r="E18">
        <f>E17+D18</f>
        <v>3.96875</v>
      </c>
      <c r="F18">
        <f t="shared" si="0"/>
        <v>290.75062500000001</v>
      </c>
      <c r="G18" s="4">
        <f t="shared" si="1"/>
        <v>0.49606299212598431</v>
      </c>
    </row>
    <row r="19" spans="2:7" x14ac:dyDescent="0.2">
      <c r="B19">
        <f t="shared" si="2"/>
        <v>1.1446875000000001</v>
      </c>
      <c r="C19">
        <f t="shared" si="3"/>
        <v>145.37531250000004</v>
      </c>
      <c r="D19">
        <f t="shared" si="4"/>
        <v>1.5625E-2</v>
      </c>
      <c r="E19">
        <f>E18+D19</f>
        <v>3.984375</v>
      </c>
      <c r="F19">
        <f t="shared" si="0"/>
        <v>291.89531250000005</v>
      </c>
      <c r="G19" s="4">
        <f t="shared" si="1"/>
        <v>0.49803921568627457</v>
      </c>
    </row>
    <row r="20" spans="2:7" x14ac:dyDescent="0.2">
      <c r="B20">
        <f t="shared" si="2"/>
        <v>0.57234375000000004</v>
      </c>
      <c r="C20">
        <f t="shared" si="3"/>
        <v>145.94765625000002</v>
      </c>
      <c r="D20">
        <f t="shared" si="4"/>
        <v>7.8125E-3</v>
      </c>
      <c r="E20">
        <f>E19+D20</f>
        <v>3.9921875</v>
      </c>
      <c r="F20">
        <f t="shared" si="0"/>
        <v>292.46765625</v>
      </c>
      <c r="G20" s="4">
        <f t="shared" si="1"/>
        <v>0.49902152641878678</v>
      </c>
    </row>
    <row r="21" spans="2:7" x14ac:dyDescent="0.2">
      <c r="B21">
        <f t="shared" si="2"/>
        <v>0.28617187500000002</v>
      </c>
      <c r="C21">
        <f t="shared" si="3"/>
        <v>146.23382812500003</v>
      </c>
      <c r="D21">
        <f t="shared" si="4"/>
        <v>3.90625E-3</v>
      </c>
      <c r="E21">
        <f>E20+D21</f>
        <v>3.99609375</v>
      </c>
      <c r="F21">
        <f t="shared" si="0"/>
        <v>292.75382812500004</v>
      </c>
      <c r="G21" s="4">
        <f t="shared" si="1"/>
        <v>0.49951124144672537</v>
      </c>
    </row>
    <row r="22" spans="2:7" x14ac:dyDescent="0.2">
      <c r="B22">
        <f t="shared" si="2"/>
        <v>0.14308593750000001</v>
      </c>
      <c r="C22">
        <f t="shared" si="3"/>
        <v>146.37691406250002</v>
      </c>
      <c r="D22">
        <f>B22 / $D$6</f>
        <v>1.953125E-3</v>
      </c>
      <c r="E22">
        <f>E21+D22</f>
        <v>3.998046875</v>
      </c>
      <c r="F22">
        <f t="shared" si="0"/>
        <v>292.8969140625</v>
      </c>
      <c r="G22" s="4">
        <f t="shared" si="1"/>
        <v>0.49975574010747442</v>
      </c>
    </row>
    <row r="23" spans="2:7" x14ac:dyDescent="0.2">
      <c r="B23">
        <f t="shared" si="2"/>
        <v>7.1542968750000005E-2</v>
      </c>
      <c r="C23">
        <f t="shared" si="3"/>
        <v>146.44845703125003</v>
      </c>
      <c r="D23">
        <f>B23 / $D$6</f>
        <v>9.765625E-4</v>
      </c>
      <c r="E23">
        <f>E22+D23</f>
        <v>3.9990234375</v>
      </c>
      <c r="F23">
        <f t="shared" si="0"/>
        <v>292.96845703125001</v>
      </c>
      <c r="G23" s="4">
        <f t="shared" si="1"/>
        <v>0.49987789987789993</v>
      </c>
    </row>
    <row r="24" spans="2:7" x14ac:dyDescent="0.2">
      <c r="B24">
        <f t="shared" si="2"/>
        <v>3.5771484375000002E-2</v>
      </c>
      <c r="C24">
        <f t="shared" si="3"/>
        <v>146.48422851562503</v>
      </c>
      <c r="D24">
        <f>B24 / $D$6</f>
        <v>4.8828125E-4</v>
      </c>
      <c r="E24">
        <f>E23+D24</f>
        <v>3.99951171875</v>
      </c>
      <c r="F24">
        <f t="shared" si="0"/>
        <v>293.00422851562502</v>
      </c>
      <c r="G24" s="4">
        <f t="shared" si="1"/>
        <v>0.49993895739225991</v>
      </c>
    </row>
    <row r="35" spans="5:5" x14ac:dyDescent="0.2">
      <c r="E35" s="4"/>
    </row>
    <row r="52" spans="3:4" x14ac:dyDescent="0.2">
      <c r="C52" t="s">
        <v>12</v>
      </c>
      <c r="D52">
        <v>60</v>
      </c>
    </row>
    <row r="55" spans="3:4" x14ac:dyDescent="0.2">
      <c r="C55" t="s">
        <v>13</v>
      </c>
      <c r="D55">
        <f>C24/(D52*E24)</f>
        <v>0.61042546697594935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A5D4-88F9-5543-9F15-0C6D9DFE1564}">
  <dimension ref="A3:P45"/>
  <sheetViews>
    <sheetView tabSelected="1" topLeftCell="A2" zoomScale="150" zoomScaleNormal="150" workbookViewId="0">
      <selection activeCell="C18" sqref="C18:C20"/>
    </sheetView>
  </sheetViews>
  <sheetFormatPr baseColWidth="10" defaultRowHeight="16" x14ac:dyDescent="0.2"/>
  <cols>
    <col min="4" max="4" width="21.33203125" customWidth="1"/>
    <col min="5" max="5" width="17.6640625" customWidth="1"/>
    <col min="7" max="7" width="16.83203125" customWidth="1"/>
    <col min="8" max="8" width="19.5" customWidth="1"/>
    <col min="9" max="9" width="22.83203125" customWidth="1"/>
    <col min="10" max="10" width="22" customWidth="1"/>
    <col min="11" max="11" width="18.1640625" customWidth="1"/>
    <col min="14" max="14" width="21.1640625" customWidth="1"/>
  </cols>
  <sheetData>
    <row r="3" spans="1:16" x14ac:dyDescent="0.2">
      <c r="A3" s="3" t="s">
        <v>0</v>
      </c>
      <c r="B3" s="3"/>
      <c r="C3" s="3"/>
      <c r="D3" s="3"/>
      <c r="E3" s="3"/>
      <c r="F3" s="3"/>
      <c r="G3" s="3"/>
      <c r="H3" s="3" t="s">
        <v>5</v>
      </c>
    </row>
    <row r="5" spans="1:16" x14ac:dyDescent="0.2">
      <c r="A5" s="2" t="s">
        <v>1</v>
      </c>
      <c r="B5" s="2" t="s">
        <v>2</v>
      </c>
      <c r="C5" s="2"/>
      <c r="D5" s="2" t="s">
        <v>28</v>
      </c>
      <c r="E5" s="2" t="s">
        <v>8</v>
      </c>
      <c r="F5" s="2" t="s">
        <v>27</v>
      </c>
      <c r="G5" s="2"/>
      <c r="H5" s="2" t="s">
        <v>6</v>
      </c>
      <c r="I5" s="2" t="s">
        <v>7</v>
      </c>
      <c r="J5" s="2"/>
      <c r="K5" s="2" t="s">
        <v>9</v>
      </c>
      <c r="L5" s="2" t="s">
        <v>26</v>
      </c>
      <c r="M5" s="1"/>
      <c r="N5" s="1" t="s">
        <v>14</v>
      </c>
      <c r="O5" s="1" t="s">
        <v>15</v>
      </c>
      <c r="P5" s="1"/>
    </row>
    <row r="6" spans="1:16" x14ac:dyDescent="0.2">
      <c r="A6" t="s">
        <v>3</v>
      </c>
      <c r="B6">
        <v>2</v>
      </c>
      <c r="D6">
        <v>73.260000000000005</v>
      </c>
      <c r="E6">
        <f>B6*D6</f>
        <v>146.52000000000001</v>
      </c>
      <c r="F6" s="4">
        <v>7.3200000000000001E-2</v>
      </c>
      <c r="H6">
        <v>0.5</v>
      </c>
      <c r="I6">
        <f>H6 *E6</f>
        <v>73.260000000000005</v>
      </c>
      <c r="K6">
        <v>0.65</v>
      </c>
      <c r="L6">
        <f>E6*K6</f>
        <v>95.238000000000014</v>
      </c>
      <c r="M6" s="1"/>
      <c r="N6" s="1">
        <v>7.37</v>
      </c>
      <c r="O6" s="1">
        <v>6.44</v>
      </c>
      <c r="P6" s="1"/>
    </row>
    <row r="7" spans="1:16" x14ac:dyDescent="0.2">
      <c r="A7" t="s">
        <v>21</v>
      </c>
      <c r="B7">
        <v>0</v>
      </c>
      <c r="D7">
        <v>2604</v>
      </c>
      <c r="H7">
        <v>0.8</v>
      </c>
      <c r="K7">
        <v>0.82499999999999996</v>
      </c>
    </row>
    <row r="16" spans="1:16" x14ac:dyDescent="0.2">
      <c r="C16" s="2" t="s">
        <v>17</v>
      </c>
      <c r="D16" s="2" t="s">
        <v>18</v>
      </c>
      <c r="E16" s="2" t="s">
        <v>22</v>
      </c>
      <c r="F16" s="2"/>
      <c r="G16" s="2" t="s">
        <v>19</v>
      </c>
      <c r="H16" s="2" t="s">
        <v>20</v>
      </c>
      <c r="I16" s="2" t="s">
        <v>23</v>
      </c>
      <c r="J16" s="2" t="s">
        <v>29</v>
      </c>
    </row>
    <row r="17" spans="3:10" x14ac:dyDescent="0.2">
      <c r="C17">
        <f>I6 / $D$7</f>
        <v>2.8133640552995394E-2</v>
      </c>
      <c r="D17">
        <f>C17</f>
        <v>2.8133640552995394E-2</v>
      </c>
      <c r="E17">
        <f>D17 * $D$7</f>
        <v>73.260000000000005</v>
      </c>
      <c r="G17">
        <f>C17 * $D$7/$D$6</f>
        <v>1</v>
      </c>
      <c r="H17">
        <f>B6 + G17</f>
        <v>3</v>
      </c>
      <c r="I17">
        <f>H17 * $D$6</f>
        <v>219.78000000000003</v>
      </c>
      <c r="J17" s="4">
        <f>E17 / I17</f>
        <v>0.33333333333333331</v>
      </c>
    </row>
    <row r="18" spans="3:10" x14ac:dyDescent="0.2">
      <c r="C18">
        <f>G17*$D$6*$H$6/$D$7</f>
        <v>1.4066820276497697E-2</v>
      </c>
      <c r="D18">
        <f>C18 + D17</f>
        <v>4.2200460829493094E-2</v>
      </c>
      <c r="E18">
        <f>D18 * $D$7</f>
        <v>109.89000000000001</v>
      </c>
      <c r="G18">
        <f>C18 * $D$7/$D$6</f>
        <v>0.5</v>
      </c>
      <c r="H18">
        <f>G18 + H17</f>
        <v>3.5</v>
      </c>
      <c r="I18">
        <f>H18 * $D$6</f>
        <v>256.41000000000003</v>
      </c>
      <c r="J18" s="4">
        <f t="shared" ref="J18:J34" si="0">E18 / I18</f>
        <v>0.4285714285714286</v>
      </c>
    </row>
    <row r="19" spans="3:10" x14ac:dyDescent="0.2">
      <c r="C19">
        <f t="shared" ref="C19:C20" si="1">G18*$D$6*$H$6/$D$7</f>
        <v>7.0334101382488485E-3</v>
      </c>
      <c r="D19">
        <f t="shared" ref="D19:D34" si="2">C19 + D18</f>
        <v>4.9233870967741941E-2</v>
      </c>
      <c r="E19">
        <f>D19 * $D$7</f>
        <v>128.20500000000001</v>
      </c>
      <c r="G19">
        <f>C19 * $D$7/$D$6</f>
        <v>0.25</v>
      </c>
      <c r="H19">
        <f t="shared" ref="H19:H34" si="3">G19 + H18</f>
        <v>3.75</v>
      </c>
      <c r="I19">
        <f>H19 * $D$6</f>
        <v>274.72500000000002</v>
      </c>
      <c r="J19" s="4">
        <f t="shared" si="0"/>
        <v>0.46666666666666667</v>
      </c>
    </row>
    <row r="20" spans="3:10" x14ac:dyDescent="0.2">
      <c r="C20">
        <f t="shared" si="1"/>
        <v>3.5167050691244242E-3</v>
      </c>
      <c r="D20">
        <f t="shared" si="2"/>
        <v>5.2750576036866365E-2</v>
      </c>
      <c r="E20">
        <f>D20 * $D$7</f>
        <v>137.36250000000001</v>
      </c>
      <c r="G20">
        <f>C20 * $D$7/$D$6</f>
        <v>0.125</v>
      </c>
      <c r="H20">
        <f t="shared" si="3"/>
        <v>3.875</v>
      </c>
      <c r="I20">
        <f>H20 * $D$6</f>
        <v>283.88249999999999</v>
      </c>
      <c r="J20" s="4">
        <f t="shared" si="0"/>
        <v>0.48387096774193555</v>
      </c>
    </row>
    <row r="21" spans="3:10" x14ac:dyDescent="0.2">
      <c r="J21" s="4"/>
    </row>
    <row r="22" spans="3:10" x14ac:dyDescent="0.2">
      <c r="J22" s="4"/>
    </row>
    <row r="23" spans="3:10" x14ac:dyDescent="0.2">
      <c r="J23" s="4"/>
    </row>
    <row r="24" spans="3:10" x14ac:dyDescent="0.2">
      <c r="J24" s="4"/>
    </row>
    <row r="25" spans="3:10" x14ac:dyDescent="0.2">
      <c r="J25" s="4"/>
    </row>
    <row r="26" spans="3:10" x14ac:dyDescent="0.2">
      <c r="J26" s="4"/>
    </row>
    <row r="27" spans="3:10" x14ac:dyDescent="0.2">
      <c r="J27" s="4"/>
    </row>
    <row r="28" spans="3:10" x14ac:dyDescent="0.2">
      <c r="J28" s="4"/>
    </row>
    <row r="29" spans="3:10" x14ac:dyDescent="0.2">
      <c r="J29" s="4"/>
    </row>
    <row r="30" spans="3:10" x14ac:dyDescent="0.2">
      <c r="J30" s="4"/>
    </row>
    <row r="31" spans="3:10" x14ac:dyDescent="0.2">
      <c r="J31" s="4"/>
    </row>
    <row r="32" spans="3:10" x14ac:dyDescent="0.2">
      <c r="J32" s="4"/>
    </row>
    <row r="33" spans="4:10" x14ac:dyDescent="0.2">
      <c r="J33" s="4"/>
    </row>
    <row r="34" spans="4:10" x14ac:dyDescent="0.2">
      <c r="J34" s="4"/>
    </row>
    <row r="45" spans="4:10" x14ac:dyDescent="0.2">
      <c r="D4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AVAX_USDT</vt:lpstr>
      <vt:lpstr>AVAX_ETH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Sreeharsha R</dc:creator>
  <cp:lastModifiedBy>Sreeharsha R</cp:lastModifiedBy>
  <dcterms:created xsi:type="dcterms:W3CDTF">2022-03-02T11:45:32Z</dcterms:created>
  <dcterms:modified xsi:type="dcterms:W3CDTF">2022-03-10T13:12:05Z</dcterms:modified>
</cp:coreProperties>
</file>