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i1218\PycharmProjects\liquefactionModule\"/>
    </mc:Choice>
  </mc:AlternateContent>
  <xr:revisionPtr revIDLastSave="0" documentId="13_ncr:1_{F7461001-82CD-498E-BA84-774060D13D7A}" xr6:coauthVersionLast="47" xr6:coauthVersionMax="47" xr10:uidLastSave="{00000000-0000-0000-0000-000000000000}"/>
  <bookViews>
    <workbookView xWindow="28680" yWindow="-120" windowWidth="29040" windowHeight="17520" xr2:uid="{67B82A6F-B40E-4734-84D5-D63671772729}"/>
  </bookViews>
  <sheets>
    <sheet name="CSR" sheetId="1" r:id="rId1"/>
    <sheet name="CRR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" i="1" l="1"/>
  <c r="AB11" i="1"/>
  <c r="AB10" i="1"/>
  <c r="P33" i="1"/>
  <c r="P34" i="1"/>
  <c r="P32" i="1"/>
  <c r="I3" i="2"/>
  <c r="C3" i="2"/>
  <c r="E3" i="2" s="1"/>
  <c r="D3" i="2"/>
  <c r="C4" i="2"/>
  <c r="D4" i="2"/>
  <c r="C5" i="2"/>
  <c r="E5" i="2" s="1"/>
  <c r="D5" i="2"/>
  <c r="C6" i="2"/>
  <c r="D6" i="2"/>
  <c r="E6" i="2" s="1"/>
  <c r="C7" i="2"/>
  <c r="D7" i="2"/>
  <c r="E7" i="2"/>
  <c r="C8" i="2"/>
  <c r="E8" i="2" s="1"/>
  <c r="D8" i="2"/>
  <c r="C9" i="2"/>
  <c r="D9" i="2"/>
  <c r="E9" i="2" s="1"/>
  <c r="C10" i="2"/>
  <c r="D10" i="2"/>
  <c r="E10" i="2"/>
  <c r="C11" i="2"/>
  <c r="E11" i="2" s="1"/>
  <c r="D11" i="2"/>
  <c r="D2" i="2"/>
  <c r="C2" i="2"/>
  <c r="E2" i="2" s="1"/>
  <c r="H15" i="1"/>
  <c r="F15" i="1"/>
  <c r="B16" i="1"/>
  <c r="H16" i="1" s="1"/>
  <c r="D4" i="1"/>
  <c r="C5" i="1" s="1"/>
  <c r="D5" i="1" s="1"/>
  <c r="C6" i="1" s="1"/>
  <c r="D6" i="1" s="1"/>
  <c r="C7" i="1" s="1"/>
  <c r="D7" i="1" s="1"/>
  <c r="E4" i="2" l="1"/>
  <c r="A15" i="1"/>
  <c r="C15" i="1" s="1"/>
  <c r="D15" i="1" s="1"/>
  <c r="E15" i="1" s="1"/>
  <c r="G15" i="1" s="1"/>
  <c r="B17" i="1"/>
  <c r="A16" i="1"/>
  <c r="C16" i="1" s="1"/>
  <c r="D16" i="1" s="1"/>
  <c r="E16" i="1" s="1"/>
  <c r="F17" i="1"/>
  <c r="F16" i="1"/>
  <c r="H17" i="1"/>
  <c r="I15" i="1" l="1"/>
  <c r="B18" i="1"/>
  <c r="A17" i="1"/>
  <c r="C17" i="1" s="1"/>
  <c r="D17" i="1" s="1"/>
  <c r="E17" i="1" s="1"/>
  <c r="G16" i="1"/>
  <c r="I16" i="1" s="1"/>
  <c r="H18" i="1" l="1"/>
  <c r="A18" i="1"/>
  <c r="C18" i="1" s="1"/>
  <c r="D18" i="1" s="1"/>
  <c r="E18" i="1" s="1"/>
  <c r="B19" i="1"/>
  <c r="F18" i="1"/>
  <c r="G17" i="1"/>
  <c r="I17" i="1" s="1"/>
  <c r="B20" i="1" l="1"/>
  <c r="H19" i="1"/>
  <c r="A19" i="1"/>
  <c r="C19" i="1" s="1"/>
  <c r="D19" i="1" s="1"/>
  <c r="E19" i="1" s="1"/>
  <c r="F19" i="1"/>
  <c r="G18" i="1"/>
  <c r="I18" i="1" s="1"/>
  <c r="B21" i="1" l="1"/>
  <c r="H20" i="1"/>
  <c r="F20" i="1"/>
  <c r="A20" i="1"/>
  <c r="C20" i="1" s="1"/>
  <c r="D20" i="1" s="1"/>
  <c r="E20" i="1" s="1"/>
  <c r="G19" i="1"/>
  <c r="I19" i="1" s="1"/>
  <c r="B22" i="1" l="1"/>
  <c r="A21" i="1"/>
  <c r="C21" i="1" s="1"/>
  <c r="D21" i="1" s="1"/>
  <c r="E21" i="1" s="1"/>
  <c r="F21" i="1"/>
  <c r="H21" i="1"/>
  <c r="G20" i="1"/>
  <c r="I20" i="1" s="1"/>
  <c r="B23" i="1" l="1"/>
  <c r="A22" i="1"/>
  <c r="C22" i="1" s="1"/>
  <c r="D22" i="1" s="1"/>
  <c r="E22" i="1" s="1"/>
  <c r="F22" i="1"/>
  <c r="H22" i="1"/>
  <c r="G21" i="1"/>
  <c r="I21" i="1" s="1"/>
  <c r="B24" i="1" l="1"/>
  <c r="F23" i="1"/>
  <c r="H23" i="1"/>
  <c r="A23" i="1"/>
  <c r="C23" i="1" s="1"/>
  <c r="D23" i="1" s="1"/>
  <c r="E23" i="1" s="1"/>
  <c r="G22" i="1"/>
  <c r="I22" i="1" s="1"/>
  <c r="H24" i="1" l="1"/>
  <c r="B25" i="1"/>
  <c r="A24" i="1"/>
  <c r="C24" i="1" s="1"/>
  <c r="D24" i="1" s="1"/>
  <c r="E24" i="1" s="1"/>
  <c r="F24" i="1"/>
  <c r="G23" i="1"/>
  <c r="I23" i="1" s="1"/>
  <c r="F25" i="1" l="1"/>
  <c r="B26" i="1"/>
  <c r="H25" i="1"/>
  <c r="A25" i="1"/>
  <c r="C25" i="1" s="1"/>
  <c r="D25" i="1" s="1"/>
  <c r="E25" i="1" s="1"/>
  <c r="G24" i="1"/>
  <c r="I24" i="1" s="1"/>
  <c r="B27" i="1" l="1"/>
  <c r="H26" i="1"/>
  <c r="A26" i="1"/>
  <c r="C26" i="1" s="1"/>
  <c r="D26" i="1" s="1"/>
  <c r="F26" i="1"/>
  <c r="E26" i="1"/>
  <c r="G25" i="1"/>
  <c r="I25" i="1" s="1"/>
  <c r="B28" i="1" l="1"/>
  <c r="F27" i="1"/>
  <c r="A27" i="1"/>
  <c r="C27" i="1" s="1"/>
  <c r="D27" i="1" s="1"/>
  <c r="E27" i="1" s="1"/>
  <c r="H27" i="1"/>
  <c r="G26" i="1"/>
  <c r="I26" i="1" s="1"/>
  <c r="B29" i="1" l="1"/>
  <c r="A28" i="1"/>
  <c r="C28" i="1" s="1"/>
  <c r="D28" i="1" s="1"/>
  <c r="E28" i="1" s="1"/>
  <c r="F28" i="1"/>
  <c r="H28" i="1"/>
  <c r="G27" i="1"/>
  <c r="I27" i="1" s="1"/>
  <c r="B30" i="1" l="1"/>
  <c r="F29" i="1"/>
  <c r="H29" i="1"/>
  <c r="A29" i="1"/>
  <c r="C29" i="1" s="1"/>
  <c r="D29" i="1" s="1"/>
  <c r="E29" i="1" s="1"/>
  <c r="G28" i="1"/>
  <c r="I28" i="1" s="1"/>
  <c r="H30" i="1" l="1"/>
  <c r="B31" i="1"/>
  <c r="F30" i="1"/>
  <c r="A30" i="1"/>
  <c r="C30" i="1" s="1"/>
  <c r="D30" i="1" s="1"/>
  <c r="E30" i="1" s="1"/>
  <c r="G29" i="1"/>
  <c r="I29" i="1" s="1"/>
  <c r="B32" i="1" l="1"/>
  <c r="A31" i="1"/>
  <c r="C31" i="1" s="1"/>
  <c r="D31" i="1" s="1"/>
  <c r="E31" i="1" s="1"/>
  <c r="F31" i="1"/>
  <c r="H31" i="1"/>
  <c r="G30" i="1"/>
  <c r="I30" i="1" s="1"/>
  <c r="F32" i="1" l="1"/>
  <c r="B33" i="1"/>
  <c r="H32" i="1"/>
  <c r="A32" i="1"/>
  <c r="C32" i="1" s="1"/>
  <c r="D32" i="1" s="1"/>
  <c r="E32" i="1" s="1"/>
  <c r="G31" i="1"/>
  <c r="I31" i="1" s="1"/>
  <c r="B34" i="1" l="1"/>
  <c r="H33" i="1"/>
  <c r="F33" i="1"/>
  <c r="A33" i="1"/>
  <c r="C33" i="1" s="1"/>
  <c r="D33" i="1" s="1"/>
  <c r="E33" i="1" s="1"/>
  <c r="G32" i="1"/>
  <c r="I32" i="1" s="1"/>
  <c r="B35" i="1" l="1"/>
  <c r="H34" i="1"/>
  <c r="F34" i="1"/>
  <c r="A34" i="1"/>
  <c r="C34" i="1" s="1"/>
  <c r="D34" i="1" s="1"/>
  <c r="E34" i="1" s="1"/>
  <c r="G33" i="1"/>
  <c r="I33" i="1" s="1"/>
  <c r="A35" i="1" l="1"/>
  <c r="C35" i="1" s="1"/>
  <c r="D35" i="1" s="1"/>
  <c r="B36" i="1"/>
  <c r="F35" i="1"/>
  <c r="H35" i="1"/>
  <c r="E35" i="1"/>
  <c r="G34" i="1"/>
  <c r="I34" i="1" s="1"/>
  <c r="B37" i="1" l="1"/>
  <c r="F36" i="1"/>
  <c r="H36" i="1"/>
  <c r="A36" i="1"/>
  <c r="C36" i="1" s="1"/>
  <c r="D36" i="1" s="1"/>
  <c r="E36" i="1" s="1"/>
  <c r="G35" i="1"/>
  <c r="I35" i="1" s="1"/>
  <c r="A37" i="1" l="1"/>
  <c r="C37" i="1" s="1"/>
  <c r="D37" i="1" s="1"/>
  <c r="B38" i="1"/>
  <c r="F37" i="1"/>
  <c r="H37" i="1"/>
  <c r="E37" i="1"/>
  <c r="G36" i="1"/>
  <c r="I36" i="1" s="1"/>
  <c r="B39" i="1" l="1"/>
  <c r="F38" i="1"/>
  <c r="H38" i="1"/>
  <c r="A38" i="1"/>
  <c r="C38" i="1" s="1"/>
  <c r="D38" i="1" s="1"/>
  <c r="E38" i="1" s="1"/>
  <c r="G37" i="1"/>
  <c r="I37" i="1" s="1"/>
  <c r="B40" i="1" l="1"/>
  <c r="A39" i="1"/>
  <c r="C39" i="1" s="1"/>
  <c r="D39" i="1" s="1"/>
  <c r="F39" i="1"/>
  <c r="H39" i="1"/>
  <c r="E39" i="1"/>
  <c r="G38" i="1"/>
  <c r="I38" i="1" s="1"/>
  <c r="B41" i="1" l="1"/>
  <c r="F40" i="1"/>
  <c r="H40" i="1"/>
  <c r="A40" i="1"/>
  <c r="C40" i="1" s="1"/>
  <c r="D40" i="1" s="1"/>
  <c r="E40" i="1"/>
  <c r="G39" i="1"/>
  <c r="I39" i="1" s="1"/>
  <c r="B42" i="1" l="1"/>
  <c r="H41" i="1"/>
  <c r="A41" i="1"/>
  <c r="C41" i="1" s="1"/>
  <c r="D41" i="1" s="1"/>
  <c r="F41" i="1"/>
  <c r="E41" i="1"/>
  <c r="G40" i="1"/>
  <c r="I40" i="1" s="1"/>
  <c r="B43" i="1" l="1"/>
  <c r="F42" i="1"/>
  <c r="A42" i="1"/>
  <c r="C42" i="1" s="1"/>
  <c r="D42" i="1" s="1"/>
  <c r="E42" i="1" s="1"/>
  <c r="H42" i="1"/>
  <c r="G41" i="1"/>
  <c r="I41" i="1" s="1"/>
  <c r="B44" i="1" l="1"/>
  <c r="F43" i="1"/>
  <c r="H43" i="1"/>
  <c r="A43" i="1"/>
  <c r="C43" i="1" s="1"/>
  <c r="D43" i="1" s="1"/>
  <c r="E43" i="1" s="1"/>
  <c r="G42" i="1"/>
  <c r="I42" i="1" s="1"/>
  <c r="B45" i="1" l="1"/>
  <c r="A44" i="1"/>
  <c r="C44" i="1" s="1"/>
  <c r="D44" i="1" s="1"/>
  <c r="F44" i="1"/>
  <c r="H44" i="1"/>
  <c r="E44" i="1"/>
  <c r="G43" i="1"/>
  <c r="I43" i="1" s="1"/>
  <c r="B46" i="1" l="1"/>
  <c r="F45" i="1"/>
  <c r="H45" i="1"/>
  <c r="A45" i="1"/>
  <c r="C45" i="1" s="1"/>
  <c r="D45" i="1" s="1"/>
  <c r="E45" i="1" s="1"/>
  <c r="G44" i="1"/>
  <c r="I44" i="1" s="1"/>
  <c r="A46" i="1" l="1"/>
  <c r="C46" i="1" s="1"/>
  <c r="D46" i="1" s="1"/>
  <c r="F46" i="1"/>
  <c r="H46" i="1"/>
  <c r="B47" i="1"/>
  <c r="E46" i="1"/>
  <c r="G45" i="1"/>
  <c r="I45" i="1" s="1"/>
  <c r="B48" i="1" l="1"/>
  <c r="A47" i="1"/>
  <c r="C47" i="1" s="1"/>
  <c r="D47" i="1" s="1"/>
  <c r="H47" i="1"/>
  <c r="F47" i="1"/>
  <c r="E47" i="1"/>
  <c r="G46" i="1"/>
  <c r="I46" i="1" s="1"/>
  <c r="B49" i="1" l="1"/>
  <c r="H48" i="1"/>
  <c r="A48" i="1"/>
  <c r="C48" i="1" s="1"/>
  <c r="D48" i="1" s="1"/>
  <c r="E48" i="1" s="1"/>
  <c r="F48" i="1"/>
  <c r="G47" i="1"/>
  <c r="I47" i="1" s="1"/>
  <c r="H49" i="1" l="1"/>
  <c r="B50" i="1"/>
  <c r="A49" i="1"/>
  <c r="C49" i="1" s="1"/>
  <c r="D49" i="1" s="1"/>
  <c r="E49" i="1" s="1"/>
  <c r="F49" i="1"/>
  <c r="G48" i="1"/>
  <c r="I48" i="1" s="1"/>
  <c r="B51" i="1" l="1"/>
  <c r="H50" i="1"/>
  <c r="A50" i="1"/>
  <c r="C50" i="1" s="1"/>
  <c r="D50" i="1" s="1"/>
  <c r="E50" i="1" s="1"/>
  <c r="F50" i="1"/>
  <c r="G49" i="1"/>
  <c r="I49" i="1" s="1"/>
  <c r="B52" i="1" l="1"/>
  <c r="A51" i="1"/>
  <c r="C51" i="1" s="1"/>
  <c r="D51" i="1" s="1"/>
  <c r="E51" i="1" s="1"/>
  <c r="H51" i="1"/>
  <c r="F51" i="1"/>
  <c r="G50" i="1"/>
  <c r="I50" i="1" s="1"/>
  <c r="B53" i="1" l="1"/>
  <c r="A52" i="1"/>
  <c r="C52" i="1" s="1"/>
  <c r="D52" i="1" s="1"/>
  <c r="F52" i="1"/>
  <c r="H52" i="1"/>
  <c r="E52" i="1"/>
  <c r="G51" i="1"/>
  <c r="I51" i="1" s="1"/>
  <c r="B54" i="1" l="1"/>
  <c r="A53" i="1"/>
  <c r="C53" i="1" s="1"/>
  <c r="D53" i="1" s="1"/>
  <c r="E53" i="1" s="1"/>
  <c r="F53" i="1"/>
  <c r="H53" i="1"/>
  <c r="G52" i="1"/>
  <c r="I52" i="1" s="1"/>
  <c r="B55" i="1" l="1"/>
  <c r="F54" i="1"/>
  <c r="H54" i="1"/>
  <c r="A54" i="1"/>
  <c r="C54" i="1" s="1"/>
  <c r="D54" i="1" s="1"/>
  <c r="E54" i="1" s="1"/>
  <c r="G53" i="1"/>
  <c r="I53" i="1" s="1"/>
  <c r="B56" i="1" l="1"/>
  <c r="A55" i="1"/>
  <c r="C55" i="1" s="1"/>
  <c r="D55" i="1" s="1"/>
  <c r="E55" i="1" s="1"/>
  <c r="F55" i="1"/>
  <c r="H55" i="1"/>
  <c r="G54" i="1"/>
  <c r="I54" i="1" s="1"/>
  <c r="B57" i="1" l="1"/>
  <c r="H56" i="1"/>
  <c r="A56" i="1"/>
  <c r="C56" i="1" s="1"/>
  <c r="D56" i="1" s="1"/>
  <c r="E56" i="1" s="1"/>
  <c r="F56" i="1"/>
  <c r="G55" i="1"/>
  <c r="I55" i="1" s="1"/>
  <c r="H57" i="1" l="1"/>
  <c r="B58" i="1"/>
  <c r="A57" i="1"/>
  <c r="C57" i="1" s="1"/>
  <c r="D57" i="1" s="1"/>
  <c r="E57" i="1" s="1"/>
  <c r="F57" i="1"/>
  <c r="G56" i="1"/>
  <c r="I56" i="1" s="1"/>
  <c r="B59" i="1" l="1"/>
  <c r="F58" i="1"/>
  <c r="A58" i="1"/>
  <c r="C58" i="1" s="1"/>
  <c r="D58" i="1" s="1"/>
  <c r="E58" i="1" s="1"/>
  <c r="H58" i="1"/>
  <c r="G57" i="1"/>
  <c r="I57" i="1" s="1"/>
  <c r="B60" i="1" l="1"/>
  <c r="F59" i="1"/>
  <c r="H59" i="1"/>
  <c r="A59" i="1"/>
  <c r="C59" i="1" s="1"/>
  <c r="D59" i="1" s="1"/>
  <c r="E59" i="1" s="1"/>
  <c r="G58" i="1"/>
  <c r="I58" i="1" s="1"/>
  <c r="B61" i="1" l="1"/>
  <c r="A60" i="1"/>
  <c r="C60" i="1" s="1"/>
  <c r="D60" i="1" s="1"/>
  <c r="F60" i="1"/>
  <c r="H60" i="1"/>
  <c r="E60" i="1"/>
  <c r="G59" i="1"/>
  <c r="I59" i="1" s="1"/>
  <c r="B62" i="1" l="1"/>
  <c r="F61" i="1"/>
  <c r="H61" i="1"/>
  <c r="A61" i="1"/>
  <c r="C61" i="1" s="1"/>
  <c r="D61" i="1" s="1"/>
  <c r="E61" i="1" s="1"/>
  <c r="G60" i="1"/>
  <c r="I60" i="1" s="1"/>
  <c r="H62" i="1" l="1"/>
  <c r="B63" i="1"/>
  <c r="F62" i="1"/>
  <c r="A62" i="1"/>
  <c r="C62" i="1" s="1"/>
  <c r="D62" i="1" s="1"/>
  <c r="E62" i="1" s="1"/>
  <c r="G61" i="1"/>
  <c r="I61" i="1" s="1"/>
  <c r="B64" i="1" l="1"/>
  <c r="H63" i="1"/>
  <c r="A63" i="1"/>
  <c r="C63" i="1" s="1"/>
  <c r="D63" i="1" s="1"/>
  <c r="E63" i="1" s="1"/>
  <c r="F63" i="1"/>
  <c r="G62" i="1"/>
  <c r="I62" i="1" s="1"/>
  <c r="B65" i="1" l="1"/>
  <c r="H64" i="1"/>
  <c r="A64" i="1"/>
  <c r="C64" i="1" s="1"/>
  <c r="D64" i="1" s="1"/>
  <c r="E64" i="1" s="1"/>
  <c r="F64" i="1"/>
  <c r="G63" i="1"/>
  <c r="I63" i="1" s="1"/>
  <c r="B66" i="1" l="1"/>
  <c r="A65" i="1"/>
  <c r="C65" i="1" s="1"/>
  <c r="D65" i="1" s="1"/>
  <c r="F65" i="1"/>
  <c r="H65" i="1"/>
  <c r="E65" i="1"/>
  <c r="G64" i="1"/>
  <c r="I64" i="1" s="1"/>
  <c r="B67" i="1" l="1"/>
  <c r="H66" i="1"/>
  <c r="F66" i="1"/>
  <c r="A66" i="1"/>
  <c r="C66" i="1" s="1"/>
  <c r="D66" i="1" s="1"/>
  <c r="E66" i="1" s="1"/>
  <c r="G65" i="1"/>
  <c r="I65" i="1" s="1"/>
  <c r="B68" i="1" l="1"/>
  <c r="F67" i="1"/>
  <c r="A67" i="1"/>
  <c r="C67" i="1" s="1"/>
  <c r="D67" i="1" s="1"/>
  <c r="H67" i="1"/>
  <c r="E67" i="1"/>
  <c r="G66" i="1"/>
  <c r="I66" i="1" s="1"/>
  <c r="B69" i="1" l="1"/>
  <c r="A68" i="1"/>
  <c r="C68" i="1" s="1"/>
  <c r="D68" i="1" s="1"/>
  <c r="E68" i="1" s="1"/>
  <c r="F68" i="1"/>
  <c r="H68" i="1"/>
  <c r="G67" i="1"/>
  <c r="I67" i="1" s="1"/>
  <c r="H69" i="1" l="1"/>
  <c r="B70" i="1"/>
  <c r="A69" i="1"/>
  <c r="C69" i="1" s="1"/>
  <c r="D69" i="1" s="1"/>
  <c r="F69" i="1"/>
  <c r="E69" i="1"/>
  <c r="G68" i="1"/>
  <c r="I68" i="1" s="1"/>
  <c r="B71" i="1" l="1"/>
  <c r="F70" i="1"/>
  <c r="H70" i="1"/>
  <c r="A70" i="1"/>
  <c r="C70" i="1" s="1"/>
  <c r="D70" i="1" s="1"/>
  <c r="E70" i="1" s="1"/>
  <c r="G69" i="1"/>
  <c r="I69" i="1" s="1"/>
  <c r="B72" i="1" l="1"/>
  <c r="F71" i="1"/>
  <c r="H71" i="1"/>
  <c r="A71" i="1"/>
  <c r="C71" i="1" s="1"/>
  <c r="D71" i="1" s="1"/>
  <c r="E71" i="1" s="1"/>
  <c r="G70" i="1"/>
  <c r="I70" i="1" s="1"/>
  <c r="B73" i="1" l="1"/>
  <c r="A72" i="1"/>
  <c r="C72" i="1" s="1"/>
  <c r="D72" i="1" s="1"/>
  <c r="E72" i="1" s="1"/>
  <c r="F72" i="1"/>
  <c r="H72" i="1"/>
  <c r="G71" i="1"/>
  <c r="I71" i="1" s="1"/>
  <c r="B74" i="1" l="1"/>
  <c r="H73" i="1"/>
  <c r="A73" i="1"/>
  <c r="C73" i="1" s="1"/>
  <c r="D73" i="1" s="1"/>
  <c r="E73" i="1" s="1"/>
  <c r="F73" i="1"/>
  <c r="G72" i="1"/>
  <c r="I72" i="1" s="1"/>
  <c r="F74" i="1" l="1"/>
  <c r="H74" i="1"/>
  <c r="B75" i="1"/>
  <c r="A74" i="1"/>
  <c r="C74" i="1" s="1"/>
  <c r="D74" i="1" s="1"/>
  <c r="E74" i="1" s="1"/>
  <c r="G73" i="1"/>
  <c r="I73" i="1" s="1"/>
  <c r="F75" i="1" l="1"/>
  <c r="H75" i="1"/>
  <c r="A75" i="1"/>
  <c r="C75" i="1" s="1"/>
  <c r="D75" i="1" s="1"/>
  <c r="E75" i="1" s="1"/>
  <c r="G74" i="1"/>
  <c r="I74" i="1" s="1"/>
  <c r="G75" i="1" l="1"/>
  <c r="I75" i="1"/>
</calcChain>
</file>

<file path=xl/sharedStrings.xml><?xml version="1.0" encoding="utf-8"?>
<sst xmlns="http://schemas.openxmlformats.org/spreadsheetml/2006/main" count="33" uniqueCount="31">
  <si>
    <t>Depth</t>
  </si>
  <si>
    <t>From</t>
  </si>
  <si>
    <t>To</t>
  </si>
  <si>
    <t>Soil 1</t>
  </si>
  <si>
    <t>Soil 2</t>
  </si>
  <si>
    <t>Soil 3</t>
  </si>
  <si>
    <t>Soil 4</t>
  </si>
  <si>
    <t>Thickness</t>
  </si>
  <si>
    <t>Water Table</t>
  </si>
  <si>
    <t>Unit Weight of water</t>
  </si>
  <si>
    <t>Soil Layer</t>
  </si>
  <si>
    <t>Unit Weight</t>
  </si>
  <si>
    <t>Soil</t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</si>
  <si>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Aptos Narrow"/>
        <family val="2"/>
      </rPr>
      <t>total</t>
    </r>
  </si>
  <si>
    <t>Ground Level</t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</si>
  <si>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Aptos Narrow"/>
        <family val="2"/>
      </rPr>
      <t>w</t>
    </r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</si>
  <si>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Aptos Narrow"/>
        <family val="2"/>
      </rPr>
      <t>effective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</si>
  <si>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max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</si>
  <si>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d</t>
    </r>
  </si>
  <si>
    <t>CSR</t>
  </si>
  <si>
    <t>a</t>
  </si>
  <si>
    <t>b</t>
  </si>
  <si>
    <t>c</t>
  </si>
  <si>
    <t>d</t>
  </si>
  <si>
    <t>e</t>
  </si>
  <si>
    <t>f</t>
  </si>
  <si>
    <t>g</t>
  </si>
  <si>
    <t>h</t>
  </si>
  <si>
    <t>Num</t>
  </si>
  <si>
    <t>Den</t>
  </si>
  <si>
    <t>CRR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</si>
</sst>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1"/>
      <charset val="2"/>
    </font>
    <font>
      <vertAlign val="subscript"/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CSR!$I$15:$I$75</c:f>
              <c:numCache>
                <c:formatCode>General</c:formatCode>
                <c:ptCount val="61"/>
                <c:pt idx="0">
                  <c:v>0.97574587499999998</c:v>
                </c:pt>
                <c:pt idx="1">
                  <c:v>0.97201650000000017</c:v>
                </c:pt>
                <c:pt idx="2">
                  <c:v>0.96828712500000003</c:v>
                </c:pt>
                <c:pt idx="3">
                  <c:v>0.9645577500000001</c:v>
                </c:pt>
                <c:pt idx="4">
                  <c:v>0.96082837500000007</c:v>
                </c:pt>
                <c:pt idx="5">
                  <c:v>0.95709900000000003</c:v>
                </c:pt>
                <c:pt idx="6">
                  <c:v>1.0277064378654972</c:v>
                </c:pt>
                <c:pt idx="7">
                  <c:v>1.105603064781022</c:v>
                </c:pt>
                <c:pt idx="8">
                  <c:v>1.1730592840909091</c:v>
                </c:pt>
                <c:pt idx="9">
                  <c:v>1.2318489514563107</c:v>
                </c:pt>
                <c:pt idx="10">
                  <c:v>1.2833656165773353</c:v>
                </c:pt>
                <c:pt idx="11">
                  <c:v>1.328719257994186</c:v>
                </c:pt>
                <c:pt idx="12">
                  <c:v>1.3688049206431532</c:v>
                </c:pt>
                <c:pt idx="13">
                  <c:v>1.4043523377308706</c:v>
                </c:pt>
                <c:pt idx="14">
                  <c:v>1.4359624118852456</c:v>
                </c:pt>
                <c:pt idx="15">
                  <c:v>1.4641344438405797</c:v>
                </c:pt>
                <c:pt idx="16">
                  <c:v>1.4892867353707993</c:v>
                </c:pt>
                <c:pt idx="17">
                  <c:v>1.5117723741648106</c:v>
                </c:pt>
                <c:pt idx="18">
                  <c:v>1.531891465836013</c:v>
                </c:pt>
                <c:pt idx="19">
                  <c:v>1.5414338646694214</c:v>
                </c:pt>
                <c:pt idx="20">
                  <c:v>1.5412920635593221</c:v>
                </c:pt>
                <c:pt idx="21">
                  <c:v>1.5390280693641616</c:v>
                </c:pt>
                <c:pt idx="22">
                  <c:v>1.5348495524231127</c:v>
                </c:pt>
                <c:pt idx="23">
                  <c:v>1.5320252434270167</c:v>
                </c:pt>
                <c:pt idx="24">
                  <c:v>1.5275123718005295</c:v>
                </c:pt>
                <c:pt idx="25">
                  <c:v>1.5214416087704212</c:v>
                </c:pt>
                <c:pt idx="26">
                  <c:v>1.5139304817686503</c:v>
                </c:pt>
                <c:pt idx="27">
                  <c:v>1.5050849865085854</c:v>
                </c:pt>
                <c:pt idx="28">
                  <c:v>1.4950009674780527</c:v>
                </c:pt>
                <c:pt idx="29">
                  <c:v>1.4837653047544814</c:v>
                </c:pt>
                <c:pt idx="30">
                  <c:v>1.4714569381188118</c:v>
                </c:pt>
                <c:pt idx="31">
                  <c:v>1.4581477539091585</c:v>
                </c:pt>
                <c:pt idx="32">
                  <c:v>1.4439033556081571</c:v>
                </c:pt>
                <c:pt idx="33">
                  <c:v>1.4287837355666431</c:v>
                </c:pt>
                <c:pt idx="34">
                  <c:v>1.4128438623517097</c:v>
                </c:pt>
                <c:pt idx="35">
                  <c:v>1.3961341958304856</c:v>
                </c:pt>
                <c:pt idx="36">
                  <c:v>1.3787011401540523</c:v>
                </c:pt>
                <c:pt idx="37">
                  <c:v>1.3605874432042027</c:v>
                </c:pt>
                <c:pt idx="38">
                  <c:v>1.3418325497424342</c:v>
                </c:pt>
                <c:pt idx="39">
                  <c:v>1.3203228721662472</c:v>
                </c:pt>
                <c:pt idx="40">
                  <c:v>1.2983775291127544</c:v>
                </c:pt>
                <c:pt idx="41">
                  <c:v>1.2760241109770809</c:v>
                </c:pt>
                <c:pt idx="42">
                  <c:v>1.2532879266095689</c:v>
                </c:pt>
                <c:pt idx="43">
                  <c:v>1.2301922343750002</c:v>
                </c:pt>
                <c:pt idx="44">
                  <c:v>1.2067584456891662</c:v>
                </c:pt>
                <c:pt idx="45">
                  <c:v>1.1830063047830923</c:v>
                </c:pt>
                <c:pt idx="46">
                  <c:v>1.1589540478723404</c:v>
                </c:pt>
                <c:pt idx="47">
                  <c:v>1.1502778586723768</c:v>
                </c:pt>
                <c:pt idx="48">
                  <c:v>1.1450846768260641</c:v>
                </c:pt>
                <c:pt idx="49">
                  <c:v>1.1397369659442724</c:v>
                </c:pt>
                <c:pt idx="50">
                  <c:v>1.1342429498226054</c:v>
                </c:pt>
                <c:pt idx="51">
                  <c:v>1.1286102788844621</c:v>
                </c:pt>
                <c:pt idx="52">
                  <c:v>1.1228460792951542</c:v>
                </c:pt>
                <c:pt idx="53">
                  <c:v>1.1169569971126083</c:v>
                </c:pt>
                <c:pt idx="54">
                  <c:v>1.1109492380501655</c:v>
                </c:pt>
                <c:pt idx="55">
                  <c:v>1.1048286033519554</c:v>
                </c:pt>
                <c:pt idx="56">
                  <c:v>1.0986005222171324</c:v>
                </c:pt>
                <c:pt idx="57">
                  <c:v>1.0922700811541932</c:v>
                </c:pt>
                <c:pt idx="58">
                  <c:v>1.0858420505992015</c:v>
                </c:pt>
                <c:pt idx="59">
                  <c:v>1.0793209090909093</c:v>
                </c:pt>
                <c:pt idx="60">
                  <c:v>1.0727108652604391</c:v>
                </c:pt>
              </c:numCache>
            </c:numRef>
          </c:xVal>
          <c:yVal>
            <c:numRef>
              <c:f>CSR!$B$15:$B$75</c:f>
              <c:numCache>
                <c:formatCode>General</c:formatCode>
                <c:ptCount val="61"/>
                <c:pt idx="0">
                  <c:v>0.1</c:v>
                </c:pt>
                <c:pt idx="1">
                  <c:v>-0.4</c:v>
                </c:pt>
                <c:pt idx="2">
                  <c:v>-0.9</c:v>
                </c:pt>
                <c:pt idx="3">
                  <c:v>-1.4</c:v>
                </c:pt>
                <c:pt idx="4">
                  <c:v>-1.9</c:v>
                </c:pt>
                <c:pt idx="5">
                  <c:v>-2.4</c:v>
                </c:pt>
                <c:pt idx="6">
                  <c:v>-2.9</c:v>
                </c:pt>
                <c:pt idx="7">
                  <c:v>-3.4</c:v>
                </c:pt>
                <c:pt idx="8">
                  <c:v>-3.9</c:v>
                </c:pt>
                <c:pt idx="9">
                  <c:v>-4.4000000000000004</c:v>
                </c:pt>
                <c:pt idx="10">
                  <c:v>-4.9000000000000004</c:v>
                </c:pt>
                <c:pt idx="11">
                  <c:v>-5.4</c:v>
                </c:pt>
                <c:pt idx="12">
                  <c:v>-5.9</c:v>
                </c:pt>
                <c:pt idx="13">
                  <c:v>-6.4</c:v>
                </c:pt>
                <c:pt idx="14">
                  <c:v>-6.9</c:v>
                </c:pt>
                <c:pt idx="15">
                  <c:v>-7.4</c:v>
                </c:pt>
                <c:pt idx="16">
                  <c:v>-7.9</c:v>
                </c:pt>
                <c:pt idx="17">
                  <c:v>-8.4</c:v>
                </c:pt>
                <c:pt idx="18">
                  <c:v>-8.9</c:v>
                </c:pt>
                <c:pt idx="19">
                  <c:v>-9.4</c:v>
                </c:pt>
                <c:pt idx="20">
                  <c:v>-9.9</c:v>
                </c:pt>
                <c:pt idx="21">
                  <c:v>-10.4</c:v>
                </c:pt>
                <c:pt idx="22">
                  <c:v>-10.9</c:v>
                </c:pt>
                <c:pt idx="23">
                  <c:v>-11.4</c:v>
                </c:pt>
                <c:pt idx="24">
                  <c:v>-11.9</c:v>
                </c:pt>
                <c:pt idx="25">
                  <c:v>-12.4</c:v>
                </c:pt>
                <c:pt idx="26">
                  <c:v>-12.9</c:v>
                </c:pt>
                <c:pt idx="27">
                  <c:v>-13.4</c:v>
                </c:pt>
                <c:pt idx="28">
                  <c:v>-13.9</c:v>
                </c:pt>
                <c:pt idx="29">
                  <c:v>-14.4</c:v>
                </c:pt>
                <c:pt idx="30">
                  <c:v>-14.9</c:v>
                </c:pt>
                <c:pt idx="31">
                  <c:v>-15.4</c:v>
                </c:pt>
                <c:pt idx="32">
                  <c:v>-15.9</c:v>
                </c:pt>
                <c:pt idx="33">
                  <c:v>-16.399999999999999</c:v>
                </c:pt>
                <c:pt idx="34">
                  <c:v>-16.899999999999999</c:v>
                </c:pt>
                <c:pt idx="35">
                  <c:v>-17.399999999999999</c:v>
                </c:pt>
                <c:pt idx="36">
                  <c:v>-17.899999999999999</c:v>
                </c:pt>
                <c:pt idx="37">
                  <c:v>-18.399999999999999</c:v>
                </c:pt>
                <c:pt idx="38">
                  <c:v>-18.899999999999999</c:v>
                </c:pt>
                <c:pt idx="39">
                  <c:v>-19.399999999999999</c:v>
                </c:pt>
                <c:pt idx="40">
                  <c:v>-19.899999999999999</c:v>
                </c:pt>
                <c:pt idx="41">
                  <c:v>-20.399999999999999</c:v>
                </c:pt>
                <c:pt idx="42">
                  <c:v>-20.9</c:v>
                </c:pt>
                <c:pt idx="43">
                  <c:v>-21.4</c:v>
                </c:pt>
                <c:pt idx="44">
                  <c:v>-21.9</c:v>
                </c:pt>
                <c:pt idx="45">
                  <c:v>-22.4</c:v>
                </c:pt>
                <c:pt idx="46">
                  <c:v>-22.9</c:v>
                </c:pt>
                <c:pt idx="47">
                  <c:v>-23.4</c:v>
                </c:pt>
                <c:pt idx="48">
                  <c:v>-23.9</c:v>
                </c:pt>
                <c:pt idx="49">
                  <c:v>-24.4</c:v>
                </c:pt>
                <c:pt idx="50">
                  <c:v>-24.9</c:v>
                </c:pt>
                <c:pt idx="51">
                  <c:v>-25.4</c:v>
                </c:pt>
                <c:pt idx="52">
                  <c:v>-25.9</c:v>
                </c:pt>
                <c:pt idx="53">
                  <c:v>-26.4</c:v>
                </c:pt>
                <c:pt idx="54">
                  <c:v>-26.9</c:v>
                </c:pt>
                <c:pt idx="55">
                  <c:v>-27.4</c:v>
                </c:pt>
                <c:pt idx="56">
                  <c:v>-27.9</c:v>
                </c:pt>
                <c:pt idx="57">
                  <c:v>-28.4</c:v>
                </c:pt>
                <c:pt idx="58">
                  <c:v>-28.9</c:v>
                </c:pt>
                <c:pt idx="59">
                  <c:v>-29.4</c:v>
                </c:pt>
                <c:pt idx="60">
                  <c:v>-29.9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A-4C2A-8C01-552A0BD04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7960"/>
        <c:axId val="1112526880"/>
      </c:scatterChart>
      <c:valAx>
        <c:axId val="1112527960"/>
        <c:scaling>
          <c:orientation val="minMax"/>
          <c:max val="2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6880"/>
        <c:crosses val="autoZero"/>
        <c:crossBetween val="midCat"/>
      </c:valAx>
      <c:valAx>
        <c:axId val="1112526880"/>
        <c:scaling>
          <c:orientation val="minMax"/>
          <c:max val="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6</xdr:row>
      <xdr:rowOff>68262</xdr:rowOff>
    </xdr:from>
    <xdr:to>
      <xdr:col>18</xdr:col>
      <xdr:colOff>142875</xdr:colOff>
      <xdr:row>21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ECA68-9569-D5F2-81B9-7B8EEC6E4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46A4-E4AA-432C-8B96-14B6DF10184A}">
  <dimension ref="A3:AB75"/>
  <sheetViews>
    <sheetView tabSelected="1" topLeftCell="C5" workbookViewId="0">
      <selection activeCell="AB10" sqref="AB10:AB12"/>
    </sheetView>
  </sheetViews>
  <sheetFormatPr defaultRowHeight="14.5" x14ac:dyDescent="0.35"/>
  <cols>
    <col min="1" max="1" width="17.81640625" bestFit="1" customWidth="1"/>
    <col min="3" max="3" width="10.453125" bestFit="1" customWidth="1"/>
    <col min="5" max="5" width="9.36328125" bestFit="1" customWidth="1"/>
    <col min="6" max="6" width="10.453125" bestFit="1" customWidth="1"/>
  </cols>
  <sheetData>
    <row r="3" spans="1:28" x14ac:dyDescent="0.35">
      <c r="B3" t="s">
        <v>12</v>
      </c>
      <c r="C3" t="s">
        <v>1</v>
      </c>
      <c r="D3" t="s">
        <v>2</v>
      </c>
      <c r="E3" t="s">
        <v>7</v>
      </c>
      <c r="F3" t="s">
        <v>11</v>
      </c>
    </row>
    <row r="4" spans="1:28" x14ac:dyDescent="0.35">
      <c r="B4" t="s">
        <v>3</v>
      </c>
      <c r="C4">
        <v>0</v>
      </c>
      <c r="D4">
        <f>+C4-E4</f>
        <v>-2.5</v>
      </c>
      <c r="E4">
        <v>2.5</v>
      </c>
      <c r="F4">
        <v>18</v>
      </c>
    </row>
    <row r="5" spans="1:28" x14ac:dyDescent="0.35">
      <c r="B5" t="s">
        <v>4</v>
      </c>
      <c r="C5">
        <f>+D4</f>
        <v>-2.5</v>
      </c>
      <c r="D5">
        <f t="shared" ref="D5:D7" si="0">+C5-E5</f>
        <v>-11</v>
      </c>
      <c r="E5">
        <v>8.5</v>
      </c>
      <c r="F5">
        <v>17</v>
      </c>
    </row>
    <row r="6" spans="1:28" x14ac:dyDescent="0.35">
      <c r="B6" t="s">
        <v>5</v>
      </c>
      <c r="C6">
        <f t="shared" ref="C6:C7" si="1">+D5</f>
        <v>-11</v>
      </c>
      <c r="D6">
        <f t="shared" si="0"/>
        <v>-19</v>
      </c>
      <c r="E6">
        <v>8</v>
      </c>
      <c r="F6">
        <v>16</v>
      </c>
    </row>
    <row r="7" spans="1:28" x14ac:dyDescent="0.35">
      <c r="B7" t="s">
        <v>6</v>
      </c>
      <c r="C7">
        <f t="shared" si="1"/>
        <v>-19</v>
      </c>
      <c r="D7">
        <f t="shared" si="0"/>
        <v>-21.5</v>
      </c>
      <c r="E7">
        <v>2.5</v>
      </c>
      <c r="F7">
        <v>17</v>
      </c>
    </row>
    <row r="9" spans="1:28" x14ac:dyDescent="0.35">
      <c r="A9" t="s">
        <v>8</v>
      </c>
      <c r="B9">
        <v>2.5</v>
      </c>
    </row>
    <row r="10" spans="1:28" x14ac:dyDescent="0.35">
      <c r="A10" t="s">
        <v>9</v>
      </c>
      <c r="B10">
        <v>10</v>
      </c>
      <c r="Z10">
        <v>0.6</v>
      </c>
      <c r="AA10">
        <v>1.17</v>
      </c>
      <c r="AB10" s="2">
        <f>AVERAGE(Z10:AA10)</f>
        <v>0.88500000000000001</v>
      </c>
    </row>
    <row r="11" spans="1:28" ht="16.5" x14ac:dyDescent="0.45">
      <c r="A11" t="s">
        <v>17</v>
      </c>
      <c r="B11">
        <v>1.5</v>
      </c>
      <c r="Z11">
        <v>0.45</v>
      </c>
      <c r="AA11">
        <v>1</v>
      </c>
      <c r="AB11" s="2">
        <f t="shared" ref="AB11:AB12" si="2">AVERAGE(Z11:AA11)</f>
        <v>0.72499999999999998</v>
      </c>
    </row>
    <row r="12" spans="1:28" x14ac:dyDescent="0.35">
      <c r="A12" t="s">
        <v>14</v>
      </c>
      <c r="B12">
        <v>0</v>
      </c>
      <c r="Z12">
        <v>0.9</v>
      </c>
      <c r="AA12">
        <v>1.6</v>
      </c>
      <c r="AB12" s="2">
        <f t="shared" si="2"/>
        <v>1.25</v>
      </c>
    </row>
    <row r="14" spans="1:28" ht="16.5" x14ac:dyDescent="0.35">
      <c r="A14" t="s">
        <v>10</v>
      </c>
      <c r="B14" t="s">
        <v>0</v>
      </c>
      <c r="C14" t="s">
        <v>11</v>
      </c>
      <c r="D14" s="1" t="s">
        <v>13</v>
      </c>
      <c r="E14" s="1" t="s">
        <v>13</v>
      </c>
      <c r="F14" s="1" t="s">
        <v>15</v>
      </c>
      <c r="G14" s="1" t="s">
        <v>16</v>
      </c>
      <c r="H14" s="4" t="s">
        <v>18</v>
      </c>
      <c r="I14" s="4" t="s">
        <v>19</v>
      </c>
    </row>
    <row r="15" spans="1:28" x14ac:dyDescent="0.35">
      <c r="A15" t="str">
        <f>IF(B15&gt;$D$4,$B$4,IF(B15&gt;$D$5,$B$5,IF(B15&gt;$D$6,$B$6,$B$7)))</f>
        <v>Soil 1</v>
      </c>
      <c r="B15">
        <v>0.1</v>
      </c>
      <c r="C15">
        <f>VLOOKUP(A15,$B$4:$F$7,5,FALSE)</f>
        <v>18</v>
      </c>
      <c r="D15">
        <f>+C15*B15</f>
        <v>1.8</v>
      </c>
      <c r="E15">
        <f>+D15</f>
        <v>1.8</v>
      </c>
      <c r="F15">
        <f t="shared" ref="F15:F19" si="3">+IF(B15&gt;($B$12-$B$9),0,(($B$12-B15)-$B$9)*$B$10)</f>
        <v>0</v>
      </c>
      <c r="G15" s="3">
        <f>+E15-F15</f>
        <v>1.8</v>
      </c>
      <c r="H15">
        <f>IF(($B$12-B15)&lt;9.15,1-0.00765*($B$12-B15),IF(($B$12-B15)&lt;23,1.174-0.0267*($B$12-B15),IF(($B$12-B15)&lt;30,0.744-0.008*($B$12-B15),0.5)))</f>
        <v>1.0007649999999999</v>
      </c>
      <c r="I15">
        <f>0.65*(E15/G15)*$B$11*H15</f>
        <v>0.97574587499999998</v>
      </c>
    </row>
    <row r="16" spans="1:28" x14ac:dyDescent="0.35">
      <c r="A16" t="str">
        <f t="shared" ref="A16:A75" si="4">IF(B16&gt;$D$4,$B$4,IF(B16&gt;$D$5,$B$5,IF(B16&gt;$D$6,$B$6,$B$7)))</f>
        <v>Soil 1</v>
      </c>
      <c r="B16">
        <f>+B15-0.5</f>
        <v>-0.4</v>
      </c>
      <c r="C16">
        <f t="shared" ref="C16:C75" si="5">VLOOKUP(A16,$B$4:$F$7,5,FALSE)</f>
        <v>18</v>
      </c>
      <c r="D16">
        <f>+C16*(B15-B16)</f>
        <v>9</v>
      </c>
      <c r="E16" s="3">
        <f>+E15+D16</f>
        <v>10.8</v>
      </c>
      <c r="F16">
        <f t="shared" si="3"/>
        <v>0</v>
      </c>
      <c r="G16" s="3">
        <f t="shared" ref="G16:G75" si="6">+E16-F16</f>
        <v>10.8</v>
      </c>
      <c r="H16">
        <f t="shared" ref="H16:H75" si="7">IF(($B$12-B16)&lt;9.15,1-0.00765*($B$12-B16),IF(($B$12-B16)&lt;23,1.174-0.0267*($B$12-B16),IF(($B$12-B16)&lt;30,0.744-0.008*($B$12-B16),0.5)))</f>
        <v>0.99694000000000005</v>
      </c>
      <c r="I16">
        <f t="shared" ref="I16:I75" si="8">0.65*(E16/G16)*$B$11*H16</f>
        <v>0.97201650000000017</v>
      </c>
    </row>
    <row r="17" spans="1:16" x14ac:dyDescent="0.35">
      <c r="A17" t="str">
        <f t="shared" si="4"/>
        <v>Soil 1</v>
      </c>
      <c r="B17">
        <f t="shared" ref="B17:B75" si="9">+B16-0.5</f>
        <v>-0.9</v>
      </c>
      <c r="C17">
        <f t="shared" si="5"/>
        <v>18</v>
      </c>
      <c r="D17">
        <f t="shared" ref="D17:D75" si="10">+C17*(B16-B17)</f>
        <v>9</v>
      </c>
      <c r="E17" s="3">
        <f t="shared" ref="E17:E75" si="11">+E16+D17</f>
        <v>19.8</v>
      </c>
      <c r="F17">
        <f t="shared" si="3"/>
        <v>0</v>
      </c>
      <c r="G17" s="3">
        <f t="shared" si="6"/>
        <v>19.8</v>
      </c>
      <c r="H17">
        <f t="shared" si="7"/>
        <v>0.99311499999999997</v>
      </c>
      <c r="I17">
        <f t="shared" si="8"/>
        <v>0.96828712500000003</v>
      </c>
    </row>
    <row r="18" spans="1:16" x14ac:dyDescent="0.35">
      <c r="A18" t="str">
        <f t="shared" si="4"/>
        <v>Soil 1</v>
      </c>
      <c r="B18">
        <f t="shared" si="9"/>
        <v>-1.4</v>
      </c>
      <c r="C18">
        <f t="shared" si="5"/>
        <v>18</v>
      </c>
      <c r="D18">
        <f t="shared" si="10"/>
        <v>8.9999999999999982</v>
      </c>
      <c r="E18" s="3">
        <f t="shared" si="11"/>
        <v>28.799999999999997</v>
      </c>
      <c r="F18">
        <f t="shared" si="3"/>
        <v>0</v>
      </c>
      <c r="G18" s="3">
        <f t="shared" si="6"/>
        <v>28.799999999999997</v>
      </c>
      <c r="H18">
        <f t="shared" si="7"/>
        <v>0.98929</v>
      </c>
      <c r="I18">
        <f t="shared" si="8"/>
        <v>0.9645577500000001</v>
      </c>
    </row>
    <row r="19" spans="1:16" x14ac:dyDescent="0.35">
      <c r="A19" t="str">
        <f t="shared" si="4"/>
        <v>Soil 1</v>
      </c>
      <c r="B19">
        <f t="shared" si="9"/>
        <v>-1.9</v>
      </c>
      <c r="C19">
        <f t="shared" si="5"/>
        <v>18</v>
      </c>
      <c r="D19">
        <f t="shared" si="10"/>
        <v>9</v>
      </c>
      <c r="E19" s="3">
        <f t="shared" si="11"/>
        <v>37.799999999999997</v>
      </c>
      <c r="F19">
        <f t="shared" si="3"/>
        <v>0</v>
      </c>
      <c r="G19" s="3">
        <f t="shared" si="6"/>
        <v>37.799999999999997</v>
      </c>
      <c r="H19">
        <f t="shared" si="7"/>
        <v>0.98546500000000004</v>
      </c>
      <c r="I19">
        <f t="shared" si="8"/>
        <v>0.96082837500000007</v>
      </c>
    </row>
    <row r="20" spans="1:16" x14ac:dyDescent="0.35">
      <c r="A20" t="str">
        <f t="shared" si="4"/>
        <v>Soil 1</v>
      </c>
      <c r="B20">
        <f t="shared" si="9"/>
        <v>-2.4</v>
      </c>
      <c r="C20">
        <f t="shared" si="5"/>
        <v>18</v>
      </c>
      <c r="D20">
        <f t="shared" si="10"/>
        <v>9</v>
      </c>
      <c r="E20" s="3">
        <f t="shared" si="11"/>
        <v>46.8</v>
      </c>
      <c r="F20">
        <f>+IF(B20&gt;($B$12-$B$9),0,(($B$12-B20)-$B$9)*$B$10)</f>
        <v>0</v>
      </c>
      <c r="G20" s="3">
        <f t="shared" si="6"/>
        <v>46.8</v>
      </c>
      <c r="H20">
        <f t="shared" si="7"/>
        <v>0.98163999999999996</v>
      </c>
      <c r="I20">
        <f t="shared" si="8"/>
        <v>0.95709900000000003</v>
      </c>
    </row>
    <row r="21" spans="1:16" x14ac:dyDescent="0.35">
      <c r="A21" t="str">
        <f t="shared" si="4"/>
        <v>Soil 2</v>
      </c>
      <c r="B21">
        <f t="shared" si="9"/>
        <v>-2.9</v>
      </c>
      <c r="C21">
        <f t="shared" si="5"/>
        <v>17</v>
      </c>
      <c r="D21">
        <f t="shared" si="10"/>
        <v>8.5</v>
      </c>
      <c r="E21" s="3">
        <f t="shared" si="11"/>
        <v>55.3</v>
      </c>
      <c r="F21">
        <f t="shared" ref="F21:F75" si="12">+IF(B21&gt;($B$12-$B$9),0,(($B$12-B21)-$B$9)*$B$10)</f>
        <v>3.9999999999999991</v>
      </c>
      <c r="G21" s="3">
        <f t="shared" si="6"/>
        <v>51.3</v>
      </c>
      <c r="H21">
        <f t="shared" si="7"/>
        <v>0.97781499999999999</v>
      </c>
      <c r="I21">
        <f t="shared" si="8"/>
        <v>1.0277064378654972</v>
      </c>
    </row>
    <row r="22" spans="1:16" x14ac:dyDescent="0.35">
      <c r="A22" t="str">
        <f t="shared" si="4"/>
        <v>Soil 2</v>
      </c>
      <c r="B22">
        <f t="shared" si="9"/>
        <v>-3.4</v>
      </c>
      <c r="C22">
        <f t="shared" si="5"/>
        <v>17</v>
      </c>
      <c r="D22">
        <f t="shared" si="10"/>
        <v>8.5</v>
      </c>
      <c r="E22" s="3">
        <f t="shared" si="11"/>
        <v>63.8</v>
      </c>
      <c r="F22">
        <f t="shared" si="12"/>
        <v>9</v>
      </c>
      <c r="G22" s="3">
        <f t="shared" si="6"/>
        <v>54.8</v>
      </c>
      <c r="H22">
        <f t="shared" si="7"/>
        <v>0.97399000000000002</v>
      </c>
      <c r="I22">
        <f t="shared" si="8"/>
        <v>1.105603064781022</v>
      </c>
    </row>
    <row r="23" spans="1:16" x14ac:dyDescent="0.35">
      <c r="A23" t="str">
        <f t="shared" si="4"/>
        <v>Soil 2</v>
      </c>
      <c r="B23">
        <f t="shared" si="9"/>
        <v>-3.9</v>
      </c>
      <c r="C23">
        <f t="shared" si="5"/>
        <v>17</v>
      </c>
      <c r="D23">
        <f t="shared" si="10"/>
        <v>8.5</v>
      </c>
      <c r="E23" s="3">
        <f t="shared" si="11"/>
        <v>72.3</v>
      </c>
      <c r="F23">
        <f t="shared" si="12"/>
        <v>14</v>
      </c>
      <c r="G23" s="3">
        <f t="shared" si="6"/>
        <v>58.3</v>
      </c>
      <c r="H23">
        <f t="shared" si="7"/>
        <v>0.97016500000000006</v>
      </c>
      <c r="I23">
        <f t="shared" si="8"/>
        <v>1.1730592840909091</v>
      </c>
    </row>
    <row r="24" spans="1:16" x14ac:dyDescent="0.35">
      <c r="A24" t="str">
        <f t="shared" si="4"/>
        <v>Soil 2</v>
      </c>
      <c r="B24">
        <f t="shared" si="9"/>
        <v>-4.4000000000000004</v>
      </c>
      <c r="C24">
        <f t="shared" si="5"/>
        <v>17</v>
      </c>
      <c r="D24">
        <f t="shared" si="10"/>
        <v>8.5000000000000071</v>
      </c>
      <c r="E24" s="3">
        <f t="shared" si="11"/>
        <v>80.800000000000011</v>
      </c>
      <c r="F24">
        <f t="shared" si="12"/>
        <v>19.000000000000004</v>
      </c>
      <c r="G24" s="3">
        <f t="shared" si="6"/>
        <v>61.800000000000011</v>
      </c>
      <c r="H24">
        <f t="shared" si="7"/>
        <v>0.96633999999999998</v>
      </c>
      <c r="I24">
        <f t="shared" si="8"/>
        <v>1.2318489514563107</v>
      </c>
    </row>
    <row r="25" spans="1:16" x14ac:dyDescent="0.35">
      <c r="A25" t="str">
        <f t="shared" si="4"/>
        <v>Soil 2</v>
      </c>
      <c r="B25">
        <f t="shared" si="9"/>
        <v>-4.9000000000000004</v>
      </c>
      <c r="C25">
        <f t="shared" si="5"/>
        <v>17</v>
      </c>
      <c r="D25">
        <f t="shared" si="10"/>
        <v>8.5</v>
      </c>
      <c r="E25" s="3">
        <f t="shared" si="11"/>
        <v>89.300000000000011</v>
      </c>
      <c r="F25">
        <f t="shared" si="12"/>
        <v>24.000000000000004</v>
      </c>
      <c r="G25" s="3">
        <f t="shared" si="6"/>
        <v>65.300000000000011</v>
      </c>
      <c r="H25">
        <f t="shared" si="7"/>
        <v>0.96251500000000001</v>
      </c>
      <c r="I25">
        <f t="shared" si="8"/>
        <v>1.2833656165773353</v>
      </c>
    </row>
    <row r="26" spans="1:16" x14ac:dyDescent="0.35">
      <c r="A26" t="str">
        <f t="shared" si="4"/>
        <v>Soil 2</v>
      </c>
      <c r="B26">
        <f t="shared" si="9"/>
        <v>-5.4</v>
      </c>
      <c r="C26">
        <f t="shared" si="5"/>
        <v>17</v>
      </c>
      <c r="D26">
        <f t="shared" si="10"/>
        <v>8.5</v>
      </c>
      <c r="E26" s="3">
        <f t="shared" si="11"/>
        <v>97.800000000000011</v>
      </c>
      <c r="F26">
        <f t="shared" si="12"/>
        <v>29.000000000000004</v>
      </c>
      <c r="G26" s="3">
        <f t="shared" si="6"/>
        <v>68.800000000000011</v>
      </c>
      <c r="H26">
        <f t="shared" si="7"/>
        <v>0.95869000000000004</v>
      </c>
      <c r="I26">
        <f t="shared" si="8"/>
        <v>1.328719257994186</v>
      </c>
    </row>
    <row r="27" spans="1:16" x14ac:dyDescent="0.35">
      <c r="A27" t="str">
        <f t="shared" si="4"/>
        <v>Soil 2</v>
      </c>
      <c r="B27">
        <f t="shared" si="9"/>
        <v>-5.9</v>
      </c>
      <c r="C27">
        <f t="shared" si="5"/>
        <v>17</v>
      </c>
      <c r="D27">
        <f t="shared" si="10"/>
        <v>8.5</v>
      </c>
      <c r="E27" s="3">
        <f t="shared" si="11"/>
        <v>106.30000000000001</v>
      </c>
      <c r="F27">
        <f t="shared" si="12"/>
        <v>34</v>
      </c>
      <c r="G27" s="3">
        <f t="shared" si="6"/>
        <v>72.300000000000011</v>
      </c>
      <c r="H27">
        <f t="shared" si="7"/>
        <v>0.95486499999999996</v>
      </c>
      <c r="I27">
        <f t="shared" si="8"/>
        <v>1.3688049206431532</v>
      </c>
    </row>
    <row r="28" spans="1:16" x14ac:dyDescent="0.35">
      <c r="A28" t="str">
        <f t="shared" si="4"/>
        <v>Soil 2</v>
      </c>
      <c r="B28">
        <f t="shared" si="9"/>
        <v>-6.4</v>
      </c>
      <c r="C28">
        <f t="shared" si="5"/>
        <v>17</v>
      </c>
      <c r="D28">
        <f t="shared" si="10"/>
        <v>8.5</v>
      </c>
      <c r="E28" s="3">
        <f t="shared" si="11"/>
        <v>114.80000000000001</v>
      </c>
      <c r="F28">
        <f t="shared" si="12"/>
        <v>39</v>
      </c>
      <c r="G28" s="3">
        <f t="shared" si="6"/>
        <v>75.800000000000011</v>
      </c>
      <c r="H28">
        <f t="shared" si="7"/>
        <v>0.95104</v>
      </c>
      <c r="I28">
        <f t="shared" si="8"/>
        <v>1.4043523377308706</v>
      </c>
    </row>
    <row r="29" spans="1:16" x14ac:dyDescent="0.35">
      <c r="A29" t="str">
        <f t="shared" si="4"/>
        <v>Soil 2</v>
      </c>
      <c r="B29">
        <f t="shared" si="9"/>
        <v>-6.9</v>
      </c>
      <c r="C29">
        <f t="shared" si="5"/>
        <v>17</v>
      </c>
      <c r="D29">
        <f t="shared" si="10"/>
        <v>8.5</v>
      </c>
      <c r="E29" s="3">
        <f t="shared" si="11"/>
        <v>123.30000000000001</v>
      </c>
      <c r="F29">
        <f t="shared" si="12"/>
        <v>44</v>
      </c>
      <c r="G29" s="3">
        <f t="shared" si="6"/>
        <v>79.300000000000011</v>
      </c>
      <c r="H29">
        <f t="shared" si="7"/>
        <v>0.94721500000000003</v>
      </c>
      <c r="I29">
        <f t="shared" si="8"/>
        <v>1.4359624118852456</v>
      </c>
    </row>
    <row r="30" spans="1:16" x14ac:dyDescent="0.35">
      <c r="A30" t="str">
        <f t="shared" si="4"/>
        <v>Soil 2</v>
      </c>
      <c r="B30">
        <f t="shared" si="9"/>
        <v>-7.4</v>
      </c>
      <c r="C30">
        <f t="shared" si="5"/>
        <v>17</v>
      </c>
      <c r="D30">
        <f t="shared" si="10"/>
        <v>8.5</v>
      </c>
      <c r="E30" s="3">
        <f t="shared" si="11"/>
        <v>131.80000000000001</v>
      </c>
      <c r="F30">
        <f t="shared" si="12"/>
        <v>49</v>
      </c>
      <c r="G30" s="3">
        <f t="shared" si="6"/>
        <v>82.800000000000011</v>
      </c>
      <c r="H30">
        <f t="shared" si="7"/>
        <v>0.94338999999999995</v>
      </c>
      <c r="I30">
        <f t="shared" si="8"/>
        <v>1.4641344438405797</v>
      </c>
    </row>
    <row r="31" spans="1:16" x14ac:dyDescent="0.35">
      <c r="A31" t="str">
        <f t="shared" si="4"/>
        <v>Soil 2</v>
      </c>
      <c r="B31">
        <f t="shared" si="9"/>
        <v>-7.9</v>
      </c>
      <c r="C31">
        <f t="shared" si="5"/>
        <v>17</v>
      </c>
      <c r="D31">
        <f t="shared" si="10"/>
        <v>8.5</v>
      </c>
      <c r="E31" s="3">
        <f t="shared" si="11"/>
        <v>140.30000000000001</v>
      </c>
      <c r="F31">
        <f t="shared" si="12"/>
        <v>54</v>
      </c>
      <c r="G31" s="3">
        <f t="shared" si="6"/>
        <v>86.300000000000011</v>
      </c>
      <c r="H31">
        <f t="shared" si="7"/>
        <v>0.93956499999999998</v>
      </c>
      <c r="I31">
        <f t="shared" si="8"/>
        <v>1.4892867353707993</v>
      </c>
    </row>
    <row r="32" spans="1:16" x14ac:dyDescent="0.35">
      <c r="A32" t="str">
        <f t="shared" si="4"/>
        <v>Soil 2</v>
      </c>
      <c r="B32">
        <f t="shared" si="9"/>
        <v>-8.4</v>
      </c>
      <c r="C32">
        <f t="shared" si="5"/>
        <v>17</v>
      </c>
      <c r="D32">
        <f t="shared" si="10"/>
        <v>8.5</v>
      </c>
      <c r="E32" s="3">
        <f t="shared" si="11"/>
        <v>148.80000000000001</v>
      </c>
      <c r="F32">
        <f t="shared" si="12"/>
        <v>59</v>
      </c>
      <c r="G32" s="3">
        <f t="shared" si="6"/>
        <v>89.800000000000011</v>
      </c>
      <c r="H32">
        <f t="shared" si="7"/>
        <v>0.93574000000000002</v>
      </c>
      <c r="I32">
        <f t="shared" si="8"/>
        <v>1.5117723741648106</v>
      </c>
      <c r="N32">
        <v>0.6</v>
      </c>
      <c r="O32">
        <v>1.17</v>
      </c>
      <c r="P32">
        <f>AVERAGE(N32:O32)</f>
        <v>0.88500000000000001</v>
      </c>
    </row>
    <row r="33" spans="1:16" x14ac:dyDescent="0.35">
      <c r="A33" t="str">
        <f t="shared" si="4"/>
        <v>Soil 2</v>
      </c>
      <c r="B33">
        <f t="shared" si="9"/>
        <v>-8.9</v>
      </c>
      <c r="C33">
        <f t="shared" si="5"/>
        <v>17</v>
      </c>
      <c r="D33">
        <f t="shared" si="10"/>
        <v>8.5</v>
      </c>
      <c r="E33" s="3">
        <f t="shared" si="11"/>
        <v>157.30000000000001</v>
      </c>
      <c r="F33">
        <f t="shared" si="12"/>
        <v>64</v>
      </c>
      <c r="G33" s="3">
        <f t="shared" si="6"/>
        <v>93.300000000000011</v>
      </c>
      <c r="H33">
        <f t="shared" si="7"/>
        <v>0.93191500000000005</v>
      </c>
      <c r="I33">
        <f t="shared" si="8"/>
        <v>1.531891465836013</v>
      </c>
      <c r="N33">
        <v>0.45</v>
      </c>
      <c r="O33">
        <v>1</v>
      </c>
      <c r="P33">
        <f t="shared" ref="P33:P34" si="13">AVERAGE(N33:O33)</f>
        <v>0.72499999999999998</v>
      </c>
    </row>
    <row r="34" spans="1:16" x14ac:dyDescent="0.35">
      <c r="A34" t="str">
        <f t="shared" si="4"/>
        <v>Soil 2</v>
      </c>
      <c r="B34">
        <f t="shared" si="9"/>
        <v>-9.4</v>
      </c>
      <c r="C34">
        <f t="shared" si="5"/>
        <v>17</v>
      </c>
      <c r="D34">
        <f t="shared" si="10"/>
        <v>8.5</v>
      </c>
      <c r="E34" s="3">
        <f t="shared" si="11"/>
        <v>165.8</v>
      </c>
      <c r="F34">
        <f t="shared" si="12"/>
        <v>69</v>
      </c>
      <c r="G34" s="3">
        <f t="shared" si="6"/>
        <v>96.800000000000011</v>
      </c>
      <c r="H34">
        <f t="shared" si="7"/>
        <v>0.92301999999999995</v>
      </c>
      <c r="I34">
        <f t="shared" si="8"/>
        <v>1.5414338646694214</v>
      </c>
      <c r="N34">
        <v>0.9</v>
      </c>
      <c r="O34">
        <v>1.6</v>
      </c>
      <c r="P34">
        <f t="shared" si="13"/>
        <v>1.25</v>
      </c>
    </row>
    <row r="35" spans="1:16" x14ac:dyDescent="0.35">
      <c r="A35" t="str">
        <f t="shared" si="4"/>
        <v>Soil 2</v>
      </c>
      <c r="B35">
        <f t="shared" si="9"/>
        <v>-9.9</v>
      </c>
      <c r="C35">
        <f t="shared" si="5"/>
        <v>17</v>
      </c>
      <c r="D35">
        <f t="shared" si="10"/>
        <v>8.5</v>
      </c>
      <c r="E35" s="3">
        <f t="shared" si="11"/>
        <v>174.3</v>
      </c>
      <c r="F35">
        <f t="shared" si="12"/>
        <v>74</v>
      </c>
      <c r="G35" s="3">
        <f t="shared" si="6"/>
        <v>100.30000000000001</v>
      </c>
      <c r="H35">
        <f t="shared" si="7"/>
        <v>0.90966999999999998</v>
      </c>
      <c r="I35">
        <f t="shared" si="8"/>
        <v>1.5412920635593221</v>
      </c>
    </row>
    <row r="36" spans="1:16" x14ac:dyDescent="0.35">
      <c r="A36" t="str">
        <f t="shared" si="4"/>
        <v>Soil 2</v>
      </c>
      <c r="B36">
        <f t="shared" si="9"/>
        <v>-10.4</v>
      </c>
      <c r="C36">
        <f t="shared" si="5"/>
        <v>17</v>
      </c>
      <c r="D36">
        <f t="shared" si="10"/>
        <v>8.5</v>
      </c>
      <c r="E36" s="3">
        <f t="shared" si="11"/>
        <v>182.8</v>
      </c>
      <c r="F36">
        <f t="shared" si="12"/>
        <v>79</v>
      </c>
      <c r="G36" s="3">
        <f t="shared" si="6"/>
        <v>103.80000000000001</v>
      </c>
      <c r="H36">
        <f t="shared" si="7"/>
        <v>0.89631999999999989</v>
      </c>
      <c r="I36">
        <f t="shared" si="8"/>
        <v>1.5390280693641616</v>
      </c>
    </row>
    <row r="37" spans="1:16" x14ac:dyDescent="0.35">
      <c r="A37" t="str">
        <f t="shared" si="4"/>
        <v>Soil 2</v>
      </c>
      <c r="B37">
        <f t="shared" si="9"/>
        <v>-10.9</v>
      </c>
      <c r="C37">
        <f t="shared" si="5"/>
        <v>17</v>
      </c>
      <c r="D37">
        <f t="shared" si="10"/>
        <v>8.5</v>
      </c>
      <c r="E37" s="3">
        <f t="shared" si="11"/>
        <v>191.3</v>
      </c>
      <c r="F37">
        <f t="shared" si="12"/>
        <v>84</v>
      </c>
      <c r="G37" s="3">
        <f t="shared" si="6"/>
        <v>107.30000000000001</v>
      </c>
      <c r="H37">
        <f t="shared" si="7"/>
        <v>0.88296999999999992</v>
      </c>
      <c r="I37">
        <f t="shared" si="8"/>
        <v>1.5348495524231127</v>
      </c>
    </row>
    <row r="38" spans="1:16" x14ac:dyDescent="0.35">
      <c r="A38" t="str">
        <f t="shared" si="4"/>
        <v>Soil 3</v>
      </c>
      <c r="B38">
        <f t="shared" si="9"/>
        <v>-11.4</v>
      </c>
      <c r="C38">
        <f t="shared" si="5"/>
        <v>16</v>
      </c>
      <c r="D38">
        <f t="shared" si="10"/>
        <v>8</v>
      </c>
      <c r="E38" s="3">
        <f t="shared" si="11"/>
        <v>199.3</v>
      </c>
      <c r="F38">
        <f t="shared" si="12"/>
        <v>89</v>
      </c>
      <c r="G38" s="3">
        <f t="shared" si="6"/>
        <v>110.30000000000001</v>
      </c>
      <c r="H38">
        <f t="shared" si="7"/>
        <v>0.86961999999999984</v>
      </c>
      <c r="I38">
        <f t="shared" si="8"/>
        <v>1.5320252434270167</v>
      </c>
    </row>
    <row r="39" spans="1:16" x14ac:dyDescent="0.35">
      <c r="A39" t="str">
        <f t="shared" si="4"/>
        <v>Soil 3</v>
      </c>
      <c r="B39">
        <f t="shared" si="9"/>
        <v>-11.9</v>
      </c>
      <c r="C39">
        <f t="shared" si="5"/>
        <v>16</v>
      </c>
      <c r="D39">
        <f t="shared" si="10"/>
        <v>8</v>
      </c>
      <c r="E39" s="3">
        <f t="shared" si="11"/>
        <v>207.3</v>
      </c>
      <c r="F39">
        <f t="shared" si="12"/>
        <v>94</v>
      </c>
      <c r="G39" s="3">
        <f t="shared" si="6"/>
        <v>113.30000000000001</v>
      </c>
      <c r="H39">
        <f t="shared" si="7"/>
        <v>0.85626999999999986</v>
      </c>
      <c r="I39">
        <f t="shared" si="8"/>
        <v>1.5275123718005295</v>
      </c>
    </row>
    <row r="40" spans="1:16" x14ac:dyDescent="0.35">
      <c r="A40" t="str">
        <f t="shared" si="4"/>
        <v>Soil 3</v>
      </c>
      <c r="B40">
        <f t="shared" si="9"/>
        <v>-12.4</v>
      </c>
      <c r="C40">
        <f t="shared" si="5"/>
        <v>16</v>
      </c>
      <c r="D40">
        <f t="shared" si="10"/>
        <v>8</v>
      </c>
      <c r="E40" s="3">
        <f t="shared" si="11"/>
        <v>215.3</v>
      </c>
      <c r="F40">
        <f t="shared" si="12"/>
        <v>99</v>
      </c>
      <c r="G40" s="3">
        <f t="shared" si="6"/>
        <v>116.30000000000001</v>
      </c>
      <c r="H40">
        <f t="shared" si="7"/>
        <v>0.84291999999999989</v>
      </c>
      <c r="I40">
        <f t="shared" si="8"/>
        <v>1.5214416087704212</v>
      </c>
    </row>
    <row r="41" spans="1:16" x14ac:dyDescent="0.35">
      <c r="A41" t="str">
        <f t="shared" si="4"/>
        <v>Soil 3</v>
      </c>
      <c r="B41">
        <f t="shared" si="9"/>
        <v>-12.9</v>
      </c>
      <c r="C41">
        <f t="shared" si="5"/>
        <v>16</v>
      </c>
      <c r="D41">
        <f t="shared" si="10"/>
        <v>8</v>
      </c>
      <c r="E41" s="3">
        <f t="shared" si="11"/>
        <v>223.3</v>
      </c>
      <c r="F41">
        <f t="shared" si="12"/>
        <v>104</v>
      </c>
      <c r="G41" s="3">
        <f t="shared" si="6"/>
        <v>119.30000000000001</v>
      </c>
      <c r="H41">
        <f t="shared" si="7"/>
        <v>0.82956999999999992</v>
      </c>
      <c r="I41">
        <f t="shared" si="8"/>
        <v>1.5139304817686503</v>
      </c>
    </row>
    <row r="42" spans="1:16" x14ac:dyDescent="0.35">
      <c r="A42" t="str">
        <f t="shared" si="4"/>
        <v>Soil 3</v>
      </c>
      <c r="B42">
        <f t="shared" si="9"/>
        <v>-13.4</v>
      </c>
      <c r="C42">
        <f t="shared" si="5"/>
        <v>16</v>
      </c>
      <c r="D42">
        <f t="shared" si="10"/>
        <v>8</v>
      </c>
      <c r="E42" s="3">
        <f t="shared" si="11"/>
        <v>231.3</v>
      </c>
      <c r="F42">
        <f t="shared" si="12"/>
        <v>109</v>
      </c>
      <c r="G42" s="3">
        <f t="shared" si="6"/>
        <v>122.30000000000001</v>
      </c>
      <c r="H42">
        <f t="shared" si="7"/>
        <v>0.81621999999999995</v>
      </c>
      <c r="I42">
        <f t="shared" si="8"/>
        <v>1.5050849865085854</v>
      </c>
    </row>
    <row r="43" spans="1:16" x14ac:dyDescent="0.35">
      <c r="A43" t="str">
        <f t="shared" si="4"/>
        <v>Soil 3</v>
      </c>
      <c r="B43">
        <f t="shared" si="9"/>
        <v>-13.9</v>
      </c>
      <c r="C43">
        <f t="shared" si="5"/>
        <v>16</v>
      </c>
      <c r="D43">
        <f t="shared" si="10"/>
        <v>8</v>
      </c>
      <c r="E43" s="3">
        <f t="shared" si="11"/>
        <v>239.3</v>
      </c>
      <c r="F43">
        <f t="shared" si="12"/>
        <v>114</v>
      </c>
      <c r="G43" s="3">
        <f t="shared" si="6"/>
        <v>125.30000000000001</v>
      </c>
      <c r="H43">
        <f t="shared" si="7"/>
        <v>0.80286999999999997</v>
      </c>
      <c r="I43">
        <f t="shared" si="8"/>
        <v>1.4950009674780527</v>
      </c>
    </row>
    <row r="44" spans="1:16" x14ac:dyDescent="0.35">
      <c r="A44" t="str">
        <f t="shared" si="4"/>
        <v>Soil 3</v>
      </c>
      <c r="B44">
        <f t="shared" si="9"/>
        <v>-14.4</v>
      </c>
      <c r="C44">
        <f t="shared" si="5"/>
        <v>16</v>
      </c>
      <c r="D44">
        <f t="shared" si="10"/>
        <v>8</v>
      </c>
      <c r="E44" s="3">
        <f t="shared" si="11"/>
        <v>247.3</v>
      </c>
      <c r="F44">
        <f t="shared" si="12"/>
        <v>119</v>
      </c>
      <c r="G44" s="3">
        <f t="shared" si="6"/>
        <v>128.30000000000001</v>
      </c>
      <c r="H44">
        <f t="shared" si="7"/>
        <v>0.78951999999999989</v>
      </c>
      <c r="I44">
        <f t="shared" si="8"/>
        <v>1.4837653047544814</v>
      </c>
    </row>
    <row r="45" spans="1:16" x14ac:dyDescent="0.35">
      <c r="A45" t="str">
        <f t="shared" si="4"/>
        <v>Soil 3</v>
      </c>
      <c r="B45">
        <f t="shared" si="9"/>
        <v>-14.9</v>
      </c>
      <c r="C45">
        <f t="shared" si="5"/>
        <v>16</v>
      </c>
      <c r="D45">
        <f t="shared" si="10"/>
        <v>8</v>
      </c>
      <c r="E45" s="3">
        <f t="shared" si="11"/>
        <v>255.3</v>
      </c>
      <c r="F45">
        <f t="shared" si="12"/>
        <v>124</v>
      </c>
      <c r="G45" s="3">
        <f t="shared" si="6"/>
        <v>131.30000000000001</v>
      </c>
      <c r="H45">
        <f t="shared" si="7"/>
        <v>0.77616999999999992</v>
      </c>
      <c r="I45">
        <f t="shared" si="8"/>
        <v>1.4714569381188118</v>
      </c>
    </row>
    <row r="46" spans="1:16" x14ac:dyDescent="0.35">
      <c r="A46" t="str">
        <f t="shared" si="4"/>
        <v>Soil 3</v>
      </c>
      <c r="B46">
        <f t="shared" si="9"/>
        <v>-15.4</v>
      </c>
      <c r="C46">
        <f t="shared" si="5"/>
        <v>16</v>
      </c>
      <c r="D46">
        <f t="shared" si="10"/>
        <v>8</v>
      </c>
      <c r="E46" s="3">
        <f t="shared" si="11"/>
        <v>263.3</v>
      </c>
      <c r="F46">
        <f t="shared" si="12"/>
        <v>129</v>
      </c>
      <c r="G46" s="3">
        <f t="shared" si="6"/>
        <v>134.30000000000001</v>
      </c>
      <c r="H46">
        <f t="shared" si="7"/>
        <v>0.76281999999999983</v>
      </c>
      <c r="I46">
        <f t="shared" si="8"/>
        <v>1.4581477539091585</v>
      </c>
    </row>
    <row r="47" spans="1:16" x14ac:dyDescent="0.35">
      <c r="A47" t="str">
        <f t="shared" si="4"/>
        <v>Soil 3</v>
      </c>
      <c r="B47">
        <f t="shared" si="9"/>
        <v>-15.9</v>
      </c>
      <c r="C47">
        <f t="shared" si="5"/>
        <v>16</v>
      </c>
      <c r="D47">
        <f t="shared" si="10"/>
        <v>8</v>
      </c>
      <c r="E47" s="3">
        <f t="shared" si="11"/>
        <v>271.3</v>
      </c>
      <c r="F47">
        <f t="shared" si="12"/>
        <v>134</v>
      </c>
      <c r="G47" s="3">
        <f t="shared" si="6"/>
        <v>137.30000000000001</v>
      </c>
      <c r="H47">
        <f t="shared" si="7"/>
        <v>0.74946999999999986</v>
      </c>
      <c r="I47">
        <f t="shared" si="8"/>
        <v>1.4439033556081571</v>
      </c>
    </row>
    <row r="48" spans="1:16" x14ac:dyDescent="0.35">
      <c r="A48" t="str">
        <f t="shared" si="4"/>
        <v>Soil 3</v>
      </c>
      <c r="B48">
        <f t="shared" si="9"/>
        <v>-16.399999999999999</v>
      </c>
      <c r="C48">
        <f t="shared" si="5"/>
        <v>16</v>
      </c>
      <c r="D48">
        <f t="shared" si="10"/>
        <v>7.9999999999999716</v>
      </c>
      <c r="E48" s="3">
        <f t="shared" si="11"/>
        <v>279.29999999999995</v>
      </c>
      <c r="F48">
        <f t="shared" si="12"/>
        <v>139</v>
      </c>
      <c r="G48" s="3">
        <f t="shared" si="6"/>
        <v>140.29999999999995</v>
      </c>
      <c r="H48">
        <f t="shared" si="7"/>
        <v>0.73611999999999989</v>
      </c>
      <c r="I48">
        <f t="shared" si="8"/>
        <v>1.4287837355666431</v>
      </c>
    </row>
    <row r="49" spans="1:9" x14ac:dyDescent="0.35">
      <c r="A49" t="str">
        <f t="shared" si="4"/>
        <v>Soil 3</v>
      </c>
      <c r="B49">
        <f t="shared" si="9"/>
        <v>-16.899999999999999</v>
      </c>
      <c r="C49">
        <f t="shared" si="5"/>
        <v>16</v>
      </c>
      <c r="D49">
        <f t="shared" si="10"/>
        <v>8</v>
      </c>
      <c r="E49" s="3">
        <f t="shared" si="11"/>
        <v>287.29999999999995</v>
      </c>
      <c r="F49">
        <f t="shared" si="12"/>
        <v>144</v>
      </c>
      <c r="G49" s="3">
        <f t="shared" si="6"/>
        <v>143.29999999999995</v>
      </c>
      <c r="H49">
        <f t="shared" si="7"/>
        <v>0.72276999999999991</v>
      </c>
      <c r="I49">
        <f t="shared" si="8"/>
        <v>1.4128438623517097</v>
      </c>
    </row>
    <row r="50" spans="1:9" x14ac:dyDescent="0.35">
      <c r="A50" t="str">
        <f t="shared" si="4"/>
        <v>Soil 3</v>
      </c>
      <c r="B50">
        <f t="shared" si="9"/>
        <v>-17.399999999999999</v>
      </c>
      <c r="C50">
        <f t="shared" si="5"/>
        <v>16</v>
      </c>
      <c r="D50">
        <f t="shared" si="10"/>
        <v>8</v>
      </c>
      <c r="E50" s="3">
        <f t="shared" si="11"/>
        <v>295.29999999999995</v>
      </c>
      <c r="F50">
        <f t="shared" si="12"/>
        <v>149</v>
      </c>
      <c r="G50" s="3">
        <f t="shared" si="6"/>
        <v>146.29999999999995</v>
      </c>
      <c r="H50">
        <f t="shared" si="7"/>
        <v>0.70941999999999994</v>
      </c>
      <c r="I50">
        <f t="shared" si="8"/>
        <v>1.3961341958304856</v>
      </c>
    </row>
    <row r="51" spans="1:9" x14ac:dyDescent="0.35">
      <c r="A51" t="str">
        <f t="shared" si="4"/>
        <v>Soil 3</v>
      </c>
      <c r="B51">
        <f t="shared" si="9"/>
        <v>-17.899999999999999</v>
      </c>
      <c r="C51">
        <f t="shared" si="5"/>
        <v>16</v>
      </c>
      <c r="D51">
        <f t="shared" si="10"/>
        <v>8</v>
      </c>
      <c r="E51" s="3">
        <f t="shared" si="11"/>
        <v>303.29999999999995</v>
      </c>
      <c r="F51">
        <f t="shared" si="12"/>
        <v>154</v>
      </c>
      <c r="G51" s="3">
        <f t="shared" si="6"/>
        <v>149.29999999999995</v>
      </c>
      <c r="H51">
        <f t="shared" si="7"/>
        <v>0.69606999999999997</v>
      </c>
      <c r="I51">
        <f t="shared" si="8"/>
        <v>1.3787011401540523</v>
      </c>
    </row>
    <row r="52" spans="1:9" x14ac:dyDescent="0.35">
      <c r="A52" t="str">
        <f t="shared" si="4"/>
        <v>Soil 3</v>
      </c>
      <c r="B52">
        <f t="shared" si="9"/>
        <v>-18.399999999999999</v>
      </c>
      <c r="C52">
        <f t="shared" si="5"/>
        <v>16</v>
      </c>
      <c r="D52">
        <f t="shared" si="10"/>
        <v>8</v>
      </c>
      <c r="E52" s="3">
        <f t="shared" si="11"/>
        <v>311.29999999999995</v>
      </c>
      <c r="F52">
        <f t="shared" si="12"/>
        <v>159</v>
      </c>
      <c r="G52" s="3">
        <f t="shared" si="6"/>
        <v>152.29999999999995</v>
      </c>
      <c r="H52">
        <f t="shared" si="7"/>
        <v>0.68271999999999999</v>
      </c>
      <c r="I52">
        <f t="shared" si="8"/>
        <v>1.3605874432042027</v>
      </c>
    </row>
    <row r="53" spans="1:9" x14ac:dyDescent="0.35">
      <c r="A53" t="str">
        <f t="shared" si="4"/>
        <v>Soil 3</v>
      </c>
      <c r="B53">
        <f t="shared" si="9"/>
        <v>-18.899999999999999</v>
      </c>
      <c r="C53">
        <f t="shared" si="5"/>
        <v>16</v>
      </c>
      <c r="D53">
        <f t="shared" si="10"/>
        <v>8</v>
      </c>
      <c r="E53" s="3">
        <f t="shared" si="11"/>
        <v>319.29999999999995</v>
      </c>
      <c r="F53">
        <f t="shared" si="12"/>
        <v>164</v>
      </c>
      <c r="G53" s="3">
        <f t="shared" si="6"/>
        <v>155.29999999999995</v>
      </c>
      <c r="H53">
        <f t="shared" si="7"/>
        <v>0.66936999999999991</v>
      </c>
      <c r="I53">
        <f t="shared" si="8"/>
        <v>1.3418325497424342</v>
      </c>
    </row>
    <row r="54" spans="1:9" x14ac:dyDescent="0.35">
      <c r="A54" t="str">
        <f t="shared" si="4"/>
        <v>Soil 4</v>
      </c>
      <c r="B54">
        <f t="shared" si="9"/>
        <v>-19.399999999999999</v>
      </c>
      <c r="C54">
        <f t="shared" si="5"/>
        <v>17</v>
      </c>
      <c r="D54">
        <f t="shared" si="10"/>
        <v>8.5</v>
      </c>
      <c r="E54" s="3">
        <f t="shared" si="11"/>
        <v>327.79999999999995</v>
      </c>
      <c r="F54">
        <f t="shared" si="12"/>
        <v>169</v>
      </c>
      <c r="G54" s="3">
        <f t="shared" si="6"/>
        <v>158.79999999999995</v>
      </c>
      <c r="H54">
        <f t="shared" si="7"/>
        <v>0.65601999999999994</v>
      </c>
      <c r="I54">
        <f t="shared" si="8"/>
        <v>1.3203228721662472</v>
      </c>
    </row>
    <row r="55" spans="1:9" x14ac:dyDescent="0.35">
      <c r="A55" t="str">
        <f t="shared" si="4"/>
        <v>Soil 4</v>
      </c>
      <c r="B55">
        <f t="shared" si="9"/>
        <v>-19.899999999999999</v>
      </c>
      <c r="C55">
        <f t="shared" si="5"/>
        <v>17</v>
      </c>
      <c r="D55">
        <f t="shared" si="10"/>
        <v>8.5</v>
      </c>
      <c r="E55" s="3">
        <f t="shared" si="11"/>
        <v>336.29999999999995</v>
      </c>
      <c r="F55">
        <f t="shared" si="12"/>
        <v>174</v>
      </c>
      <c r="G55" s="3">
        <f t="shared" si="6"/>
        <v>162.29999999999995</v>
      </c>
      <c r="H55">
        <f t="shared" si="7"/>
        <v>0.64266999999999996</v>
      </c>
      <c r="I55">
        <f t="shared" si="8"/>
        <v>1.2983775291127544</v>
      </c>
    </row>
    <row r="56" spans="1:9" x14ac:dyDescent="0.35">
      <c r="A56" t="str">
        <f t="shared" si="4"/>
        <v>Soil 4</v>
      </c>
      <c r="B56">
        <f t="shared" si="9"/>
        <v>-20.399999999999999</v>
      </c>
      <c r="C56">
        <f t="shared" si="5"/>
        <v>17</v>
      </c>
      <c r="D56">
        <f t="shared" si="10"/>
        <v>8.5</v>
      </c>
      <c r="E56" s="3">
        <f t="shared" si="11"/>
        <v>344.79999999999995</v>
      </c>
      <c r="F56">
        <f t="shared" si="12"/>
        <v>179</v>
      </c>
      <c r="G56" s="3">
        <f t="shared" si="6"/>
        <v>165.79999999999995</v>
      </c>
      <c r="H56">
        <f t="shared" si="7"/>
        <v>0.62931999999999999</v>
      </c>
      <c r="I56">
        <f t="shared" si="8"/>
        <v>1.2760241109770809</v>
      </c>
    </row>
    <row r="57" spans="1:9" x14ac:dyDescent="0.35">
      <c r="A57" t="str">
        <f t="shared" si="4"/>
        <v>Soil 4</v>
      </c>
      <c r="B57">
        <f t="shared" si="9"/>
        <v>-20.9</v>
      </c>
      <c r="C57">
        <f t="shared" si="5"/>
        <v>17</v>
      </c>
      <c r="D57">
        <f t="shared" si="10"/>
        <v>8.5</v>
      </c>
      <c r="E57" s="3">
        <f t="shared" si="11"/>
        <v>353.29999999999995</v>
      </c>
      <c r="F57">
        <f t="shared" si="12"/>
        <v>184</v>
      </c>
      <c r="G57" s="3">
        <f t="shared" si="6"/>
        <v>169.29999999999995</v>
      </c>
      <c r="H57">
        <f t="shared" si="7"/>
        <v>0.61596999999999991</v>
      </c>
      <c r="I57">
        <f t="shared" si="8"/>
        <v>1.2532879266095689</v>
      </c>
    </row>
    <row r="58" spans="1:9" x14ac:dyDescent="0.35">
      <c r="A58" t="str">
        <f t="shared" si="4"/>
        <v>Soil 4</v>
      </c>
      <c r="B58">
        <f t="shared" si="9"/>
        <v>-21.4</v>
      </c>
      <c r="C58">
        <f t="shared" si="5"/>
        <v>17</v>
      </c>
      <c r="D58">
        <f t="shared" si="10"/>
        <v>8.5</v>
      </c>
      <c r="E58" s="3">
        <f t="shared" si="11"/>
        <v>361.79999999999995</v>
      </c>
      <c r="F58">
        <f t="shared" si="12"/>
        <v>189</v>
      </c>
      <c r="G58" s="3">
        <f t="shared" si="6"/>
        <v>172.79999999999995</v>
      </c>
      <c r="H58">
        <f t="shared" si="7"/>
        <v>0.60261999999999993</v>
      </c>
      <c r="I58">
        <f t="shared" si="8"/>
        <v>1.2301922343750002</v>
      </c>
    </row>
    <row r="59" spans="1:9" x14ac:dyDescent="0.35">
      <c r="A59" t="str">
        <f t="shared" si="4"/>
        <v>Soil 4</v>
      </c>
      <c r="B59">
        <f t="shared" si="9"/>
        <v>-21.9</v>
      </c>
      <c r="C59">
        <f t="shared" si="5"/>
        <v>17</v>
      </c>
      <c r="D59">
        <f t="shared" si="10"/>
        <v>8.5</v>
      </c>
      <c r="E59" s="3">
        <f t="shared" si="11"/>
        <v>370.29999999999995</v>
      </c>
      <c r="F59">
        <f t="shared" si="12"/>
        <v>194</v>
      </c>
      <c r="G59" s="3">
        <f t="shared" si="6"/>
        <v>176.29999999999995</v>
      </c>
      <c r="H59">
        <f t="shared" si="7"/>
        <v>0.58926999999999996</v>
      </c>
      <c r="I59">
        <f t="shared" si="8"/>
        <v>1.2067584456891662</v>
      </c>
    </row>
    <row r="60" spans="1:9" x14ac:dyDescent="0.35">
      <c r="A60" t="str">
        <f t="shared" si="4"/>
        <v>Soil 4</v>
      </c>
      <c r="B60">
        <f t="shared" si="9"/>
        <v>-22.4</v>
      </c>
      <c r="C60">
        <f t="shared" si="5"/>
        <v>17</v>
      </c>
      <c r="D60">
        <f t="shared" si="10"/>
        <v>8.5</v>
      </c>
      <c r="E60" s="3">
        <f t="shared" si="11"/>
        <v>378.79999999999995</v>
      </c>
      <c r="F60">
        <f t="shared" si="12"/>
        <v>199</v>
      </c>
      <c r="G60" s="3">
        <f t="shared" si="6"/>
        <v>179.79999999999995</v>
      </c>
      <c r="H60">
        <f t="shared" si="7"/>
        <v>0.57591999999999999</v>
      </c>
      <c r="I60">
        <f t="shared" si="8"/>
        <v>1.1830063047830923</v>
      </c>
    </row>
    <row r="61" spans="1:9" x14ac:dyDescent="0.35">
      <c r="A61" t="str">
        <f t="shared" si="4"/>
        <v>Soil 4</v>
      </c>
      <c r="B61">
        <f t="shared" si="9"/>
        <v>-22.9</v>
      </c>
      <c r="C61">
        <f t="shared" si="5"/>
        <v>17</v>
      </c>
      <c r="D61">
        <f t="shared" si="10"/>
        <v>8.5</v>
      </c>
      <c r="E61" s="3">
        <f t="shared" si="11"/>
        <v>387.29999999999995</v>
      </c>
      <c r="F61">
        <f t="shared" si="12"/>
        <v>204</v>
      </c>
      <c r="G61" s="3">
        <f t="shared" si="6"/>
        <v>183.29999999999995</v>
      </c>
      <c r="H61">
        <f t="shared" si="7"/>
        <v>0.5625699999999999</v>
      </c>
      <c r="I61">
        <f t="shared" si="8"/>
        <v>1.1589540478723404</v>
      </c>
    </row>
    <row r="62" spans="1:9" x14ac:dyDescent="0.35">
      <c r="A62" t="str">
        <f t="shared" si="4"/>
        <v>Soil 4</v>
      </c>
      <c r="B62">
        <f t="shared" si="9"/>
        <v>-23.4</v>
      </c>
      <c r="C62">
        <f t="shared" si="5"/>
        <v>17</v>
      </c>
      <c r="D62">
        <f t="shared" si="10"/>
        <v>8.5</v>
      </c>
      <c r="E62" s="3">
        <f t="shared" si="11"/>
        <v>395.79999999999995</v>
      </c>
      <c r="F62">
        <f t="shared" si="12"/>
        <v>209</v>
      </c>
      <c r="G62" s="3">
        <f t="shared" si="6"/>
        <v>186.79999999999995</v>
      </c>
      <c r="H62">
        <f t="shared" si="7"/>
        <v>0.55679999999999996</v>
      </c>
      <c r="I62">
        <f t="shared" si="8"/>
        <v>1.1502778586723768</v>
      </c>
    </row>
    <row r="63" spans="1:9" x14ac:dyDescent="0.35">
      <c r="A63" t="str">
        <f t="shared" si="4"/>
        <v>Soil 4</v>
      </c>
      <c r="B63">
        <f t="shared" si="9"/>
        <v>-23.9</v>
      </c>
      <c r="C63">
        <f t="shared" si="5"/>
        <v>17</v>
      </c>
      <c r="D63">
        <f t="shared" si="10"/>
        <v>8.5</v>
      </c>
      <c r="E63" s="3">
        <f t="shared" si="11"/>
        <v>404.29999999999995</v>
      </c>
      <c r="F63">
        <f t="shared" si="12"/>
        <v>214</v>
      </c>
      <c r="G63" s="3">
        <f t="shared" si="6"/>
        <v>190.29999999999995</v>
      </c>
      <c r="H63">
        <f t="shared" si="7"/>
        <v>0.55279999999999996</v>
      </c>
      <c r="I63">
        <f t="shared" si="8"/>
        <v>1.1450846768260641</v>
      </c>
    </row>
    <row r="64" spans="1:9" x14ac:dyDescent="0.35">
      <c r="A64" t="str">
        <f t="shared" si="4"/>
        <v>Soil 4</v>
      </c>
      <c r="B64">
        <f t="shared" si="9"/>
        <v>-24.4</v>
      </c>
      <c r="C64">
        <f t="shared" si="5"/>
        <v>17</v>
      </c>
      <c r="D64">
        <f t="shared" si="10"/>
        <v>8.5</v>
      </c>
      <c r="E64" s="3">
        <f t="shared" si="11"/>
        <v>412.79999999999995</v>
      </c>
      <c r="F64">
        <f t="shared" si="12"/>
        <v>219</v>
      </c>
      <c r="G64" s="3">
        <f t="shared" si="6"/>
        <v>193.79999999999995</v>
      </c>
      <c r="H64">
        <f t="shared" si="7"/>
        <v>0.54879999999999995</v>
      </c>
      <c r="I64">
        <f t="shared" si="8"/>
        <v>1.1397369659442724</v>
      </c>
    </row>
    <row r="65" spans="1:9" x14ac:dyDescent="0.35">
      <c r="A65" t="str">
        <f t="shared" si="4"/>
        <v>Soil 4</v>
      </c>
      <c r="B65">
        <f t="shared" si="9"/>
        <v>-24.9</v>
      </c>
      <c r="C65">
        <f t="shared" si="5"/>
        <v>17</v>
      </c>
      <c r="D65">
        <f t="shared" si="10"/>
        <v>8.5</v>
      </c>
      <c r="E65" s="3">
        <f t="shared" si="11"/>
        <v>421.29999999999995</v>
      </c>
      <c r="F65">
        <f t="shared" si="12"/>
        <v>224</v>
      </c>
      <c r="G65" s="3">
        <f t="shared" si="6"/>
        <v>197.29999999999995</v>
      </c>
      <c r="H65">
        <f t="shared" si="7"/>
        <v>0.54479999999999995</v>
      </c>
      <c r="I65">
        <f t="shared" si="8"/>
        <v>1.1342429498226054</v>
      </c>
    </row>
    <row r="66" spans="1:9" x14ac:dyDescent="0.35">
      <c r="A66" t="str">
        <f t="shared" si="4"/>
        <v>Soil 4</v>
      </c>
      <c r="B66">
        <f t="shared" si="9"/>
        <v>-25.4</v>
      </c>
      <c r="C66">
        <f t="shared" si="5"/>
        <v>17</v>
      </c>
      <c r="D66">
        <f t="shared" si="10"/>
        <v>8.5</v>
      </c>
      <c r="E66" s="3">
        <f t="shared" si="11"/>
        <v>429.79999999999995</v>
      </c>
      <c r="F66">
        <f t="shared" si="12"/>
        <v>229</v>
      </c>
      <c r="G66" s="3">
        <f t="shared" si="6"/>
        <v>200.79999999999995</v>
      </c>
      <c r="H66">
        <f t="shared" si="7"/>
        <v>0.54079999999999995</v>
      </c>
      <c r="I66">
        <f t="shared" si="8"/>
        <v>1.1286102788844621</v>
      </c>
    </row>
    <row r="67" spans="1:9" x14ac:dyDescent="0.35">
      <c r="A67" t="str">
        <f t="shared" si="4"/>
        <v>Soil 4</v>
      </c>
      <c r="B67">
        <f t="shared" si="9"/>
        <v>-25.9</v>
      </c>
      <c r="C67">
        <f t="shared" si="5"/>
        <v>17</v>
      </c>
      <c r="D67">
        <f t="shared" si="10"/>
        <v>8.5</v>
      </c>
      <c r="E67" s="3">
        <f t="shared" si="11"/>
        <v>438.29999999999995</v>
      </c>
      <c r="F67">
        <f t="shared" si="12"/>
        <v>234</v>
      </c>
      <c r="G67" s="3">
        <f t="shared" si="6"/>
        <v>204.29999999999995</v>
      </c>
      <c r="H67">
        <f t="shared" si="7"/>
        <v>0.53679999999999994</v>
      </c>
      <c r="I67">
        <f t="shared" si="8"/>
        <v>1.1228460792951542</v>
      </c>
    </row>
    <row r="68" spans="1:9" x14ac:dyDescent="0.35">
      <c r="A68" t="str">
        <f t="shared" si="4"/>
        <v>Soil 4</v>
      </c>
      <c r="B68">
        <f t="shared" si="9"/>
        <v>-26.4</v>
      </c>
      <c r="C68">
        <f t="shared" si="5"/>
        <v>17</v>
      </c>
      <c r="D68">
        <f t="shared" si="10"/>
        <v>8.5</v>
      </c>
      <c r="E68" s="3">
        <f t="shared" si="11"/>
        <v>446.79999999999995</v>
      </c>
      <c r="F68">
        <f t="shared" si="12"/>
        <v>239</v>
      </c>
      <c r="G68" s="3">
        <f t="shared" si="6"/>
        <v>207.79999999999995</v>
      </c>
      <c r="H68">
        <f t="shared" si="7"/>
        <v>0.53279999999999994</v>
      </c>
      <c r="I68">
        <f t="shared" si="8"/>
        <v>1.1169569971126083</v>
      </c>
    </row>
    <row r="69" spans="1:9" x14ac:dyDescent="0.35">
      <c r="A69" t="str">
        <f t="shared" si="4"/>
        <v>Soil 4</v>
      </c>
      <c r="B69">
        <f t="shared" si="9"/>
        <v>-26.9</v>
      </c>
      <c r="C69">
        <f t="shared" si="5"/>
        <v>17</v>
      </c>
      <c r="D69">
        <f t="shared" si="10"/>
        <v>8.5</v>
      </c>
      <c r="E69" s="3">
        <f t="shared" si="11"/>
        <v>455.29999999999995</v>
      </c>
      <c r="F69">
        <f t="shared" si="12"/>
        <v>244</v>
      </c>
      <c r="G69" s="3">
        <f t="shared" si="6"/>
        <v>211.29999999999995</v>
      </c>
      <c r="H69">
        <f t="shared" si="7"/>
        <v>0.52879999999999994</v>
      </c>
      <c r="I69">
        <f t="shared" si="8"/>
        <v>1.1109492380501655</v>
      </c>
    </row>
    <row r="70" spans="1:9" x14ac:dyDescent="0.35">
      <c r="A70" t="str">
        <f t="shared" si="4"/>
        <v>Soil 4</v>
      </c>
      <c r="B70">
        <f t="shared" si="9"/>
        <v>-27.4</v>
      </c>
      <c r="C70">
        <f t="shared" si="5"/>
        <v>17</v>
      </c>
      <c r="D70">
        <f t="shared" si="10"/>
        <v>8.5</v>
      </c>
      <c r="E70" s="3">
        <f t="shared" si="11"/>
        <v>463.79999999999995</v>
      </c>
      <c r="F70">
        <f t="shared" si="12"/>
        <v>249</v>
      </c>
      <c r="G70" s="3">
        <f t="shared" si="6"/>
        <v>214.79999999999995</v>
      </c>
      <c r="H70">
        <f t="shared" si="7"/>
        <v>0.52479999999999993</v>
      </c>
      <c r="I70">
        <f t="shared" si="8"/>
        <v>1.1048286033519554</v>
      </c>
    </row>
    <row r="71" spans="1:9" x14ac:dyDescent="0.35">
      <c r="A71" t="str">
        <f t="shared" si="4"/>
        <v>Soil 4</v>
      </c>
      <c r="B71">
        <f t="shared" si="9"/>
        <v>-27.9</v>
      </c>
      <c r="C71">
        <f t="shared" si="5"/>
        <v>17</v>
      </c>
      <c r="D71">
        <f t="shared" si="10"/>
        <v>8.5</v>
      </c>
      <c r="E71" s="3">
        <f t="shared" si="11"/>
        <v>472.29999999999995</v>
      </c>
      <c r="F71">
        <f t="shared" si="12"/>
        <v>254</v>
      </c>
      <c r="G71" s="3">
        <f t="shared" si="6"/>
        <v>218.29999999999995</v>
      </c>
      <c r="H71">
        <f t="shared" si="7"/>
        <v>0.52080000000000004</v>
      </c>
      <c r="I71">
        <f t="shared" si="8"/>
        <v>1.0986005222171324</v>
      </c>
    </row>
    <row r="72" spans="1:9" x14ac:dyDescent="0.35">
      <c r="A72" t="str">
        <f t="shared" si="4"/>
        <v>Soil 4</v>
      </c>
      <c r="B72">
        <f t="shared" si="9"/>
        <v>-28.4</v>
      </c>
      <c r="C72">
        <f t="shared" si="5"/>
        <v>17</v>
      </c>
      <c r="D72">
        <f t="shared" si="10"/>
        <v>8.5</v>
      </c>
      <c r="E72" s="3">
        <f t="shared" si="11"/>
        <v>480.79999999999995</v>
      </c>
      <c r="F72">
        <f t="shared" si="12"/>
        <v>259</v>
      </c>
      <c r="G72" s="3">
        <f t="shared" si="6"/>
        <v>221.79999999999995</v>
      </c>
      <c r="H72">
        <f t="shared" si="7"/>
        <v>0.51680000000000004</v>
      </c>
      <c r="I72">
        <f t="shared" si="8"/>
        <v>1.0922700811541932</v>
      </c>
    </row>
    <row r="73" spans="1:9" x14ac:dyDescent="0.35">
      <c r="A73" t="str">
        <f t="shared" si="4"/>
        <v>Soil 4</v>
      </c>
      <c r="B73">
        <f t="shared" si="9"/>
        <v>-28.9</v>
      </c>
      <c r="C73">
        <f t="shared" si="5"/>
        <v>17</v>
      </c>
      <c r="D73">
        <f t="shared" si="10"/>
        <v>8.5</v>
      </c>
      <c r="E73" s="3">
        <f t="shared" si="11"/>
        <v>489.29999999999995</v>
      </c>
      <c r="F73">
        <f t="shared" si="12"/>
        <v>264</v>
      </c>
      <c r="G73" s="3">
        <f t="shared" si="6"/>
        <v>225.29999999999995</v>
      </c>
      <c r="H73">
        <f t="shared" si="7"/>
        <v>0.51280000000000003</v>
      </c>
      <c r="I73">
        <f t="shared" si="8"/>
        <v>1.0858420505992015</v>
      </c>
    </row>
    <row r="74" spans="1:9" x14ac:dyDescent="0.35">
      <c r="A74" t="str">
        <f t="shared" si="4"/>
        <v>Soil 4</v>
      </c>
      <c r="B74">
        <f t="shared" si="9"/>
        <v>-29.4</v>
      </c>
      <c r="C74">
        <f t="shared" si="5"/>
        <v>17</v>
      </c>
      <c r="D74">
        <f t="shared" si="10"/>
        <v>8.5</v>
      </c>
      <c r="E74" s="3">
        <f t="shared" si="11"/>
        <v>497.79999999999995</v>
      </c>
      <c r="F74">
        <f t="shared" si="12"/>
        <v>269</v>
      </c>
      <c r="G74" s="3">
        <f t="shared" si="6"/>
        <v>228.79999999999995</v>
      </c>
      <c r="H74">
        <f t="shared" si="7"/>
        <v>0.50880000000000003</v>
      </c>
      <c r="I74">
        <f t="shared" si="8"/>
        <v>1.0793209090909093</v>
      </c>
    </row>
    <row r="75" spans="1:9" x14ac:dyDescent="0.35">
      <c r="A75" t="str">
        <f t="shared" si="4"/>
        <v>Soil 4</v>
      </c>
      <c r="B75">
        <f t="shared" si="9"/>
        <v>-29.9</v>
      </c>
      <c r="C75">
        <f t="shared" si="5"/>
        <v>17</v>
      </c>
      <c r="D75">
        <f t="shared" si="10"/>
        <v>8.5</v>
      </c>
      <c r="E75" s="3">
        <f t="shared" si="11"/>
        <v>506.29999999999995</v>
      </c>
      <c r="F75">
        <f t="shared" si="12"/>
        <v>274</v>
      </c>
      <c r="G75" s="3">
        <f t="shared" si="6"/>
        <v>232.29999999999995</v>
      </c>
      <c r="H75">
        <f t="shared" si="7"/>
        <v>0.50480000000000003</v>
      </c>
      <c r="I75">
        <f t="shared" si="8"/>
        <v>1.0727108652604391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E408-6D10-41FC-A272-45744D07BEBB}">
  <dimension ref="B1:I23"/>
  <sheetViews>
    <sheetView workbookViewId="0">
      <selection activeCell="B2" sqref="B2:B11"/>
    </sheetView>
  </sheetViews>
  <sheetFormatPr defaultRowHeight="14.5" x14ac:dyDescent="0.35"/>
  <cols>
    <col min="3" max="3" width="11.453125" bestFit="1" customWidth="1"/>
    <col min="5" max="5" width="10" bestFit="1" customWidth="1"/>
  </cols>
  <sheetData>
    <row r="1" spans="2:9" x14ac:dyDescent="0.35">
      <c r="C1" t="s">
        <v>28</v>
      </c>
      <c r="D1" t="s">
        <v>29</v>
      </c>
      <c r="E1" t="s">
        <v>30</v>
      </c>
    </row>
    <row r="2" spans="2:9" x14ac:dyDescent="0.35">
      <c r="B2">
        <v>21</v>
      </c>
      <c r="C2" s="2">
        <f>$C$16+$C$18*B2+$C$20*B2^2+$C$22*B2^3</f>
        <v>6.4520069999999985E-2</v>
      </c>
      <c r="D2" s="2">
        <f>1+$C$17*B2+$C$19*B2^2+$C$21*B2^3+$C$23*B2^4</f>
        <v>0.28316193399999978</v>
      </c>
      <c r="E2" s="2">
        <f>+C2/D2</f>
        <v>0.2278557328966401</v>
      </c>
    </row>
    <row r="3" spans="2:9" x14ac:dyDescent="0.35">
      <c r="B3">
        <v>12</v>
      </c>
      <c r="C3" s="2">
        <f t="shared" ref="C3:C11" si="0">$C$16+$C$18*B3+$C$20*B3^2+$C$22*B3^3</f>
        <v>5.0796959999999981E-2</v>
      </c>
      <c r="D3" s="2">
        <f t="shared" ref="D3:D11" si="1">1+$C$17*B3+$C$19*B3^2+$C$21*B3^3+$C$23*B3^4</f>
        <v>0.39099750400000016</v>
      </c>
      <c r="E3" s="2">
        <f t="shared" ref="E3:E11" si="2">+C3/D3</f>
        <v>0.12991632805921943</v>
      </c>
      <c r="I3" s="6">
        <f>0.048+-0.004721*21+C20*21^2+C22*21^3</f>
        <v>6.4520069999999985E-2</v>
      </c>
    </row>
    <row r="4" spans="2:9" x14ac:dyDescent="0.35">
      <c r="B4">
        <v>46</v>
      </c>
      <c r="C4" s="2">
        <f t="shared" si="0"/>
        <v>-0.49921968000000039</v>
      </c>
      <c r="D4" s="2">
        <f t="shared" si="1"/>
        <v>0.18064358399999847</v>
      </c>
      <c r="E4" s="2">
        <f t="shared" si="2"/>
        <v>-2.7635616441268382</v>
      </c>
    </row>
    <row r="5" spans="2:9" x14ac:dyDescent="0.35">
      <c r="B5">
        <v>14</v>
      </c>
      <c r="C5" s="2">
        <f t="shared" si="0"/>
        <v>5.6264479999999985E-2</v>
      </c>
      <c r="D5" s="2">
        <f t="shared" si="1"/>
        <v>0.37136102399999987</v>
      </c>
      <c r="E5" s="2">
        <f t="shared" si="2"/>
        <v>0.15150884547323956</v>
      </c>
    </row>
    <row r="6" spans="2:9" x14ac:dyDescent="0.35">
      <c r="B6">
        <v>22</v>
      </c>
      <c r="C6" s="2">
        <f t="shared" si="0"/>
        <v>6.2979359999999956E-2</v>
      </c>
      <c r="D6" s="2">
        <f t="shared" si="1"/>
        <v>0.26231078400000007</v>
      </c>
      <c r="E6" s="2">
        <f t="shared" si="2"/>
        <v>0.240094436986624</v>
      </c>
    </row>
    <row r="7" spans="2:9" x14ac:dyDescent="0.35">
      <c r="B7">
        <v>11</v>
      </c>
      <c r="C7" s="2">
        <f t="shared" si="0"/>
        <v>4.8046969999999994E-2</v>
      </c>
      <c r="D7" s="2">
        <f t="shared" si="1"/>
        <v>0.40328117400000002</v>
      </c>
      <c r="E7" s="2">
        <f t="shared" si="2"/>
        <v>0.11914012628816636</v>
      </c>
    </row>
    <row r="8" spans="2:9" x14ac:dyDescent="0.35">
      <c r="B8">
        <v>12</v>
      </c>
      <c r="C8" s="2">
        <f t="shared" si="0"/>
        <v>5.0796959999999981E-2</v>
      </c>
      <c r="D8" s="2">
        <f t="shared" si="1"/>
        <v>0.39099750400000016</v>
      </c>
      <c r="E8" s="2">
        <f t="shared" si="2"/>
        <v>0.12991632805921943</v>
      </c>
    </row>
    <row r="9" spans="2:9" x14ac:dyDescent="0.35">
      <c r="B9">
        <v>8</v>
      </c>
      <c r="C9" s="2">
        <f t="shared" si="0"/>
        <v>4.0936639999999996E-2</v>
      </c>
      <c r="D9" s="2">
        <f t="shared" si="1"/>
        <v>0.46161254400000001</v>
      </c>
      <c r="E9" s="2">
        <f t="shared" si="2"/>
        <v>8.8681818837228116E-2</v>
      </c>
    </row>
    <row r="10" spans="2:9" x14ac:dyDescent="0.35">
      <c r="B10">
        <v>12</v>
      </c>
      <c r="C10" s="2">
        <f t="shared" si="0"/>
        <v>5.0796959999999981E-2</v>
      </c>
      <c r="D10" s="2">
        <f t="shared" si="1"/>
        <v>0.39099750400000016</v>
      </c>
      <c r="E10" s="2">
        <f t="shared" si="2"/>
        <v>0.12991632805921943</v>
      </c>
    </row>
    <row r="11" spans="2:9" x14ac:dyDescent="0.35">
      <c r="B11">
        <v>18</v>
      </c>
      <c r="C11" s="2">
        <f t="shared" si="0"/>
        <v>6.4259039999999976E-2</v>
      </c>
      <c r="D11" s="2">
        <f t="shared" si="1"/>
        <v>0.330940864</v>
      </c>
      <c r="E11" s="2">
        <f t="shared" si="2"/>
        <v>0.19417076278618761</v>
      </c>
    </row>
    <row r="16" spans="2:9" x14ac:dyDescent="0.35">
      <c r="B16" t="s">
        <v>20</v>
      </c>
      <c r="C16">
        <v>4.8000000000000001E-2</v>
      </c>
    </row>
    <row r="17" spans="2:3" x14ac:dyDescent="0.35">
      <c r="B17" t="s">
        <v>21</v>
      </c>
      <c r="C17">
        <v>-0.12479999999999999</v>
      </c>
    </row>
    <row r="18" spans="2:3" x14ac:dyDescent="0.35">
      <c r="B18" t="s">
        <v>22</v>
      </c>
      <c r="C18">
        <v>-4.7210000000000004E-3</v>
      </c>
    </row>
    <row r="19" spans="2:3" x14ac:dyDescent="0.35">
      <c r="B19" t="s">
        <v>23</v>
      </c>
      <c r="C19">
        <v>9.5779999999999997E-3</v>
      </c>
    </row>
    <row r="20" spans="2:3" x14ac:dyDescent="0.35">
      <c r="B20" t="s">
        <v>24</v>
      </c>
      <c r="C20">
        <v>6.1359999999999995E-4</v>
      </c>
    </row>
    <row r="21" spans="2:3" x14ac:dyDescent="0.35">
      <c r="B21" t="s">
        <v>25</v>
      </c>
      <c r="C21">
        <v>-3.2850000000000002E-4</v>
      </c>
    </row>
    <row r="22" spans="2:3" x14ac:dyDescent="0.35">
      <c r="B22" t="s">
        <v>26</v>
      </c>
      <c r="C22" s="5">
        <v>-1.6730000000000001E-5</v>
      </c>
    </row>
    <row r="23" spans="2:3" x14ac:dyDescent="0.35">
      <c r="B23" t="s">
        <v>27</v>
      </c>
      <c r="C23" s="5">
        <v>3.7139999999999999E-6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CSR</vt:lpstr>
      <vt:lpstr>CRR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Parippayi, Sreejith</dc:creator>
  <cp:lastModifiedBy>Parippayi, Sreejith</cp:lastModifiedBy>
  <dcterms:created xsi:type="dcterms:W3CDTF">2025-02-11T09:17:37Z</dcterms:created>
  <dcterms:modified xsi:type="dcterms:W3CDTF">2025-02-14T11:39:38Z</dcterms:modified>
</cp:coreProperties>
</file>