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OneDrive\Desktop\Sreekar\Industrial Engineering\ISEN 617\Project\"/>
    </mc:Choice>
  </mc:AlternateContent>
  <xr:revisionPtr revIDLastSave="0" documentId="13_ncr:1_{0D6A0F52-7E32-45D6-8EEC-C73875AD278F}" xr6:coauthVersionLast="47" xr6:coauthVersionMax="47" xr10:uidLastSave="{00000000-0000-0000-0000-000000000000}"/>
  <bookViews>
    <workbookView xWindow="-108" yWindow="-108" windowWidth="23256" windowHeight="12456" xr2:uid="{0467A91C-B317-3B40-A09D-4F1CBE8E2825}"/>
  </bookViews>
  <sheets>
    <sheet name="Jan" sheetId="1" r:id="rId1"/>
    <sheet name="Feb" sheetId="14" r:id="rId2"/>
    <sheet name="March" sheetId="26" r:id="rId3"/>
    <sheet name="April" sheetId="27" r:id="rId4"/>
    <sheet name="May" sheetId="28" r:id="rId5"/>
    <sheet name="June" sheetId="29" r:id="rId6"/>
    <sheet name="July" sheetId="30" r:id="rId7"/>
    <sheet name="August" sheetId="31" r:id="rId8"/>
    <sheet name="September" sheetId="32" r:id="rId9"/>
    <sheet name="October" sheetId="33" r:id="rId10"/>
    <sheet name="November" sheetId="34" r:id="rId11"/>
    <sheet name="December" sheetId="35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2" i="35" l="1"/>
  <c r="B62" i="35"/>
  <c r="F40" i="35"/>
  <c r="B40" i="35"/>
  <c r="J40" i="35"/>
  <c r="F18" i="35"/>
  <c r="B18" i="35"/>
  <c r="F18" i="34"/>
  <c r="B18" i="34"/>
  <c r="F40" i="34"/>
  <c r="B40" i="34"/>
  <c r="J40" i="34"/>
  <c r="F62" i="34"/>
  <c r="B62" i="34"/>
  <c r="F18" i="33"/>
  <c r="B18" i="33"/>
  <c r="J40" i="33"/>
  <c r="F40" i="33"/>
  <c r="B40" i="33"/>
  <c r="F62" i="33"/>
  <c r="B62" i="33"/>
  <c r="F62" i="32"/>
  <c r="B62" i="32"/>
  <c r="J40" i="32"/>
  <c r="F40" i="32"/>
  <c r="B40" i="32"/>
  <c r="F18" i="32"/>
  <c r="B18" i="32"/>
  <c r="F18" i="31"/>
  <c r="B18" i="31"/>
  <c r="J40" i="31"/>
  <c r="F40" i="31"/>
  <c r="B40" i="31"/>
  <c r="F62" i="31"/>
  <c r="B62" i="31"/>
  <c r="F18" i="30"/>
  <c r="B18" i="30"/>
  <c r="J40" i="30"/>
  <c r="F40" i="30"/>
  <c r="B40" i="30"/>
  <c r="F62" i="30"/>
  <c r="B62" i="30"/>
  <c r="F18" i="29"/>
  <c r="B18" i="29"/>
  <c r="J40" i="29"/>
  <c r="F40" i="29"/>
  <c r="B40" i="29"/>
  <c r="F62" i="29"/>
  <c r="B62" i="29"/>
  <c r="F18" i="28"/>
  <c r="B18" i="28"/>
  <c r="J40" i="28"/>
  <c r="F40" i="28"/>
  <c r="B40" i="28"/>
  <c r="F62" i="28"/>
  <c r="B62" i="28"/>
  <c r="F18" i="27"/>
  <c r="B18" i="27"/>
  <c r="J40" i="27"/>
  <c r="F40" i="27"/>
  <c r="B40" i="27"/>
  <c r="F62" i="27"/>
  <c r="B62" i="27"/>
  <c r="F62" i="26"/>
  <c r="B62" i="26"/>
  <c r="J40" i="26"/>
  <c r="F40" i="26"/>
  <c r="B40" i="26"/>
  <c r="F18" i="26"/>
  <c r="B18" i="26"/>
  <c r="F62" i="14"/>
  <c r="B62" i="14"/>
  <c r="J40" i="14"/>
  <c r="F40" i="14"/>
  <c r="B40" i="14"/>
  <c r="F18" i="14"/>
  <c r="B18" i="14"/>
  <c r="J40" i="1"/>
  <c r="F18" i="1"/>
  <c r="B18" i="1"/>
  <c r="F62" i="1"/>
  <c r="B62" i="1"/>
  <c r="F40" i="1"/>
  <c r="B40" i="1"/>
  <c r="F31" i="35"/>
  <c r="F36" i="35"/>
  <c r="F32" i="35"/>
  <c r="F37" i="35"/>
  <c r="F33" i="35"/>
  <c r="F38" i="35"/>
  <c r="F41" i="35"/>
  <c r="F9" i="35"/>
  <c r="F14" i="35"/>
  <c r="F10" i="35"/>
  <c r="F15" i="35"/>
  <c r="F11" i="35"/>
  <c r="F16" i="35"/>
  <c r="F19" i="35"/>
  <c r="F63" i="35"/>
  <c r="F67" i="35"/>
  <c r="B41" i="35"/>
  <c r="F53" i="35"/>
  <c r="F58" i="35"/>
  <c r="F54" i="35"/>
  <c r="F59" i="35"/>
  <c r="F55" i="35"/>
  <c r="F60" i="35"/>
  <c r="B54" i="35"/>
  <c r="B55" i="35"/>
  <c r="B53" i="35"/>
  <c r="B32" i="35"/>
  <c r="B33" i="35"/>
  <c r="B31" i="35"/>
  <c r="F63" i="34"/>
  <c r="F41" i="34"/>
  <c r="F19" i="34"/>
  <c r="F67" i="34"/>
  <c r="F53" i="34"/>
  <c r="F58" i="34"/>
  <c r="F54" i="34"/>
  <c r="F59" i="34"/>
  <c r="F55" i="34"/>
  <c r="F60" i="34"/>
  <c r="F31" i="34"/>
  <c r="F36" i="34"/>
  <c r="F32" i="34"/>
  <c r="F37" i="34"/>
  <c r="F33" i="34"/>
  <c r="F38" i="34"/>
  <c r="F9" i="34"/>
  <c r="F14" i="34"/>
  <c r="F10" i="34"/>
  <c r="F15" i="34"/>
  <c r="F11" i="34"/>
  <c r="F16" i="34"/>
  <c r="B54" i="34"/>
  <c r="B55" i="34"/>
  <c r="B53" i="34"/>
  <c r="B32" i="34"/>
  <c r="B33" i="34"/>
  <c r="B31" i="34"/>
  <c r="F63" i="33"/>
  <c r="F41" i="33"/>
  <c r="F19" i="33"/>
  <c r="F67" i="33"/>
  <c r="B63" i="33"/>
  <c r="F53" i="33"/>
  <c r="F58" i="33"/>
  <c r="F54" i="33"/>
  <c r="F59" i="33"/>
  <c r="F55" i="33"/>
  <c r="F60" i="33"/>
  <c r="F31" i="33"/>
  <c r="F36" i="33"/>
  <c r="F32" i="33"/>
  <c r="F37" i="33"/>
  <c r="F33" i="33"/>
  <c r="F38" i="33"/>
  <c r="B19" i="33"/>
  <c r="F9" i="33"/>
  <c r="F14" i="33"/>
  <c r="F10" i="33"/>
  <c r="F15" i="33"/>
  <c r="F11" i="33"/>
  <c r="F16" i="33"/>
  <c r="B54" i="33"/>
  <c r="B55" i="33"/>
  <c r="B53" i="33"/>
  <c r="B32" i="33"/>
  <c r="B33" i="33"/>
  <c r="B31" i="33"/>
  <c r="F19" i="32"/>
  <c r="F41" i="32"/>
  <c r="F63" i="32"/>
  <c r="F67" i="32"/>
  <c r="F53" i="32"/>
  <c r="F58" i="32"/>
  <c r="F54" i="32"/>
  <c r="F59" i="32"/>
  <c r="F55" i="32"/>
  <c r="F60" i="32"/>
  <c r="F31" i="32"/>
  <c r="F36" i="32"/>
  <c r="F32" i="32"/>
  <c r="F37" i="32"/>
  <c r="F33" i="32"/>
  <c r="F38" i="32"/>
  <c r="F9" i="32"/>
  <c r="F14" i="32"/>
  <c r="F10" i="32"/>
  <c r="F15" i="32"/>
  <c r="F11" i="32"/>
  <c r="F16" i="32"/>
  <c r="B19" i="32"/>
  <c r="B54" i="32"/>
  <c r="B55" i="32"/>
  <c r="B53" i="32"/>
  <c r="B32" i="32"/>
  <c r="B33" i="32"/>
  <c r="B31" i="32"/>
  <c r="F63" i="31"/>
  <c r="F41" i="31"/>
  <c r="F19" i="31"/>
  <c r="F67" i="31"/>
  <c r="F53" i="31"/>
  <c r="F58" i="31"/>
  <c r="F54" i="31"/>
  <c r="F59" i="31"/>
  <c r="F55" i="31"/>
  <c r="F60" i="31"/>
  <c r="F31" i="31"/>
  <c r="F36" i="31"/>
  <c r="F32" i="31"/>
  <c r="F37" i="31"/>
  <c r="F33" i="31"/>
  <c r="F38" i="31"/>
  <c r="F9" i="31"/>
  <c r="F14" i="31"/>
  <c r="F10" i="31"/>
  <c r="F15" i="31"/>
  <c r="F11" i="31"/>
  <c r="F16" i="31"/>
  <c r="B54" i="31"/>
  <c r="B55" i="31"/>
  <c r="B53" i="31"/>
  <c r="B32" i="31"/>
  <c r="B33" i="31"/>
  <c r="B31" i="31"/>
  <c r="F63" i="30"/>
  <c r="F41" i="30"/>
  <c r="F19" i="30"/>
  <c r="F67" i="30"/>
  <c r="F53" i="30"/>
  <c r="F58" i="30"/>
  <c r="F54" i="30"/>
  <c r="F59" i="30"/>
  <c r="F55" i="30"/>
  <c r="F60" i="30"/>
  <c r="F31" i="30"/>
  <c r="F36" i="30"/>
  <c r="F32" i="30"/>
  <c r="F37" i="30"/>
  <c r="F33" i="30"/>
  <c r="F38" i="30"/>
  <c r="F9" i="30"/>
  <c r="F14" i="30"/>
  <c r="F10" i="30"/>
  <c r="F15" i="30"/>
  <c r="F11" i="30"/>
  <c r="F16" i="30"/>
  <c r="B54" i="30"/>
  <c r="B55" i="30"/>
  <c r="B53" i="30"/>
  <c r="B32" i="30"/>
  <c r="B33" i="30"/>
  <c r="B31" i="30"/>
  <c r="F63" i="29"/>
  <c r="F41" i="29"/>
  <c r="F19" i="29"/>
  <c r="F67" i="29"/>
  <c r="F53" i="29"/>
  <c r="F58" i="29"/>
  <c r="F54" i="29"/>
  <c r="F59" i="29"/>
  <c r="F55" i="29"/>
  <c r="F60" i="29"/>
  <c r="F31" i="29"/>
  <c r="F36" i="29"/>
  <c r="F32" i="29"/>
  <c r="F37" i="29"/>
  <c r="F33" i="29"/>
  <c r="F38" i="29"/>
  <c r="F9" i="29"/>
  <c r="F14" i="29"/>
  <c r="F10" i="29"/>
  <c r="F15" i="29"/>
  <c r="F11" i="29"/>
  <c r="F16" i="29"/>
  <c r="B54" i="29"/>
  <c r="B55" i="29"/>
  <c r="B53" i="29"/>
  <c r="B32" i="29"/>
  <c r="B33" i="29"/>
  <c r="B31" i="29"/>
  <c r="F63" i="28"/>
  <c r="F41" i="28"/>
  <c r="F19" i="28"/>
  <c r="F67" i="28"/>
  <c r="F53" i="28"/>
  <c r="F58" i="28"/>
  <c r="F54" i="28"/>
  <c r="F59" i="28"/>
  <c r="F55" i="28"/>
  <c r="F60" i="28"/>
  <c r="F31" i="28"/>
  <c r="F36" i="28"/>
  <c r="F32" i="28"/>
  <c r="F37" i="28"/>
  <c r="F33" i="28"/>
  <c r="F38" i="28"/>
  <c r="F9" i="28"/>
  <c r="F14" i="28"/>
  <c r="F10" i="28"/>
  <c r="F15" i="28"/>
  <c r="F11" i="28"/>
  <c r="F16" i="28"/>
  <c r="B54" i="28"/>
  <c r="B55" i="28"/>
  <c r="B53" i="28"/>
  <c r="B32" i="28"/>
  <c r="B33" i="28"/>
  <c r="B31" i="28"/>
  <c r="F63" i="27"/>
  <c r="F41" i="27"/>
  <c r="F19" i="27"/>
  <c r="F67" i="27"/>
  <c r="F53" i="27"/>
  <c r="F58" i="27"/>
  <c r="F54" i="27"/>
  <c r="F59" i="27"/>
  <c r="F55" i="27"/>
  <c r="F60" i="27"/>
  <c r="B54" i="27"/>
  <c r="B55" i="27"/>
  <c r="B53" i="27"/>
  <c r="F31" i="27"/>
  <c r="F36" i="27"/>
  <c r="F32" i="27"/>
  <c r="F37" i="27"/>
  <c r="F33" i="27"/>
  <c r="F38" i="27"/>
  <c r="B32" i="27"/>
  <c r="B33" i="27"/>
  <c r="B31" i="27"/>
  <c r="F9" i="27"/>
  <c r="F14" i="27"/>
  <c r="F10" i="27"/>
  <c r="F15" i="27"/>
  <c r="F11" i="27"/>
  <c r="F16" i="27"/>
  <c r="F19" i="26"/>
  <c r="F41" i="26"/>
  <c r="F63" i="26"/>
  <c r="F67" i="26"/>
  <c r="F53" i="26"/>
  <c r="F58" i="26"/>
  <c r="F54" i="26"/>
  <c r="F59" i="26"/>
  <c r="F55" i="26"/>
  <c r="F60" i="26"/>
  <c r="F31" i="26"/>
  <c r="F36" i="26"/>
  <c r="F32" i="26"/>
  <c r="F37" i="26"/>
  <c r="F33" i="26"/>
  <c r="F38" i="26"/>
  <c r="F9" i="26"/>
  <c r="F14" i="26"/>
  <c r="F10" i="26"/>
  <c r="F15" i="26"/>
  <c r="F11" i="26"/>
  <c r="F16" i="26"/>
  <c r="B54" i="26"/>
  <c r="B55" i="26"/>
  <c r="B53" i="26"/>
  <c r="B54" i="14"/>
  <c r="B55" i="14"/>
  <c r="B53" i="14"/>
  <c r="B32" i="14"/>
  <c r="B33" i="14"/>
  <c r="B31" i="14"/>
  <c r="B54" i="1"/>
  <c r="B55" i="1"/>
  <c r="B53" i="1"/>
  <c r="B32" i="1"/>
  <c r="B33" i="1"/>
  <c r="B31" i="1"/>
  <c r="B32" i="26"/>
  <c r="B33" i="26"/>
  <c r="B31" i="26"/>
  <c r="F19" i="14"/>
  <c r="F41" i="14"/>
  <c r="F63" i="14"/>
  <c r="F67" i="14"/>
  <c r="F53" i="14"/>
  <c r="F58" i="14"/>
  <c r="F54" i="14"/>
  <c r="F59" i="14"/>
  <c r="F55" i="14"/>
  <c r="F60" i="14"/>
  <c r="F31" i="14"/>
  <c r="F36" i="14"/>
  <c r="F32" i="14"/>
  <c r="F37" i="14"/>
  <c r="F33" i="14"/>
  <c r="F38" i="14"/>
  <c r="F9" i="14"/>
  <c r="F14" i="14"/>
  <c r="F10" i="14"/>
  <c r="F15" i="14"/>
  <c r="F11" i="14"/>
  <c r="F16" i="14"/>
  <c r="F41" i="1"/>
  <c r="F63" i="1"/>
  <c r="F19" i="1"/>
  <c r="F67" i="1"/>
  <c r="F54" i="1"/>
  <c r="F55" i="1"/>
  <c r="F53" i="1"/>
  <c r="F58" i="1"/>
  <c r="F59" i="1"/>
  <c r="F60" i="1"/>
  <c r="F32" i="1"/>
  <c r="F33" i="1"/>
  <c r="F31" i="1"/>
  <c r="F36" i="1"/>
  <c r="F37" i="1"/>
  <c r="F38" i="1"/>
  <c r="F16" i="1"/>
  <c r="F15" i="1"/>
  <c r="F14" i="1"/>
  <c r="F10" i="1"/>
  <c r="F11" i="1"/>
  <c r="F9" i="1"/>
  <c r="E46" i="35"/>
  <c r="G46" i="35"/>
  <c r="B58" i="35"/>
  <c r="E47" i="35"/>
  <c r="G47" i="35"/>
  <c r="B59" i="35"/>
  <c r="E48" i="35"/>
  <c r="G48" i="35"/>
  <c r="B60" i="35"/>
  <c r="K31" i="35"/>
  <c r="J36" i="35"/>
  <c r="K32" i="35"/>
  <c r="J37" i="35"/>
  <c r="K33" i="35"/>
  <c r="J38" i="35"/>
  <c r="B63" i="35"/>
  <c r="E24" i="35"/>
  <c r="G24" i="35"/>
  <c r="B36" i="35"/>
  <c r="E25" i="35"/>
  <c r="G25" i="35"/>
  <c r="B37" i="35"/>
  <c r="E26" i="35"/>
  <c r="G26" i="35"/>
  <c r="B38" i="35"/>
  <c r="B9" i="35"/>
  <c r="E2" i="35"/>
  <c r="G2" i="35"/>
  <c r="B14" i="35"/>
  <c r="B10" i="35"/>
  <c r="E3" i="35"/>
  <c r="G3" i="35"/>
  <c r="B15" i="35"/>
  <c r="B11" i="35"/>
  <c r="E4" i="35"/>
  <c r="G4" i="35"/>
  <c r="B16" i="35"/>
  <c r="B19" i="35"/>
  <c r="B67" i="35"/>
  <c r="E46" i="34"/>
  <c r="G46" i="34"/>
  <c r="B58" i="34"/>
  <c r="E47" i="34"/>
  <c r="G47" i="34"/>
  <c r="B59" i="34"/>
  <c r="E48" i="34"/>
  <c r="G48" i="34"/>
  <c r="B60" i="34"/>
  <c r="K31" i="34"/>
  <c r="J36" i="34"/>
  <c r="K32" i="34"/>
  <c r="J37" i="34"/>
  <c r="K33" i="34"/>
  <c r="J38" i="34"/>
  <c r="B63" i="34"/>
  <c r="E24" i="34"/>
  <c r="G24" i="34"/>
  <c r="B36" i="34"/>
  <c r="E25" i="34"/>
  <c r="G25" i="34"/>
  <c r="B37" i="34"/>
  <c r="E26" i="34"/>
  <c r="G26" i="34"/>
  <c r="B38" i="34"/>
  <c r="B41" i="34"/>
  <c r="B9" i="34"/>
  <c r="E2" i="34"/>
  <c r="G2" i="34"/>
  <c r="B14" i="34"/>
  <c r="B10" i="34"/>
  <c r="E3" i="34"/>
  <c r="G3" i="34"/>
  <c r="B15" i="34"/>
  <c r="B11" i="34"/>
  <c r="E4" i="34"/>
  <c r="G4" i="34"/>
  <c r="B16" i="34"/>
  <c r="B19" i="34"/>
  <c r="B67" i="34"/>
  <c r="E46" i="33"/>
  <c r="G46" i="33"/>
  <c r="B58" i="33"/>
  <c r="E47" i="33"/>
  <c r="G47" i="33"/>
  <c r="B59" i="33"/>
  <c r="E48" i="33"/>
  <c r="G48" i="33"/>
  <c r="B60" i="33"/>
  <c r="K31" i="33"/>
  <c r="J36" i="33"/>
  <c r="K32" i="33"/>
  <c r="J37" i="33"/>
  <c r="K33" i="33"/>
  <c r="J38" i="33"/>
  <c r="E24" i="33"/>
  <c r="G24" i="33"/>
  <c r="B36" i="33"/>
  <c r="E25" i="33"/>
  <c r="G25" i="33"/>
  <c r="B37" i="33"/>
  <c r="E26" i="33"/>
  <c r="G26" i="33"/>
  <c r="B38" i="33"/>
  <c r="B41" i="33"/>
  <c r="B9" i="33"/>
  <c r="E2" i="33"/>
  <c r="G2" i="33"/>
  <c r="B14" i="33"/>
  <c r="B10" i="33"/>
  <c r="E3" i="33"/>
  <c r="G3" i="33"/>
  <c r="B15" i="33"/>
  <c r="B11" i="33"/>
  <c r="E4" i="33"/>
  <c r="G4" i="33"/>
  <c r="B16" i="33"/>
  <c r="B67" i="33"/>
  <c r="E46" i="32"/>
  <c r="G46" i="32"/>
  <c r="B58" i="32"/>
  <c r="E47" i="32"/>
  <c r="G47" i="32"/>
  <c r="B59" i="32"/>
  <c r="E48" i="32"/>
  <c r="G48" i="32"/>
  <c r="B60" i="32"/>
  <c r="K31" i="32"/>
  <c r="J36" i="32"/>
  <c r="K32" i="32"/>
  <c r="J37" i="32"/>
  <c r="K33" i="32"/>
  <c r="J38" i="32"/>
  <c r="B63" i="32"/>
  <c r="E24" i="32"/>
  <c r="G24" i="32"/>
  <c r="B36" i="32"/>
  <c r="E25" i="32"/>
  <c r="G25" i="32"/>
  <c r="B37" i="32"/>
  <c r="E26" i="32"/>
  <c r="G26" i="32"/>
  <c r="B38" i="32"/>
  <c r="B41" i="32"/>
  <c r="B9" i="32"/>
  <c r="E2" i="32"/>
  <c r="G2" i="32"/>
  <c r="B14" i="32"/>
  <c r="B10" i="32"/>
  <c r="E3" i="32"/>
  <c r="G3" i="32"/>
  <c r="B15" i="32"/>
  <c r="B11" i="32"/>
  <c r="E4" i="32"/>
  <c r="G4" i="32"/>
  <c r="B16" i="32"/>
  <c r="B67" i="32"/>
  <c r="E46" i="31"/>
  <c r="G46" i="31"/>
  <c r="B58" i="31"/>
  <c r="E47" i="31"/>
  <c r="G47" i="31"/>
  <c r="B59" i="31"/>
  <c r="E48" i="31"/>
  <c r="G48" i="31"/>
  <c r="B60" i="31"/>
  <c r="K31" i="31"/>
  <c r="J36" i="31"/>
  <c r="K32" i="31"/>
  <c r="J37" i="31"/>
  <c r="K33" i="31"/>
  <c r="J38" i="31"/>
  <c r="B63" i="31"/>
  <c r="E24" i="31"/>
  <c r="G24" i="31"/>
  <c r="B36" i="31"/>
  <c r="E25" i="31"/>
  <c r="G25" i="31"/>
  <c r="B37" i="31"/>
  <c r="E26" i="31"/>
  <c r="G26" i="31"/>
  <c r="B38" i="31"/>
  <c r="B41" i="31"/>
  <c r="B9" i="31"/>
  <c r="E2" i="31"/>
  <c r="G2" i="31"/>
  <c r="B14" i="31"/>
  <c r="B10" i="31"/>
  <c r="E3" i="31"/>
  <c r="G3" i="31"/>
  <c r="B15" i="31"/>
  <c r="B11" i="31"/>
  <c r="E4" i="31"/>
  <c r="G4" i="31"/>
  <c r="B16" i="31"/>
  <c r="B19" i="31"/>
  <c r="B67" i="31"/>
  <c r="E46" i="30"/>
  <c r="G46" i="30"/>
  <c r="B58" i="30"/>
  <c r="E47" i="30"/>
  <c r="G47" i="30"/>
  <c r="B59" i="30"/>
  <c r="E48" i="30"/>
  <c r="G48" i="30"/>
  <c r="B60" i="30"/>
  <c r="K31" i="30"/>
  <c r="J36" i="30"/>
  <c r="K32" i="30"/>
  <c r="J37" i="30"/>
  <c r="K33" i="30"/>
  <c r="J38" i="30"/>
  <c r="B63" i="30"/>
  <c r="E24" i="30"/>
  <c r="G24" i="30"/>
  <c r="B36" i="30"/>
  <c r="E25" i="30"/>
  <c r="G25" i="30"/>
  <c r="B37" i="30"/>
  <c r="E26" i="30"/>
  <c r="G26" i="30"/>
  <c r="B38" i="30"/>
  <c r="B41" i="30"/>
  <c r="B9" i="30"/>
  <c r="E2" i="30"/>
  <c r="G2" i="30"/>
  <c r="B14" i="30"/>
  <c r="B10" i="30"/>
  <c r="E3" i="30"/>
  <c r="G3" i="30"/>
  <c r="B15" i="30"/>
  <c r="B11" i="30"/>
  <c r="E4" i="30"/>
  <c r="G4" i="30"/>
  <c r="B16" i="30"/>
  <c r="B19" i="30"/>
  <c r="B67" i="30"/>
  <c r="E46" i="29"/>
  <c r="G46" i="29"/>
  <c r="B58" i="29"/>
  <c r="E47" i="29"/>
  <c r="G47" i="29"/>
  <c r="B59" i="29"/>
  <c r="E48" i="29"/>
  <c r="G48" i="29"/>
  <c r="B60" i="29"/>
  <c r="K31" i="29"/>
  <c r="J36" i="29"/>
  <c r="K32" i="29"/>
  <c r="J37" i="29"/>
  <c r="K33" i="29"/>
  <c r="J38" i="29"/>
  <c r="B63" i="29"/>
  <c r="E24" i="29"/>
  <c r="G24" i="29"/>
  <c r="B36" i="29"/>
  <c r="E25" i="29"/>
  <c r="G25" i="29"/>
  <c r="B37" i="29"/>
  <c r="E26" i="29"/>
  <c r="G26" i="29"/>
  <c r="B38" i="29"/>
  <c r="B41" i="29"/>
  <c r="B9" i="29"/>
  <c r="E2" i="29"/>
  <c r="G2" i="29"/>
  <c r="B14" i="29"/>
  <c r="B10" i="29"/>
  <c r="E3" i="29"/>
  <c r="G3" i="29"/>
  <c r="B15" i="29"/>
  <c r="B11" i="29"/>
  <c r="E4" i="29"/>
  <c r="G4" i="29"/>
  <c r="B16" i="29"/>
  <c r="B19" i="29"/>
  <c r="B67" i="29"/>
  <c r="E46" i="28"/>
  <c r="G46" i="28"/>
  <c r="B58" i="28"/>
  <c r="E47" i="28"/>
  <c r="G47" i="28"/>
  <c r="B59" i="28"/>
  <c r="E48" i="28"/>
  <c r="G48" i="28"/>
  <c r="B60" i="28"/>
  <c r="K31" i="28"/>
  <c r="J36" i="28"/>
  <c r="K32" i="28"/>
  <c r="J37" i="28"/>
  <c r="K33" i="28"/>
  <c r="J38" i="28"/>
  <c r="B63" i="28"/>
  <c r="E24" i="28"/>
  <c r="G24" i="28"/>
  <c r="B36" i="28"/>
  <c r="E25" i="28"/>
  <c r="G25" i="28"/>
  <c r="B37" i="28"/>
  <c r="E26" i="28"/>
  <c r="G26" i="28"/>
  <c r="B38" i="28"/>
  <c r="B41" i="28"/>
  <c r="B9" i="28"/>
  <c r="E2" i="28"/>
  <c r="G2" i="28"/>
  <c r="B14" i="28"/>
  <c r="B10" i="28"/>
  <c r="E3" i="28"/>
  <c r="G3" i="28"/>
  <c r="B15" i="28"/>
  <c r="B11" i="28"/>
  <c r="E4" i="28"/>
  <c r="G4" i="28"/>
  <c r="B16" i="28"/>
  <c r="B19" i="28"/>
  <c r="B67" i="28"/>
  <c r="E46" i="27"/>
  <c r="G46" i="27"/>
  <c r="B58" i="27"/>
  <c r="E47" i="27"/>
  <c r="G47" i="27"/>
  <c r="B59" i="27"/>
  <c r="E48" i="27"/>
  <c r="G48" i="27"/>
  <c r="B60" i="27"/>
  <c r="K31" i="27"/>
  <c r="J36" i="27"/>
  <c r="K32" i="27"/>
  <c r="J37" i="27"/>
  <c r="K33" i="27"/>
  <c r="J38" i="27"/>
  <c r="B63" i="27"/>
  <c r="E24" i="27"/>
  <c r="G24" i="27"/>
  <c r="B36" i="27"/>
  <c r="E25" i="27"/>
  <c r="G25" i="27"/>
  <c r="B37" i="27"/>
  <c r="E26" i="27"/>
  <c r="G26" i="27"/>
  <c r="B38" i="27"/>
  <c r="B41" i="27"/>
  <c r="B9" i="27"/>
  <c r="E2" i="27"/>
  <c r="G2" i="27"/>
  <c r="B14" i="27"/>
  <c r="B10" i="27"/>
  <c r="E3" i="27"/>
  <c r="G3" i="27"/>
  <c r="B15" i="27"/>
  <c r="B11" i="27"/>
  <c r="E4" i="27"/>
  <c r="G4" i="27"/>
  <c r="B16" i="27"/>
  <c r="B19" i="27"/>
  <c r="B67" i="27"/>
  <c r="E46" i="26"/>
  <c r="G46" i="26"/>
  <c r="B58" i="26"/>
  <c r="E47" i="26"/>
  <c r="G47" i="26"/>
  <c r="B59" i="26"/>
  <c r="E48" i="26"/>
  <c r="G48" i="26"/>
  <c r="B60" i="26"/>
  <c r="K31" i="26"/>
  <c r="J36" i="26"/>
  <c r="K32" i="26"/>
  <c r="J37" i="26"/>
  <c r="K33" i="26"/>
  <c r="J38" i="26"/>
  <c r="B63" i="26"/>
  <c r="E24" i="26"/>
  <c r="G24" i="26"/>
  <c r="B36" i="26"/>
  <c r="E25" i="26"/>
  <c r="G25" i="26"/>
  <c r="B37" i="26"/>
  <c r="E26" i="26"/>
  <c r="G26" i="26"/>
  <c r="B38" i="26"/>
  <c r="B41" i="26"/>
  <c r="B9" i="26"/>
  <c r="E2" i="26"/>
  <c r="G2" i="26"/>
  <c r="B14" i="26"/>
  <c r="B10" i="26"/>
  <c r="E3" i="26"/>
  <c r="G3" i="26"/>
  <c r="B15" i="26"/>
  <c r="B11" i="26"/>
  <c r="E4" i="26"/>
  <c r="G4" i="26"/>
  <c r="B16" i="26"/>
  <c r="B19" i="26"/>
  <c r="B67" i="26"/>
  <c r="E46" i="14"/>
  <c r="G46" i="14"/>
  <c r="B58" i="14"/>
  <c r="E47" i="14"/>
  <c r="G47" i="14"/>
  <c r="B59" i="14"/>
  <c r="E48" i="14"/>
  <c r="G48" i="14"/>
  <c r="B60" i="14"/>
  <c r="K31" i="14"/>
  <c r="J36" i="14"/>
  <c r="K32" i="14"/>
  <c r="J37" i="14"/>
  <c r="K33" i="14"/>
  <c r="J38" i="14"/>
  <c r="B63" i="14"/>
  <c r="E24" i="14"/>
  <c r="G24" i="14"/>
  <c r="B36" i="14"/>
  <c r="E25" i="14"/>
  <c r="G25" i="14"/>
  <c r="B37" i="14"/>
  <c r="E26" i="14"/>
  <c r="G26" i="14"/>
  <c r="B38" i="14"/>
  <c r="B41" i="14"/>
  <c r="B9" i="14"/>
  <c r="E2" i="14"/>
  <c r="G2" i="14"/>
  <c r="B14" i="14"/>
  <c r="B10" i="14"/>
  <c r="E3" i="14"/>
  <c r="G3" i="14"/>
  <c r="B15" i="14"/>
  <c r="B11" i="14"/>
  <c r="E4" i="14"/>
  <c r="G4" i="14"/>
  <c r="B16" i="14"/>
  <c r="B19" i="14"/>
  <c r="B67" i="14"/>
  <c r="E46" i="1"/>
  <c r="G46" i="1"/>
  <c r="B58" i="1"/>
  <c r="E47" i="1"/>
  <c r="G47" i="1"/>
  <c r="B59" i="1"/>
  <c r="E48" i="1"/>
  <c r="G48" i="1"/>
  <c r="B60" i="1"/>
  <c r="K31" i="1"/>
  <c r="J36" i="1"/>
  <c r="K32" i="1"/>
  <c r="J37" i="1"/>
  <c r="K33" i="1"/>
  <c r="J38" i="1"/>
  <c r="B63" i="1"/>
  <c r="E24" i="1"/>
  <c r="G24" i="1"/>
  <c r="B36" i="1"/>
  <c r="E25" i="1"/>
  <c r="G25" i="1"/>
  <c r="B37" i="1"/>
  <c r="E26" i="1"/>
  <c r="G26" i="1"/>
  <c r="B38" i="1"/>
  <c r="B41" i="1"/>
  <c r="B9" i="1"/>
  <c r="E2" i="1"/>
  <c r="G2" i="1"/>
  <c r="B14" i="1"/>
  <c r="B10" i="1"/>
  <c r="E3" i="1"/>
  <c r="G3" i="1"/>
  <c r="B15" i="1"/>
  <c r="B11" i="1"/>
  <c r="E4" i="1"/>
  <c r="G4" i="1"/>
  <c r="B16" i="1"/>
  <c r="B19" i="1"/>
  <c r="B67" i="1"/>
</calcChain>
</file>

<file path=xl/sharedStrings.xml><?xml version="1.0" encoding="utf-8"?>
<sst xmlns="http://schemas.openxmlformats.org/spreadsheetml/2006/main" count="900" uniqueCount="43">
  <si>
    <t>Troy, NY</t>
  </si>
  <si>
    <t>Units per hour</t>
  </si>
  <si>
    <t>Energy (kWh) per hour</t>
  </si>
  <si>
    <t>Emissions per product</t>
  </si>
  <si>
    <t>Energy (kWh) per unit</t>
  </si>
  <si>
    <t>Energy Cost per kWh</t>
  </si>
  <si>
    <t>Energy Cost per unit</t>
  </si>
  <si>
    <t>Prod Line 1</t>
  </si>
  <si>
    <t>Prod Line 2</t>
  </si>
  <si>
    <t>Prod Line 3</t>
  </si>
  <si>
    <t xml:space="preserve">Capacity of Production Line 1 = </t>
  </si>
  <si>
    <t xml:space="preserve">Capacity of Production Line 3 = </t>
  </si>
  <si>
    <t xml:space="preserve">Capacity of Production Line 2 = </t>
  </si>
  <si>
    <t xml:space="preserve">Energy cost </t>
  </si>
  <si>
    <t>Fast Prod at Troy,NY</t>
  </si>
  <si>
    <t>Fast Prod Plant 1</t>
  </si>
  <si>
    <t>Fast Prod Plant 2</t>
  </si>
  <si>
    <t>Fast Prod Plant 3</t>
  </si>
  <si>
    <t xml:space="preserve">Capacity of FastProd Plant 1 = </t>
  </si>
  <si>
    <t xml:space="preserve">Capacity of FastProd Plant 2 = </t>
  </si>
  <si>
    <t xml:space="preserve">Capacity of FastProd Plant 3 = </t>
  </si>
  <si>
    <t>Energy Cost for Fast Prod</t>
  </si>
  <si>
    <t xml:space="preserve">Fast Prod Line 1 </t>
  </si>
  <si>
    <t>Fast Prod Line 2</t>
  </si>
  <si>
    <t>Fast Prod Line 3</t>
  </si>
  <si>
    <t>Newwark, NJ</t>
  </si>
  <si>
    <t>Harrisburg, PA</t>
  </si>
  <si>
    <t>Total Energy Cost at Harrisburg for 3 Years =</t>
  </si>
  <si>
    <t>Cost Difference between Prod Line and Fastprod Line at Troy =</t>
  </si>
  <si>
    <t>Cost Difference between Prod Line and Fastprod Line at Newwark =</t>
  </si>
  <si>
    <t>Cost Difference between Prod Line and Fastprod Line at Harrisburg =</t>
  </si>
  <si>
    <t xml:space="preserve">Total Amount Saved = </t>
  </si>
  <si>
    <t>Balanced Capacity  and Imbalanced Capacity</t>
  </si>
  <si>
    <t>Total Energy Cost at Troy  =</t>
  </si>
  <si>
    <t>Total Energy Cost at NewWark  =</t>
  </si>
  <si>
    <t>Total Energy Cost at Harrisburg for  =</t>
  </si>
  <si>
    <t>Total Energy Cost at Harrisburg =</t>
  </si>
  <si>
    <t>Total Energy Cost at Troy =</t>
  </si>
  <si>
    <t>Total Energy Cost at NewWark =</t>
  </si>
  <si>
    <t>Total Energy Cost at Harrisburg  =</t>
  </si>
  <si>
    <t xml:space="preserve">Total Energy cost for Fast Prod  = </t>
  </si>
  <si>
    <t xml:space="preserve">Total Energy cost for Fast Prod = </t>
  </si>
  <si>
    <t>Total Energy Cost at NewWark for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</si>
</sst>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2" borderId="4" xfId="0" applyFont="1" applyFill="1" applyBorder="1"/>
    <xf numFmtId="0" fontId="0" fillId="0" borderId="7" xfId="0" applyBorder="1"/>
    <xf numFmtId="0" fontId="0" fillId="0" borderId="0" xfId="0" applyBorder="1"/>
    <xf numFmtId="0" fontId="0" fillId="0" borderId="3" xfId="0" applyBorder="1"/>
    <xf numFmtId="0" fontId="1" fillId="0" borderId="8" xfId="0" applyFont="1" applyFill="1" applyBorder="1"/>
    <xf numFmtId="0" fontId="1" fillId="0" borderId="7" xfId="0" applyFont="1" applyBorder="1"/>
    <xf numFmtId="0" fontId="1" fillId="0" borderId="9" xfId="0" applyFont="1" applyBorder="1" applyAlignment="1"/>
    <xf numFmtId="0" fontId="0" fillId="0" borderId="1" xfId="0" applyBorder="1"/>
    <xf numFmtId="0" fontId="1" fillId="0" borderId="10" xfId="0" applyFont="1" applyFill="1" applyBorder="1"/>
    <xf numFmtId="0" fontId="1" fillId="0" borderId="11" xfId="0" applyFont="1" applyFill="1" applyBorder="1"/>
    <xf numFmtId="164" fontId="0" fillId="0" borderId="3" xfId="0" applyNumberFormat="1" applyBorder="1"/>
    <xf numFmtId="0" fontId="0" fillId="0" borderId="2" xfId="0" applyBorder="1"/>
    <xf numFmtId="0" fontId="1" fillId="0" borderId="7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9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4" borderId="0" xfId="0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3" borderId="0" xfId="0" applyFill="1"/>
    <xf numFmtId="0" fontId="0" fillId="0" borderId="0" xfId="0" applyFill="1" applyBorder="1"/>
    <xf numFmtId="0" fontId="0" fillId="0" borderId="2" xfId="0" applyFill="1" applyBorder="1"/>
    <xf numFmtId="0" fontId="1" fillId="6" borderId="4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01D0-EC58-5948-AFFF-3802C35204E3}">
  <dimension ref="A1:O67"/>
  <sheetViews>
    <sheetView tabSelected="1" zoomScaleNormal="100" workbookViewId="0">
      <selection activeCell="J40" sqref="J40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6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4">
        <v>475</v>
      </c>
      <c r="E7" s="4"/>
      <c r="F7" s="4">
        <v>350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316.66666666666663</v>
      </c>
      <c r="C9" s="4"/>
      <c r="D9" s="4"/>
      <c r="E9" s="4"/>
      <c r="F9" s="4">
        <f>(B2/(SUM($B$2:$B$4))*$F$7)</f>
        <v>233.33333333333331</v>
      </c>
      <c r="G9" s="5"/>
    </row>
    <row r="10" spans="1:15" x14ac:dyDescent="0.3">
      <c r="A10" s="3" t="s">
        <v>12</v>
      </c>
      <c r="B10" s="4">
        <f>B3/SUM($B$2:$B$4)*$D$7</f>
        <v>105.55555555555554</v>
      </c>
      <c r="C10" s="4"/>
      <c r="D10" s="4"/>
      <c r="E10" s="4"/>
      <c r="F10" s="4">
        <f t="shared" ref="F10:F11" si="0">(B3/(SUM($B$2:$B$4))*$F$7)</f>
        <v>77.777777777777771</v>
      </c>
      <c r="G10" s="5"/>
    </row>
    <row r="11" spans="1:15" x14ac:dyDescent="0.3">
      <c r="A11" s="3" t="s">
        <v>11</v>
      </c>
      <c r="B11" s="4">
        <f>B4/SUM($B$2:$B$4)*$D$7</f>
        <v>52.777777777777771</v>
      </c>
      <c r="C11" s="4"/>
      <c r="D11" s="4"/>
      <c r="E11" s="4"/>
      <c r="F11" s="4">
        <f t="shared" si="0"/>
        <v>38.888888888888886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1583.333333333333</v>
      </c>
      <c r="C14" s="4"/>
      <c r="D14" s="4"/>
      <c r="E14" s="4"/>
      <c r="F14" s="4">
        <f>F9*G2</f>
        <v>1166.6666666666665</v>
      </c>
      <c r="G14" s="5"/>
    </row>
    <row r="15" spans="1:15" x14ac:dyDescent="0.3">
      <c r="A15" s="14" t="s">
        <v>8</v>
      </c>
      <c r="B15" s="4">
        <f>B10*G3</f>
        <v>2018.7499999999998</v>
      </c>
      <c r="C15" s="4"/>
      <c r="D15" s="4"/>
      <c r="E15" s="4"/>
      <c r="F15" s="4">
        <f>F10*G3</f>
        <v>1487.4999999999998</v>
      </c>
      <c r="G15" s="5"/>
    </row>
    <row r="16" spans="1:15" x14ac:dyDescent="0.3">
      <c r="A16" s="14" t="s">
        <v>9</v>
      </c>
      <c r="B16" s="4">
        <f>B11*G4</f>
        <v>2177.083333333333</v>
      </c>
      <c r="C16" s="4"/>
      <c r="D16" s="4"/>
      <c r="E16" s="4"/>
      <c r="F16" s="4">
        <f>F11*G4</f>
        <v>1604.1666666666665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33</v>
      </c>
      <c r="B18" s="20">
        <f>SUM(B14:B16)</f>
        <v>5779.1666666666661</v>
      </c>
      <c r="F18" s="20">
        <f>SUM(F14:F16)</f>
        <v>4258.3333333333321</v>
      </c>
      <c r="G18" s="5"/>
    </row>
    <row r="19" spans="1:11" x14ac:dyDescent="0.3">
      <c r="A19" s="17" t="s">
        <v>28</v>
      </c>
      <c r="B19" s="21">
        <f>B18-J40</f>
        <v>3285.4166666666665</v>
      </c>
      <c r="C19" s="13"/>
      <c r="D19" s="13"/>
      <c r="E19" s="13"/>
      <c r="F19" s="22">
        <f>F18- $J$40</f>
        <v>1764.5833333333326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6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4">
        <v>475</v>
      </c>
      <c r="E29" s="4"/>
      <c r="F29" s="4">
        <v>775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B24/SUM($B$24:$B$26)*$D$7</f>
        <v>296.875</v>
      </c>
      <c r="C31" s="4"/>
      <c r="D31" s="4"/>
      <c r="E31" s="4"/>
      <c r="F31" s="4">
        <f>(B24/(SUM($B$24:$B$26))*$F$29)</f>
        <v>484.375</v>
      </c>
      <c r="G31" s="5"/>
      <c r="I31" s="29" t="s">
        <v>18</v>
      </c>
      <c r="J31" s="30"/>
      <c r="K31" s="5">
        <f>J25/SUM($J$25:$J$27)*$D$7</f>
        <v>158.33333333333331</v>
      </c>
    </row>
    <row r="32" spans="1:11" x14ac:dyDescent="0.3">
      <c r="A32" s="3" t="s">
        <v>12</v>
      </c>
      <c r="B32" s="4">
        <f t="shared" ref="B32:B33" si="1">B25/SUM($B$24:$B$26)*$D$7</f>
        <v>118.75</v>
      </c>
      <c r="C32" s="4"/>
      <c r="D32" s="4"/>
      <c r="E32" s="4"/>
      <c r="F32" s="4">
        <f t="shared" ref="F32:F33" si="2">(B25/(SUM($B$24:$B$26))*$F$29)</f>
        <v>193.75</v>
      </c>
      <c r="G32" s="5"/>
      <c r="I32" s="29" t="s">
        <v>19</v>
      </c>
      <c r="J32" s="30"/>
      <c r="K32" s="5">
        <f>J26/SUM($J$25:$J$27)*$D$7</f>
        <v>158.33333333333331</v>
      </c>
    </row>
    <row r="33" spans="1:11" x14ac:dyDescent="0.3">
      <c r="A33" s="3" t="s">
        <v>11</v>
      </c>
      <c r="B33" s="4">
        <f t="shared" si="1"/>
        <v>59.375</v>
      </c>
      <c r="C33" s="4"/>
      <c r="D33" s="4"/>
      <c r="E33" s="4"/>
      <c r="F33" s="4">
        <f t="shared" si="2"/>
        <v>96.875</v>
      </c>
      <c r="G33" s="5"/>
      <c r="I33" s="29" t="s">
        <v>20</v>
      </c>
      <c r="J33" s="30"/>
      <c r="K33" s="5">
        <f>J27/SUM($J$25:$J$27)*$D$7</f>
        <v>158.33333333333331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2244.375</v>
      </c>
      <c r="C36" s="4"/>
      <c r="D36" s="4"/>
      <c r="E36" s="4"/>
      <c r="F36" s="4">
        <f>F31*G24</f>
        <v>3661.875</v>
      </c>
      <c r="G36" s="5"/>
      <c r="I36" s="7" t="s">
        <v>22</v>
      </c>
      <c r="J36" s="4">
        <f>K31*K25</f>
        <v>890.62499999999989</v>
      </c>
      <c r="K36" s="5"/>
    </row>
    <row r="37" spans="1:11" x14ac:dyDescent="0.3">
      <c r="A37" s="14" t="s">
        <v>8</v>
      </c>
      <c r="B37" s="4">
        <f t="shared" ref="B37:B38" si="3">B32*G25</f>
        <v>2725.3125</v>
      </c>
      <c r="C37" s="4"/>
      <c r="D37" s="4"/>
      <c r="E37" s="4"/>
      <c r="F37" s="4">
        <f>F32*G25</f>
        <v>4446.5625</v>
      </c>
      <c r="G37" s="5"/>
      <c r="I37" s="7" t="s">
        <v>23</v>
      </c>
      <c r="J37" s="4">
        <f>K32*K26</f>
        <v>1068.7499999999998</v>
      </c>
      <c r="K37" s="5"/>
    </row>
    <row r="38" spans="1:11" x14ac:dyDescent="0.3">
      <c r="A38" s="14" t="s">
        <v>9</v>
      </c>
      <c r="B38" s="4">
        <f t="shared" si="3"/>
        <v>2939.0625</v>
      </c>
      <c r="C38" s="4"/>
      <c r="D38" s="4"/>
      <c r="E38" s="4"/>
      <c r="F38" s="4">
        <f>F33*G26</f>
        <v>4795.3125</v>
      </c>
      <c r="G38" s="5"/>
      <c r="I38" s="7" t="s">
        <v>24</v>
      </c>
      <c r="J38" s="4">
        <f>K33*K27</f>
        <v>534.37499999999989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34</v>
      </c>
      <c r="B40" s="20">
        <f>SUM(B36:B38)</f>
        <v>7908.75</v>
      </c>
      <c r="C40" s="4"/>
      <c r="D40" s="4"/>
      <c r="E40" s="4"/>
      <c r="F40" s="20">
        <f>SUM(F36:F38)</f>
        <v>12903.75</v>
      </c>
      <c r="G40" s="5"/>
      <c r="I40" s="8" t="s">
        <v>41</v>
      </c>
      <c r="J40" s="31">
        <f>SUM(J36:J38)</f>
        <v>2493.7499999999995</v>
      </c>
      <c r="K40" s="9"/>
    </row>
    <row r="41" spans="1:11" x14ac:dyDescent="0.3">
      <c r="A41" s="17" t="s">
        <v>29</v>
      </c>
      <c r="B41" s="22">
        <f>B40-J40</f>
        <v>5415</v>
      </c>
      <c r="C41" s="13"/>
      <c r="D41" s="13"/>
      <c r="E41" s="13"/>
      <c r="F41" s="22">
        <f>F40- $J$40</f>
        <v>10410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6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4">
        <v>475</v>
      </c>
      <c r="E51" s="4"/>
      <c r="F51" s="4">
        <v>300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253.33333333333334</v>
      </c>
      <c r="C53" s="4"/>
      <c r="D53" s="4"/>
      <c r="E53" s="4"/>
      <c r="F53" s="4">
        <f>(B46/(SUM($B$46:$B$48))*$F$51)</f>
        <v>160</v>
      </c>
      <c r="G53" s="5"/>
    </row>
    <row r="54" spans="1:7" x14ac:dyDescent="0.3">
      <c r="A54" s="3" t="s">
        <v>12</v>
      </c>
      <c r="B54" s="4">
        <f t="shared" ref="B54:B55" si="4">B47/SUM($B$46:$B$48)*$D$7</f>
        <v>190</v>
      </c>
      <c r="C54" s="4"/>
      <c r="D54" s="4"/>
      <c r="E54" s="4"/>
      <c r="F54" s="4">
        <f t="shared" ref="F54:F55" si="5">(B47/(SUM($B$46:$B$48))*$F$51)</f>
        <v>120</v>
      </c>
      <c r="G54" s="5"/>
    </row>
    <row r="55" spans="1:7" x14ac:dyDescent="0.3">
      <c r="A55" s="3" t="s">
        <v>11</v>
      </c>
      <c r="B55" s="4">
        <f t="shared" si="4"/>
        <v>31.666666666666668</v>
      </c>
      <c r="C55" s="4"/>
      <c r="D55" s="4"/>
      <c r="E55" s="4"/>
      <c r="F55" s="4">
        <f t="shared" si="5"/>
        <v>20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1254</v>
      </c>
      <c r="C58" s="4"/>
      <c r="D58" s="4"/>
      <c r="E58" s="4"/>
      <c r="F58" s="4">
        <f>F53*G46</f>
        <v>792</v>
      </c>
      <c r="G58" s="5"/>
    </row>
    <row r="59" spans="1:7" x14ac:dyDescent="0.3">
      <c r="A59" s="14" t="s">
        <v>8</v>
      </c>
      <c r="B59" s="4">
        <f t="shared" ref="B59:B60" si="6">B54*G47</f>
        <v>1339.4999999999998</v>
      </c>
      <c r="C59" s="4"/>
      <c r="D59" s="4"/>
      <c r="E59" s="4"/>
      <c r="F59" s="4">
        <f>F54*G47</f>
        <v>845.99999999999989</v>
      </c>
      <c r="G59" s="5"/>
    </row>
    <row r="60" spans="1:7" x14ac:dyDescent="0.3">
      <c r="A60" s="14" t="s">
        <v>9</v>
      </c>
      <c r="B60" s="4">
        <f t="shared" si="6"/>
        <v>1710</v>
      </c>
      <c r="C60" s="4"/>
      <c r="D60" s="4"/>
      <c r="E60" s="4"/>
      <c r="F60" s="4">
        <f>F55*G48</f>
        <v>1080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35</v>
      </c>
      <c r="B62" s="20">
        <f>SUM(B58:B60)</f>
        <v>4303.5</v>
      </c>
      <c r="C62" s="4"/>
      <c r="D62" s="4"/>
      <c r="E62" s="4"/>
      <c r="F62" s="20">
        <f>SUM(F58:F60)</f>
        <v>2718</v>
      </c>
      <c r="G62" s="5"/>
    </row>
    <row r="63" spans="1:7" x14ac:dyDescent="0.3">
      <c r="A63" s="17" t="s">
        <v>30</v>
      </c>
      <c r="B63" s="22">
        <f>B62-J40</f>
        <v>1809.7500000000005</v>
      </c>
      <c r="C63" s="13"/>
      <c r="D63" s="13"/>
      <c r="E63" s="13"/>
      <c r="F63" s="22">
        <f>F62- $J$40</f>
        <v>224.25000000000045</v>
      </c>
      <c r="G63" s="9"/>
    </row>
    <row r="67" spans="1:6" x14ac:dyDescent="0.3">
      <c r="A67" s="18" t="s">
        <v>31</v>
      </c>
      <c r="B67" s="23">
        <f>SUM(B63,B41,B19)</f>
        <v>10510.166666666666</v>
      </c>
      <c r="C67" s="18"/>
      <c r="D67" s="18"/>
      <c r="E67" s="18"/>
      <c r="F67" s="23">
        <f t="shared" ref="F67" si="7">SUM(F63,F41,F19)</f>
        <v>12398.833333333332</v>
      </c>
    </row>
  </sheetData>
  <mergeCells count="6">
    <mergeCell ref="A51:C51"/>
    <mergeCell ref="A7:C7"/>
    <mergeCell ref="I33:J33"/>
    <mergeCell ref="I32:J32"/>
    <mergeCell ref="I31:J31"/>
    <mergeCell ref="A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FED-9E74-EC4F-B68E-B5D2F097AA85}">
  <dimension ref="A1:O67"/>
  <sheetViews>
    <sheetView topLeftCell="A10" workbookViewId="0">
      <selection activeCell="J40" sqref="J40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19">
        <v>491.66666666666669</v>
      </c>
      <c r="E7" s="4"/>
      <c r="F7" s="4">
        <v>375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327.77777777777777</v>
      </c>
      <c r="C9" s="4"/>
      <c r="D9" s="4"/>
      <c r="E9" s="4"/>
      <c r="F9" s="4">
        <f>(B2/(SUM($B$2:$B$4))*$F$7)</f>
        <v>250</v>
      </c>
      <c r="G9" s="5"/>
    </row>
    <row r="10" spans="1:15" x14ac:dyDescent="0.3">
      <c r="A10" s="3" t="s">
        <v>12</v>
      </c>
      <c r="B10" s="4">
        <f>B3/SUM($B$2:$B$4)*$D$7</f>
        <v>109.25925925925925</v>
      </c>
      <c r="C10" s="4"/>
      <c r="D10" s="4"/>
      <c r="E10" s="4"/>
      <c r="F10" s="4">
        <f t="shared" ref="F10:F11" si="0">(B3/(SUM($B$2:$B$4))*$F$7)</f>
        <v>83.333333333333329</v>
      </c>
      <c r="G10" s="5"/>
    </row>
    <row r="11" spans="1:15" x14ac:dyDescent="0.3">
      <c r="A11" s="3" t="s">
        <v>11</v>
      </c>
      <c r="B11" s="4">
        <f>B4/SUM($B$2:$B$4)*$D$7</f>
        <v>54.629629629629626</v>
      </c>
      <c r="C11" s="4"/>
      <c r="D11" s="4"/>
      <c r="E11" s="4"/>
      <c r="F11" s="4">
        <f t="shared" si="0"/>
        <v>41.666666666666664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1638.8888888888889</v>
      </c>
      <c r="C14" s="4"/>
      <c r="D14" s="4"/>
      <c r="E14" s="4"/>
      <c r="F14" s="4">
        <f>F9*G2</f>
        <v>1250</v>
      </c>
      <c r="G14" s="5"/>
    </row>
    <row r="15" spans="1:15" x14ac:dyDescent="0.3">
      <c r="A15" s="14" t="s">
        <v>8</v>
      </c>
      <c r="B15" s="4">
        <f>B10*G3</f>
        <v>2089.583333333333</v>
      </c>
      <c r="C15" s="4"/>
      <c r="D15" s="4"/>
      <c r="E15" s="4"/>
      <c r="F15" s="4">
        <f>F10*G3</f>
        <v>1593.75</v>
      </c>
      <c r="G15" s="5"/>
    </row>
    <row r="16" spans="1:15" x14ac:dyDescent="0.3">
      <c r="A16" s="14" t="s">
        <v>9</v>
      </c>
      <c r="B16" s="4">
        <f>B11*G4</f>
        <v>2253.4722222222222</v>
      </c>
      <c r="C16" s="4"/>
      <c r="D16" s="4"/>
      <c r="E16" s="4"/>
      <c r="F16" s="4">
        <f>F11*G4</f>
        <v>1718.75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33</v>
      </c>
      <c r="B18" s="20">
        <f>SUM(B14:B16)</f>
        <v>5981.9444444444434</v>
      </c>
      <c r="F18" s="20">
        <f>SUM(F14:F16)</f>
        <v>4562.5</v>
      </c>
      <c r="G18" s="5"/>
    </row>
    <row r="19" spans="1:11" x14ac:dyDescent="0.3">
      <c r="A19" s="17" t="s">
        <v>28</v>
      </c>
      <c r="B19" s="21">
        <f>B18-J40</f>
        <v>3400.6944444444434</v>
      </c>
      <c r="C19" s="13"/>
      <c r="D19" s="13"/>
      <c r="E19" s="13"/>
      <c r="F19" s="22">
        <f>F18- $J$40</f>
        <v>1981.25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19">
        <v>491.66666666666669</v>
      </c>
      <c r="E29" s="4"/>
      <c r="F29" s="4">
        <v>850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B24/SUM($B$24:$B$26)*$D$7</f>
        <v>307.29166666666669</v>
      </c>
      <c r="C31" s="4"/>
      <c r="D31" s="4"/>
      <c r="E31" s="4"/>
      <c r="F31" s="4">
        <f>(B24/(SUM($B$24:$B$26))*$F$29)</f>
        <v>531.25</v>
      </c>
      <c r="G31" s="5"/>
      <c r="I31" s="29" t="s">
        <v>18</v>
      </c>
      <c r="J31" s="30"/>
      <c r="K31" s="5">
        <f>J25/SUM($J$25:$J$27)*$D$7</f>
        <v>163.88888888888889</v>
      </c>
    </row>
    <row r="32" spans="1:11" x14ac:dyDescent="0.3">
      <c r="A32" s="3" t="s">
        <v>12</v>
      </c>
      <c r="B32" s="4">
        <f t="shared" ref="B32:B33" si="1">B25/SUM($B$24:$B$26)*$D$7</f>
        <v>122.91666666666667</v>
      </c>
      <c r="C32" s="4"/>
      <c r="D32" s="4"/>
      <c r="E32" s="4"/>
      <c r="F32" s="4">
        <f t="shared" ref="F32:F33" si="2">(B25/(SUM($B$24:$B$26))*$F$29)</f>
        <v>212.5</v>
      </c>
      <c r="G32" s="5"/>
      <c r="I32" s="29" t="s">
        <v>19</v>
      </c>
      <c r="J32" s="30"/>
      <c r="K32" s="5">
        <f>J26/SUM($J$25:$J$27)*$D$7</f>
        <v>163.88888888888889</v>
      </c>
    </row>
    <row r="33" spans="1:11" x14ac:dyDescent="0.3">
      <c r="A33" s="3" t="s">
        <v>11</v>
      </c>
      <c r="B33" s="4">
        <f t="shared" si="1"/>
        <v>61.458333333333336</v>
      </c>
      <c r="C33" s="4"/>
      <c r="D33" s="4"/>
      <c r="E33" s="4"/>
      <c r="F33" s="4">
        <f t="shared" si="2"/>
        <v>106.25</v>
      </c>
      <c r="G33" s="5"/>
      <c r="I33" s="29" t="s">
        <v>20</v>
      </c>
      <c r="J33" s="30"/>
      <c r="K33" s="5">
        <f>J27/SUM($J$25:$J$27)*$D$7</f>
        <v>163.88888888888889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2323.125</v>
      </c>
      <c r="C36" s="4"/>
      <c r="D36" s="4"/>
      <c r="E36" s="4"/>
      <c r="F36" s="4">
        <f>F31*G24</f>
        <v>4016.25</v>
      </c>
      <c r="G36" s="5"/>
      <c r="I36" s="7" t="s">
        <v>22</v>
      </c>
      <c r="J36" s="4">
        <f>K31*K25</f>
        <v>921.875</v>
      </c>
      <c r="K36" s="5"/>
    </row>
    <row r="37" spans="1:11" x14ac:dyDescent="0.3">
      <c r="A37" s="14" t="s">
        <v>8</v>
      </c>
      <c r="B37" s="4">
        <f t="shared" ref="B37:B38" si="3">B32*G25</f>
        <v>2820.9375</v>
      </c>
      <c r="C37" s="4"/>
      <c r="D37" s="4"/>
      <c r="E37" s="4"/>
      <c r="F37" s="4">
        <f>F32*G25</f>
        <v>4876.875</v>
      </c>
      <c r="G37" s="5"/>
      <c r="I37" s="7" t="s">
        <v>23</v>
      </c>
      <c r="J37" s="4">
        <f>K32*K26</f>
        <v>1106.25</v>
      </c>
      <c r="K37" s="5"/>
    </row>
    <row r="38" spans="1:11" x14ac:dyDescent="0.3">
      <c r="A38" s="14" t="s">
        <v>9</v>
      </c>
      <c r="B38" s="4">
        <f t="shared" si="3"/>
        <v>3042.1875</v>
      </c>
      <c r="C38" s="4"/>
      <c r="D38" s="4"/>
      <c r="E38" s="4"/>
      <c r="F38" s="4">
        <f>F33*G26</f>
        <v>5259.375</v>
      </c>
      <c r="G38" s="5"/>
      <c r="I38" s="7" t="s">
        <v>24</v>
      </c>
      <c r="J38" s="4">
        <f>K33*K27</f>
        <v>553.125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42</v>
      </c>
      <c r="B40" s="20">
        <f>SUM(B36:B38)</f>
        <v>8186.25</v>
      </c>
      <c r="C40" s="4"/>
      <c r="D40" s="4"/>
      <c r="E40" s="4"/>
      <c r="F40" s="20">
        <f>SUM(F36:F38)</f>
        <v>14152.5</v>
      </c>
      <c r="G40" s="5"/>
      <c r="I40" s="8" t="s">
        <v>41</v>
      </c>
      <c r="J40" s="31">
        <f>SUM(J36:J38)</f>
        <v>2581.25</v>
      </c>
      <c r="K40" s="9"/>
    </row>
    <row r="41" spans="1:11" x14ac:dyDescent="0.3">
      <c r="A41" s="17" t="s">
        <v>29</v>
      </c>
      <c r="B41" s="22">
        <f>B40-J40</f>
        <v>5605</v>
      </c>
      <c r="C41" s="13"/>
      <c r="D41" s="13"/>
      <c r="E41" s="13"/>
      <c r="F41" s="22">
        <f>F40- $J$40</f>
        <v>11571.25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19">
        <v>491.66666666666669</v>
      </c>
      <c r="E51" s="4"/>
      <c r="F51" s="4">
        <v>250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262.22222222222223</v>
      </c>
      <c r="C53" s="4"/>
      <c r="D53" s="4"/>
      <c r="E53" s="4"/>
      <c r="F53" s="4">
        <f>(B46/(SUM($B$46:$B$48))*$F$51)</f>
        <v>133.33333333333334</v>
      </c>
      <c r="G53" s="5"/>
    </row>
    <row r="54" spans="1:7" x14ac:dyDescent="0.3">
      <c r="A54" s="3" t="s">
        <v>12</v>
      </c>
      <c r="B54" s="4">
        <f t="shared" ref="B54:B55" si="4">B47/SUM($B$46:$B$48)*$D$7</f>
        <v>196.66666666666669</v>
      </c>
      <c r="C54" s="4"/>
      <c r="D54" s="4"/>
      <c r="E54" s="4"/>
      <c r="F54" s="4">
        <f t="shared" ref="F54:F55" si="5">(B47/(SUM($B$46:$B$48))*$F$51)</f>
        <v>100</v>
      </c>
      <c r="G54" s="5"/>
    </row>
    <row r="55" spans="1:7" x14ac:dyDescent="0.3">
      <c r="A55" s="3" t="s">
        <v>11</v>
      </c>
      <c r="B55" s="4">
        <f t="shared" si="4"/>
        <v>32.777777777777779</v>
      </c>
      <c r="C55" s="4"/>
      <c r="D55" s="4"/>
      <c r="E55" s="4"/>
      <c r="F55" s="4">
        <f t="shared" si="5"/>
        <v>16.666666666666668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1298</v>
      </c>
      <c r="C58" s="4"/>
      <c r="D58" s="4"/>
      <c r="E58" s="4"/>
      <c r="F58" s="4">
        <f>F53*G46</f>
        <v>660.00000000000011</v>
      </c>
      <c r="G58" s="5"/>
    </row>
    <row r="59" spans="1:7" x14ac:dyDescent="0.3">
      <c r="A59" s="14" t="s">
        <v>8</v>
      </c>
      <c r="B59" s="4">
        <f t="shared" ref="B59:B60" si="6">B54*G47</f>
        <v>1386.5</v>
      </c>
      <c r="C59" s="4"/>
      <c r="D59" s="4"/>
      <c r="E59" s="4"/>
      <c r="F59" s="4">
        <f>F54*G47</f>
        <v>704.99999999999989</v>
      </c>
      <c r="G59" s="5"/>
    </row>
    <row r="60" spans="1:7" x14ac:dyDescent="0.3">
      <c r="A60" s="14" t="s">
        <v>9</v>
      </c>
      <c r="B60" s="4">
        <f t="shared" si="6"/>
        <v>1770</v>
      </c>
      <c r="C60" s="4"/>
      <c r="D60" s="4"/>
      <c r="E60" s="4"/>
      <c r="F60" s="4">
        <f>F55*G48</f>
        <v>900.00000000000011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39</v>
      </c>
      <c r="B62" s="20">
        <f>SUM(B58:B60)</f>
        <v>4454.5</v>
      </c>
      <c r="C62" s="4"/>
      <c r="D62" s="4"/>
      <c r="E62" s="4"/>
      <c r="F62" s="20">
        <f>SUM(F58:F60)</f>
        <v>2265</v>
      </c>
      <c r="G62" s="5"/>
    </row>
    <row r="63" spans="1:7" x14ac:dyDescent="0.3">
      <c r="A63" s="17" t="s">
        <v>30</v>
      </c>
      <c r="B63" s="22">
        <f>B62-J40</f>
        <v>1873.25</v>
      </c>
      <c r="C63" s="13"/>
      <c r="D63" s="13"/>
      <c r="E63" s="13"/>
      <c r="F63" s="22">
        <f>F62- $J$40</f>
        <v>-316.25</v>
      </c>
      <c r="G63" s="9"/>
    </row>
    <row r="67" spans="1:6" x14ac:dyDescent="0.3">
      <c r="A67" s="18" t="s">
        <v>31</v>
      </c>
      <c r="B67" s="23">
        <f>SUM(B63,B41,B19)</f>
        <v>10878.944444444443</v>
      </c>
      <c r="C67" s="18"/>
      <c r="D67" s="18"/>
      <c r="E67" s="18"/>
      <c r="F67" s="23">
        <f t="shared" ref="F67" si="7">SUM(F63,F41,F19)</f>
        <v>13236.25</v>
      </c>
    </row>
  </sheetData>
  <mergeCells count="6">
    <mergeCell ref="A51:C51"/>
    <mergeCell ref="A7:C7"/>
    <mergeCell ref="A29:C29"/>
    <mergeCell ref="I31:J31"/>
    <mergeCell ref="I32:J32"/>
    <mergeCell ref="I33:J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25E8-E7CF-2846-9A7F-BBDE06DC9D5C}">
  <dimension ref="A1:O67"/>
  <sheetViews>
    <sheetView topLeftCell="A22" workbookViewId="0">
      <selection activeCell="J40" sqref="J40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19">
        <v>625</v>
      </c>
      <c r="E7" s="4"/>
      <c r="F7" s="4">
        <v>550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416.66666666666663</v>
      </c>
      <c r="C9" s="4"/>
      <c r="D9" s="4"/>
      <c r="E9" s="4"/>
      <c r="F9" s="4">
        <f>(B2/(SUM($B$2:$B$4))*$F$7)</f>
        <v>366.66666666666663</v>
      </c>
      <c r="G9" s="5"/>
    </row>
    <row r="10" spans="1:15" x14ac:dyDescent="0.3">
      <c r="A10" s="3" t="s">
        <v>12</v>
      </c>
      <c r="B10" s="4">
        <f>B3/SUM($B$2:$B$4)*$D$7</f>
        <v>138.88888888888889</v>
      </c>
      <c r="C10" s="4"/>
      <c r="D10" s="4"/>
      <c r="E10" s="4"/>
      <c r="F10" s="4">
        <f t="shared" ref="F10:F11" si="0">(B3/(SUM($B$2:$B$4))*$F$7)</f>
        <v>122.22222222222221</v>
      </c>
      <c r="G10" s="5"/>
    </row>
    <row r="11" spans="1:15" x14ac:dyDescent="0.3">
      <c r="A11" s="3" t="s">
        <v>11</v>
      </c>
      <c r="B11" s="4">
        <f>B4/SUM($B$2:$B$4)*$D$7</f>
        <v>69.444444444444443</v>
      </c>
      <c r="C11" s="4"/>
      <c r="D11" s="4"/>
      <c r="E11" s="4"/>
      <c r="F11" s="4">
        <f t="shared" si="0"/>
        <v>61.111111111111107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2083.333333333333</v>
      </c>
      <c r="C14" s="4"/>
      <c r="D14" s="4"/>
      <c r="E14" s="4"/>
      <c r="F14" s="4">
        <f>F9*G2</f>
        <v>1833.333333333333</v>
      </c>
      <c r="G14" s="5"/>
    </row>
    <row r="15" spans="1:15" x14ac:dyDescent="0.3">
      <c r="A15" s="14" t="s">
        <v>8</v>
      </c>
      <c r="B15" s="4">
        <f>B10*G3</f>
        <v>2656.25</v>
      </c>
      <c r="C15" s="4"/>
      <c r="D15" s="4"/>
      <c r="E15" s="4"/>
      <c r="F15" s="4">
        <f>F10*G3</f>
        <v>2337.5</v>
      </c>
      <c r="G15" s="5"/>
    </row>
    <row r="16" spans="1:15" x14ac:dyDescent="0.3">
      <c r="A16" s="14" t="s">
        <v>9</v>
      </c>
      <c r="B16" s="4">
        <f>B11*G4</f>
        <v>2864.5833333333335</v>
      </c>
      <c r="C16" s="4"/>
      <c r="D16" s="4"/>
      <c r="E16" s="4"/>
      <c r="F16" s="4">
        <f>F11*G4</f>
        <v>2520.833333333333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33</v>
      </c>
      <c r="B18" s="20">
        <f>SUM(B14:B16)</f>
        <v>7604.1666666666661</v>
      </c>
      <c r="F18" s="20">
        <f>SUM(F14:F16)</f>
        <v>6691.6666666666661</v>
      </c>
      <c r="G18" s="5"/>
    </row>
    <row r="19" spans="1:11" x14ac:dyDescent="0.3">
      <c r="A19" s="17" t="s">
        <v>28</v>
      </c>
      <c r="B19" s="21">
        <f>B18-J40</f>
        <v>4322.9166666666661</v>
      </c>
      <c r="C19" s="13"/>
      <c r="D19" s="13"/>
      <c r="E19" s="13"/>
      <c r="F19" s="22">
        <f>F18- $J$40</f>
        <v>3410.4166666666661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19">
        <v>625</v>
      </c>
      <c r="E29" s="4"/>
      <c r="F29" s="4">
        <v>1050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B24/SUM($B$24:$B$26)*$D$7</f>
        <v>390.625</v>
      </c>
      <c r="C31" s="4"/>
      <c r="D31" s="4"/>
      <c r="E31" s="4"/>
      <c r="F31" s="4">
        <f>(B24/(SUM($B$24:$B$26))*$F$29)</f>
        <v>656.25</v>
      </c>
      <c r="G31" s="5"/>
      <c r="I31" s="29" t="s">
        <v>18</v>
      </c>
      <c r="J31" s="30"/>
      <c r="K31" s="5">
        <f>J25/SUM($J$25:$J$27)*$D$7</f>
        <v>208.33333333333331</v>
      </c>
    </row>
    <row r="32" spans="1:11" x14ac:dyDescent="0.3">
      <c r="A32" s="3" t="s">
        <v>12</v>
      </c>
      <c r="B32" s="4">
        <f t="shared" ref="B32:B33" si="1">B25/SUM($B$24:$B$26)*$D$7</f>
        <v>156.25</v>
      </c>
      <c r="C32" s="4"/>
      <c r="D32" s="4"/>
      <c r="E32" s="4"/>
      <c r="F32" s="4">
        <f t="shared" ref="F32:F33" si="2">(B25/(SUM($B$24:$B$26))*$F$29)</f>
        <v>262.5</v>
      </c>
      <c r="G32" s="5"/>
      <c r="I32" s="29" t="s">
        <v>19</v>
      </c>
      <c r="J32" s="30"/>
      <c r="K32" s="5">
        <f>J26/SUM($J$25:$J$27)*$D$7</f>
        <v>208.33333333333331</v>
      </c>
    </row>
    <row r="33" spans="1:11" x14ac:dyDescent="0.3">
      <c r="A33" s="3" t="s">
        <v>11</v>
      </c>
      <c r="B33" s="4">
        <f t="shared" si="1"/>
        <v>78.125</v>
      </c>
      <c r="C33" s="4"/>
      <c r="D33" s="4"/>
      <c r="E33" s="4"/>
      <c r="F33" s="4">
        <f t="shared" si="2"/>
        <v>131.25</v>
      </c>
      <c r="G33" s="5"/>
      <c r="I33" s="29" t="s">
        <v>20</v>
      </c>
      <c r="J33" s="30"/>
      <c r="K33" s="5">
        <f>J27/SUM($J$25:$J$27)*$D$7</f>
        <v>208.33333333333331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2953.125</v>
      </c>
      <c r="C36" s="4"/>
      <c r="D36" s="4"/>
      <c r="E36" s="4"/>
      <c r="F36" s="4">
        <f>F31*G24</f>
        <v>4961.25</v>
      </c>
      <c r="G36" s="5"/>
      <c r="I36" s="7" t="s">
        <v>22</v>
      </c>
      <c r="J36" s="4">
        <f>K31*K25</f>
        <v>1171.875</v>
      </c>
      <c r="K36" s="5"/>
    </row>
    <row r="37" spans="1:11" x14ac:dyDescent="0.3">
      <c r="A37" s="14" t="s">
        <v>8</v>
      </c>
      <c r="B37" s="4">
        <f t="shared" ref="B37:B38" si="3">B32*G25</f>
        <v>3585.9375</v>
      </c>
      <c r="C37" s="4"/>
      <c r="D37" s="4"/>
      <c r="E37" s="4"/>
      <c r="F37" s="4">
        <f>F32*G25</f>
        <v>6024.375</v>
      </c>
      <c r="G37" s="5"/>
      <c r="I37" s="7" t="s">
        <v>23</v>
      </c>
      <c r="J37" s="4">
        <f>K32*K26</f>
        <v>1406.2499999999998</v>
      </c>
      <c r="K37" s="5"/>
    </row>
    <row r="38" spans="1:11" x14ac:dyDescent="0.3">
      <c r="A38" s="14" t="s">
        <v>9</v>
      </c>
      <c r="B38" s="4">
        <f t="shared" si="3"/>
        <v>3867.1875</v>
      </c>
      <c r="C38" s="4"/>
      <c r="D38" s="4"/>
      <c r="E38" s="4"/>
      <c r="F38" s="4">
        <f>F33*G26</f>
        <v>6496.875</v>
      </c>
      <c r="G38" s="5"/>
      <c r="I38" s="7" t="s">
        <v>24</v>
      </c>
      <c r="J38" s="4">
        <f>K33*K27</f>
        <v>703.12499999999989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34</v>
      </c>
      <c r="B40" s="20">
        <f>SUM(B36:B38)</f>
        <v>10406.25</v>
      </c>
      <c r="C40" s="4"/>
      <c r="D40" s="4"/>
      <c r="E40" s="4"/>
      <c r="F40" s="20">
        <f>SUM(F36:F38)</f>
        <v>17482.5</v>
      </c>
      <c r="G40" s="5"/>
      <c r="I40" s="8" t="s">
        <v>40</v>
      </c>
      <c r="J40" s="31">
        <f>SUM(J36:J38)</f>
        <v>3281.25</v>
      </c>
      <c r="K40" s="9"/>
    </row>
    <row r="41" spans="1:11" x14ac:dyDescent="0.3">
      <c r="A41" s="17" t="s">
        <v>29</v>
      </c>
      <c r="B41" s="22">
        <f>B40-J40</f>
        <v>7125</v>
      </c>
      <c r="C41" s="13"/>
      <c r="D41" s="13"/>
      <c r="E41" s="13"/>
      <c r="F41" s="22">
        <f>F40- $J$40</f>
        <v>14201.25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19">
        <v>625</v>
      </c>
      <c r="E51" s="4"/>
      <c r="F51" s="4">
        <v>275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333.33333333333331</v>
      </c>
      <c r="C53" s="4"/>
      <c r="D53" s="4"/>
      <c r="E53" s="4"/>
      <c r="F53" s="4">
        <f>(B46/(SUM($B$46:$B$48))*$F$51)</f>
        <v>146.66666666666666</v>
      </c>
      <c r="G53" s="5"/>
    </row>
    <row r="54" spans="1:7" x14ac:dyDescent="0.3">
      <c r="A54" s="3" t="s">
        <v>12</v>
      </c>
      <c r="B54" s="4">
        <f t="shared" ref="B54:B55" si="4">B47/SUM($B$46:$B$48)*$D$7</f>
        <v>250</v>
      </c>
      <c r="C54" s="4"/>
      <c r="D54" s="4"/>
      <c r="E54" s="4"/>
      <c r="F54" s="4">
        <f t="shared" ref="F54:F55" si="5">(B47/(SUM($B$46:$B$48))*$F$51)</f>
        <v>110</v>
      </c>
      <c r="G54" s="5"/>
    </row>
    <row r="55" spans="1:7" x14ac:dyDescent="0.3">
      <c r="A55" s="3" t="s">
        <v>11</v>
      </c>
      <c r="B55" s="4">
        <f t="shared" si="4"/>
        <v>41.666666666666664</v>
      </c>
      <c r="C55" s="4"/>
      <c r="D55" s="4"/>
      <c r="E55" s="4"/>
      <c r="F55" s="4">
        <f t="shared" si="5"/>
        <v>18.333333333333332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1650</v>
      </c>
      <c r="C58" s="4"/>
      <c r="D58" s="4"/>
      <c r="E58" s="4"/>
      <c r="F58" s="4">
        <f>F53*G46</f>
        <v>726</v>
      </c>
      <c r="G58" s="5"/>
    </row>
    <row r="59" spans="1:7" x14ac:dyDescent="0.3">
      <c r="A59" s="14" t="s">
        <v>8</v>
      </c>
      <c r="B59" s="4">
        <f t="shared" ref="B59:B60" si="6">B54*G47</f>
        <v>1762.4999999999998</v>
      </c>
      <c r="C59" s="4"/>
      <c r="D59" s="4"/>
      <c r="E59" s="4"/>
      <c r="F59" s="4">
        <f>F54*G47</f>
        <v>775.49999999999989</v>
      </c>
      <c r="G59" s="5"/>
    </row>
    <row r="60" spans="1:7" x14ac:dyDescent="0.3">
      <c r="A60" s="14" t="s">
        <v>9</v>
      </c>
      <c r="B60" s="4">
        <f t="shared" si="6"/>
        <v>2250</v>
      </c>
      <c r="C60" s="4"/>
      <c r="D60" s="4"/>
      <c r="E60" s="4"/>
      <c r="F60" s="4">
        <f>F55*G48</f>
        <v>989.99999999999989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39</v>
      </c>
      <c r="B62" s="20">
        <f>SUM(B58:B60)</f>
        <v>5662.5</v>
      </c>
      <c r="C62" s="4"/>
      <c r="D62" s="4"/>
      <c r="E62" s="4"/>
      <c r="F62" s="20">
        <f>SUM(F58:F60)</f>
        <v>2491.5</v>
      </c>
      <c r="G62" s="5"/>
    </row>
    <row r="63" spans="1:7" x14ac:dyDescent="0.3">
      <c r="A63" s="17" t="s">
        <v>30</v>
      </c>
      <c r="B63" s="22">
        <f>B62-J40</f>
        <v>2381.25</v>
      </c>
      <c r="C63" s="13"/>
      <c r="D63" s="13"/>
      <c r="E63" s="13"/>
      <c r="F63" s="22">
        <f>F62- $J$40</f>
        <v>-789.75</v>
      </c>
      <c r="G63" s="9"/>
    </row>
    <row r="67" spans="1:6" x14ac:dyDescent="0.3">
      <c r="A67" s="18" t="s">
        <v>31</v>
      </c>
      <c r="B67" s="23">
        <f>SUM(B63,B41,B19)</f>
        <v>13829.166666666666</v>
      </c>
      <c r="C67" s="18"/>
      <c r="D67" s="18"/>
      <c r="E67" s="18"/>
      <c r="F67" s="23">
        <f t="shared" ref="F67" si="7">SUM(F63,F41,F19)</f>
        <v>16821.916666666664</v>
      </c>
    </row>
  </sheetData>
  <mergeCells count="6">
    <mergeCell ref="A51:C51"/>
    <mergeCell ref="A7:C7"/>
    <mergeCell ref="A29:C29"/>
    <mergeCell ref="I31:J31"/>
    <mergeCell ref="I32:J32"/>
    <mergeCell ref="I33:J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1D95-3350-8D40-8511-0F42DB77E657}">
  <dimension ref="A1:O67"/>
  <sheetViews>
    <sheetView topLeftCell="A34" workbookViewId="0">
      <selection activeCell="J40" sqref="J40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19">
        <v>766.66666666666663</v>
      </c>
      <c r="E7" s="4"/>
      <c r="F7" s="4">
        <v>700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511.11111111111109</v>
      </c>
      <c r="C9" s="4"/>
      <c r="D9" s="4"/>
      <c r="E9" s="4"/>
      <c r="F9" s="4">
        <f>(B2/(SUM($B$2:$B$4))*$F$7)</f>
        <v>466.66666666666663</v>
      </c>
      <c r="G9" s="5"/>
    </row>
    <row r="10" spans="1:15" x14ac:dyDescent="0.3">
      <c r="A10" s="3" t="s">
        <v>12</v>
      </c>
      <c r="B10" s="4">
        <f>B3/SUM($B$2:$B$4)*$D$7</f>
        <v>170.37037037037035</v>
      </c>
      <c r="C10" s="4"/>
      <c r="D10" s="4"/>
      <c r="E10" s="4"/>
      <c r="F10" s="4">
        <f t="shared" ref="F10:F11" si="0">(B3/(SUM($B$2:$B$4))*$F$7)</f>
        <v>155.55555555555554</v>
      </c>
      <c r="G10" s="5"/>
    </row>
    <row r="11" spans="1:15" x14ac:dyDescent="0.3">
      <c r="A11" s="3" t="s">
        <v>11</v>
      </c>
      <c r="B11" s="4">
        <f>B4/SUM($B$2:$B$4)*$D$7</f>
        <v>85.185185185185176</v>
      </c>
      <c r="C11" s="4"/>
      <c r="D11" s="4"/>
      <c r="E11" s="4"/>
      <c r="F11" s="4">
        <f t="shared" si="0"/>
        <v>77.777777777777771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2555.5555555555557</v>
      </c>
      <c r="C14" s="4"/>
      <c r="D14" s="4"/>
      <c r="E14" s="4"/>
      <c r="F14" s="4">
        <f>F9*G2</f>
        <v>2333.333333333333</v>
      </c>
      <c r="G14" s="5"/>
    </row>
    <row r="15" spans="1:15" x14ac:dyDescent="0.3">
      <c r="A15" s="14" t="s">
        <v>8</v>
      </c>
      <c r="B15" s="4">
        <f>B10*G3</f>
        <v>3258.333333333333</v>
      </c>
      <c r="C15" s="4"/>
      <c r="D15" s="4"/>
      <c r="E15" s="4"/>
      <c r="F15" s="4">
        <f>F10*G3</f>
        <v>2974.9999999999995</v>
      </c>
      <c r="G15" s="5"/>
    </row>
    <row r="16" spans="1:15" x14ac:dyDescent="0.3">
      <c r="A16" s="14" t="s">
        <v>9</v>
      </c>
      <c r="B16" s="4">
        <f>B11*G4</f>
        <v>3513.8888888888887</v>
      </c>
      <c r="C16" s="4"/>
      <c r="D16" s="4"/>
      <c r="E16" s="4"/>
      <c r="F16" s="4">
        <f>F11*G4</f>
        <v>3208.333333333333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33</v>
      </c>
      <c r="B18" s="20">
        <f>SUM(B14:B16)</f>
        <v>9327.7777777777774</v>
      </c>
      <c r="F18" s="20">
        <f>SUM(F14:F16)</f>
        <v>8516.6666666666642</v>
      </c>
      <c r="G18" s="5"/>
    </row>
    <row r="19" spans="1:11" x14ac:dyDescent="0.3">
      <c r="A19" s="17" t="s">
        <v>28</v>
      </c>
      <c r="B19" s="21">
        <f>B18-J40</f>
        <v>5302.7777777777774</v>
      </c>
      <c r="C19" s="13"/>
      <c r="D19" s="13"/>
      <c r="E19" s="13"/>
      <c r="F19" s="22">
        <f>F18- $J$40</f>
        <v>4491.6666666666642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19">
        <v>766.66666666666663</v>
      </c>
      <c r="E29" s="4"/>
      <c r="F29" s="4">
        <v>1100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B24/SUM($B$24:$B$26)*$D$7</f>
        <v>479.16666666666663</v>
      </c>
      <c r="C31" s="4"/>
      <c r="D31" s="4"/>
      <c r="E31" s="4"/>
      <c r="F31" s="4">
        <f>(B24/(SUM($B$24:$B$26))*$F$29)</f>
        <v>687.5</v>
      </c>
      <c r="G31" s="5"/>
      <c r="I31" s="29" t="s">
        <v>18</v>
      </c>
      <c r="J31" s="30"/>
      <c r="K31" s="5">
        <f>J25/SUM($J$25:$J$27)*$D$7</f>
        <v>255.55555555555554</v>
      </c>
    </row>
    <row r="32" spans="1:11" x14ac:dyDescent="0.3">
      <c r="A32" s="3" t="s">
        <v>12</v>
      </c>
      <c r="B32" s="4">
        <f t="shared" ref="B32:B33" si="1">B25/SUM($B$24:$B$26)*$D$7</f>
        <v>191.66666666666666</v>
      </c>
      <c r="C32" s="4"/>
      <c r="D32" s="4"/>
      <c r="E32" s="4"/>
      <c r="F32" s="4">
        <f t="shared" ref="F32:F33" si="2">(B25/(SUM($B$24:$B$26))*$F$29)</f>
        <v>275</v>
      </c>
      <c r="G32" s="5"/>
      <c r="I32" s="29" t="s">
        <v>19</v>
      </c>
      <c r="J32" s="30"/>
      <c r="K32" s="5">
        <f>J26/SUM($J$25:$J$27)*$D$7</f>
        <v>255.55555555555554</v>
      </c>
    </row>
    <row r="33" spans="1:11" x14ac:dyDescent="0.3">
      <c r="A33" s="3" t="s">
        <v>11</v>
      </c>
      <c r="B33" s="4">
        <f t="shared" si="1"/>
        <v>95.833333333333329</v>
      </c>
      <c r="C33" s="4"/>
      <c r="D33" s="4"/>
      <c r="E33" s="4"/>
      <c r="F33" s="4">
        <f t="shared" si="2"/>
        <v>137.5</v>
      </c>
      <c r="G33" s="5"/>
      <c r="I33" s="29" t="s">
        <v>20</v>
      </c>
      <c r="J33" s="30"/>
      <c r="K33" s="5">
        <f>J27/SUM($J$25:$J$27)*$D$7</f>
        <v>255.55555555555554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3622.4999999999995</v>
      </c>
      <c r="C36" s="4"/>
      <c r="D36" s="4"/>
      <c r="E36" s="4"/>
      <c r="F36" s="4">
        <f>F31*G24</f>
        <v>5197.5</v>
      </c>
      <c r="G36" s="5"/>
      <c r="I36" s="7" t="s">
        <v>22</v>
      </c>
      <c r="J36" s="4">
        <f>K31*K25</f>
        <v>1437.5</v>
      </c>
      <c r="K36" s="5"/>
    </row>
    <row r="37" spans="1:11" x14ac:dyDescent="0.3">
      <c r="A37" s="14" t="s">
        <v>8</v>
      </c>
      <c r="B37" s="4">
        <f t="shared" ref="B37:B38" si="3">B32*G25</f>
        <v>4398.75</v>
      </c>
      <c r="C37" s="4"/>
      <c r="D37" s="4"/>
      <c r="E37" s="4"/>
      <c r="F37" s="4">
        <f>F32*G25</f>
        <v>6311.25</v>
      </c>
      <c r="G37" s="5"/>
      <c r="I37" s="7" t="s">
        <v>23</v>
      </c>
      <c r="J37" s="4">
        <f>K32*K26</f>
        <v>1725</v>
      </c>
      <c r="K37" s="5"/>
    </row>
    <row r="38" spans="1:11" x14ac:dyDescent="0.3">
      <c r="A38" s="14" t="s">
        <v>9</v>
      </c>
      <c r="B38" s="4">
        <f t="shared" si="3"/>
        <v>4743.75</v>
      </c>
      <c r="C38" s="4"/>
      <c r="D38" s="4"/>
      <c r="E38" s="4"/>
      <c r="F38" s="4">
        <f>F33*G26</f>
        <v>6806.25</v>
      </c>
      <c r="G38" s="5"/>
      <c r="I38" s="7" t="s">
        <v>24</v>
      </c>
      <c r="J38" s="4">
        <f>K33*K27</f>
        <v>862.5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34</v>
      </c>
      <c r="B40" s="20">
        <f>SUM(B36:B38)</f>
        <v>12765</v>
      </c>
      <c r="C40" s="4"/>
      <c r="D40" s="4"/>
      <c r="E40" s="4"/>
      <c r="F40" s="20">
        <f>SUM(F36:F38)</f>
        <v>18315</v>
      </c>
      <c r="G40" s="5"/>
      <c r="I40" s="8" t="s">
        <v>40</v>
      </c>
      <c r="J40" s="31">
        <f>SUM(J36:J38)</f>
        <v>4025</v>
      </c>
      <c r="K40" s="9"/>
    </row>
    <row r="41" spans="1:11" x14ac:dyDescent="0.3">
      <c r="A41" s="17" t="s">
        <v>29</v>
      </c>
      <c r="B41" s="22">
        <f>B40-J40</f>
        <v>8740</v>
      </c>
      <c r="C41" s="13"/>
      <c r="D41" s="13"/>
      <c r="E41" s="13"/>
      <c r="F41" s="22">
        <f>F40- $J$40</f>
        <v>14290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19">
        <v>766.66666666666663</v>
      </c>
      <c r="E51" s="4"/>
      <c r="F51" s="4">
        <v>500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408.88888888888886</v>
      </c>
      <c r="C53" s="4"/>
      <c r="D53" s="4"/>
      <c r="E53" s="4"/>
      <c r="F53" s="4">
        <f>(B46/(SUM($B$46:$B$48))*$F$51)</f>
        <v>266.66666666666669</v>
      </c>
      <c r="G53" s="5"/>
    </row>
    <row r="54" spans="1:7" x14ac:dyDescent="0.3">
      <c r="A54" s="3" t="s">
        <v>12</v>
      </c>
      <c r="B54" s="4">
        <f t="shared" ref="B54:B55" si="4">B47/SUM($B$46:$B$48)*$D$7</f>
        <v>306.66666666666669</v>
      </c>
      <c r="C54" s="4"/>
      <c r="D54" s="4"/>
      <c r="E54" s="4"/>
      <c r="F54" s="4">
        <f t="shared" ref="F54:F55" si="5">(B47/(SUM($B$46:$B$48))*$F$51)</f>
        <v>200</v>
      </c>
      <c r="G54" s="5"/>
    </row>
    <row r="55" spans="1:7" x14ac:dyDescent="0.3">
      <c r="A55" s="3" t="s">
        <v>11</v>
      </c>
      <c r="B55" s="4">
        <f t="shared" si="4"/>
        <v>51.111111111111107</v>
      </c>
      <c r="C55" s="4"/>
      <c r="D55" s="4"/>
      <c r="E55" s="4"/>
      <c r="F55" s="4">
        <f t="shared" si="5"/>
        <v>33.333333333333336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2024</v>
      </c>
      <c r="C58" s="4"/>
      <c r="D58" s="4"/>
      <c r="E58" s="4"/>
      <c r="F58" s="4">
        <f>F53*G46</f>
        <v>1320.0000000000002</v>
      </c>
      <c r="G58" s="5"/>
    </row>
    <row r="59" spans="1:7" x14ac:dyDescent="0.3">
      <c r="A59" s="14" t="s">
        <v>8</v>
      </c>
      <c r="B59" s="4">
        <f t="shared" ref="B59:B60" si="6">B54*G47</f>
        <v>2162</v>
      </c>
      <c r="C59" s="4"/>
      <c r="D59" s="4"/>
      <c r="E59" s="4"/>
      <c r="F59" s="4">
        <f>F54*G47</f>
        <v>1409.9999999999998</v>
      </c>
      <c r="G59" s="5"/>
    </row>
    <row r="60" spans="1:7" x14ac:dyDescent="0.3">
      <c r="A60" s="14" t="s">
        <v>9</v>
      </c>
      <c r="B60" s="4">
        <f t="shared" si="6"/>
        <v>2760</v>
      </c>
      <c r="C60" s="4"/>
      <c r="D60" s="4"/>
      <c r="E60" s="4"/>
      <c r="F60" s="4">
        <f>F55*G48</f>
        <v>1800.0000000000002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39</v>
      </c>
      <c r="B62" s="20">
        <f>SUM(B58:B60)</f>
        <v>6946</v>
      </c>
      <c r="C62" s="4"/>
      <c r="D62" s="4"/>
      <c r="E62" s="4"/>
      <c r="F62" s="20">
        <f>SUM(F58:F60)</f>
        <v>4530</v>
      </c>
      <c r="G62" s="5"/>
    </row>
    <row r="63" spans="1:7" x14ac:dyDescent="0.3">
      <c r="A63" s="17" t="s">
        <v>30</v>
      </c>
      <c r="B63" s="22">
        <f>B62-J40</f>
        <v>2921</v>
      </c>
      <c r="C63" s="13"/>
      <c r="D63" s="13"/>
      <c r="E63" s="13"/>
      <c r="F63" s="22">
        <f>F62- $J$40</f>
        <v>505</v>
      </c>
      <c r="G63" s="9"/>
    </row>
    <row r="67" spans="1:6" x14ac:dyDescent="0.3">
      <c r="A67" s="18" t="s">
        <v>31</v>
      </c>
      <c r="B67" s="23">
        <f>SUM(B63,B41,B19)</f>
        <v>16963.777777777777</v>
      </c>
      <c r="C67" s="18"/>
      <c r="D67" s="18"/>
      <c r="E67" s="18"/>
      <c r="F67" s="23">
        <f>SUM(F63,F41,F19)</f>
        <v>19286.666666666664</v>
      </c>
    </row>
  </sheetData>
  <mergeCells count="6">
    <mergeCell ref="A51:C51"/>
    <mergeCell ref="A7:C7"/>
    <mergeCell ref="A29:C29"/>
    <mergeCell ref="I31:J31"/>
    <mergeCell ref="I32:J32"/>
    <mergeCell ref="I33:J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FF2D-0931-8145-9A1E-81A70FF0205E}">
  <dimension ref="A1:O67"/>
  <sheetViews>
    <sheetView zoomScaleNormal="100" workbookViewId="0">
      <selection activeCell="I45" sqref="I45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19">
        <v>491.66666666666669</v>
      </c>
      <c r="E7" s="4"/>
      <c r="F7" s="4">
        <v>375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327.77777777777777</v>
      </c>
      <c r="C9" s="4"/>
      <c r="D9" s="4"/>
      <c r="E9" s="4"/>
      <c r="F9" s="4">
        <f>(B2/(SUM($B$2:$B$4))*$F$7)</f>
        <v>250</v>
      </c>
      <c r="G9" s="5"/>
    </row>
    <row r="10" spans="1:15" x14ac:dyDescent="0.3">
      <c r="A10" s="3" t="s">
        <v>12</v>
      </c>
      <c r="B10" s="4">
        <f>B3/SUM($B$2:$B$4)*$D$7</f>
        <v>109.25925925925925</v>
      </c>
      <c r="C10" s="4"/>
      <c r="D10" s="4"/>
      <c r="E10" s="4"/>
      <c r="F10" s="4">
        <f t="shared" ref="F10:F11" si="0">(B3/(SUM($B$2:$B$4))*$F$7)</f>
        <v>83.333333333333329</v>
      </c>
      <c r="G10" s="5"/>
    </row>
    <row r="11" spans="1:15" x14ac:dyDescent="0.3">
      <c r="A11" s="3" t="s">
        <v>11</v>
      </c>
      <c r="B11" s="4">
        <f>B4/SUM($B$2:$B$4)*$D$7</f>
        <v>54.629629629629626</v>
      </c>
      <c r="C11" s="4"/>
      <c r="D11" s="4"/>
      <c r="E11" s="4"/>
      <c r="F11" s="4">
        <f t="shared" si="0"/>
        <v>41.666666666666664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1638.8888888888889</v>
      </c>
      <c r="C14" s="4"/>
      <c r="D14" s="4"/>
      <c r="E14" s="4"/>
      <c r="F14" s="4">
        <f>F9*G2</f>
        <v>1250</v>
      </c>
      <c r="G14" s="5"/>
    </row>
    <row r="15" spans="1:15" x14ac:dyDescent="0.3">
      <c r="A15" s="14" t="s">
        <v>8</v>
      </c>
      <c r="B15" s="4">
        <f>B10*G3</f>
        <v>2089.583333333333</v>
      </c>
      <c r="C15" s="4"/>
      <c r="D15" s="4"/>
      <c r="E15" s="4"/>
      <c r="F15" s="4">
        <f>F10*G3</f>
        <v>1593.75</v>
      </c>
      <c r="G15" s="5"/>
    </row>
    <row r="16" spans="1:15" x14ac:dyDescent="0.3">
      <c r="A16" s="14" t="s">
        <v>9</v>
      </c>
      <c r="B16" s="4">
        <f>B11*G4</f>
        <v>2253.4722222222222</v>
      </c>
      <c r="C16" s="4"/>
      <c r="D16" s="4"/>
      <c r="E16" s="4"/>
      <c r="F16" s="4">
        <f>F11*G4</f>
        <v>1718.75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33</v>
      </c>
      <c r="B18" s="20">
        <f>SUM(B14:B16)</f>
        <v>5981.9444444444434</v>
      </c>
      <c r="F18" s="20">
        <f>SUM(F14:F16)</f>
        <v>4562.5</v>
      </c>
      <c r="G18" s="5"/>
    </row>
    <row r="19" spans="1:11" x14ac:dyDescent="0.3">
      <c r="A19" s="17" t="s">
        <v>28</v>
      </c>
      <c r="B19" s="21">
        <f>B18-J40</f>
        <v>3400.6944444444434</v>
      </c>
      <c r="C19" s="13"/>
      <c r="D19" s="13"/>
      <c r="E19" s="13"/>
      <c r="F19" s="22">
        <f>F18- $J$40</f>
        <v>1981.25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19">
        <v>491.66666666666669</v>
      </c>
      <c r="E29" s="4"/>
      <c r="F29" s="4">
        <v>825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B24/SUM($B$24:$B$26)*$D$7</f>
        <v>307.29166666666669</v>
      </c>
      <c r="C31" s="4"/>
      <c r="D31" s="4"/>
      <c r="E31" s="4"/>
      <c r="F31" s="4">
        <f>(B24/(SUM($B$24:$B$26))*$F$29)</f>
        <v>515.625</v>
      </c>
      <c r="G31" s="5"/>
      <c r="I31" s="29" t="s">
        <v>18</v>
      </c>
      <c r="J31" s="30"/>
      <c r="K31" s="5">
        <f>J25/SUM($J$25:$J$27)*$D$7</f>
        <v>163.88888888888889</v>
      </c>
    </row>
    <row r="32" spans="1:11" x14ac:dyDescent="0.3">
      <c r="A32" s="3" t="s">
        <v>12</v>
      </c>
      <c r="B32" s="4">
        <f t="shared" ref="B32:B33" si="1">B25/SUM($B$24:$B$26)*$D$7</f>
        <v>122.91666666666667</v>
      </c>
      <c r="C32" s="4"/>
      <c r="D32" s="4"/>
      <c r="E32" s="4"/>
      <c r="F32" s="4">
        <f t="shared" ref="F32:F33" si="2">(B25/(SUM($B$24:$B$26))*$F$29)</f>
        <v>206.25</v>
      </c>
      <c r="G32" s="5"/>
      <c r="I32" s="29" t="s">
        <v>19</v>
      </c>
      <c r="J32" s="30"/>
      <c r="K32" s="5">
        <f>J26/SUM($J$25:$J$27)*$D$7</f>
        <v>163.88888888888889</v>
      </c>
    </row>
    <row r="33" spans="1:11" x14ac:dyDescent="0.3">
      <c r="A33" s="3" t="s">
        <v>11</v>
      </c>
      <c r="B33" s="4">
        <f t="shared" si="1"/>
        <v>61.458333333333336</v>
      </c>
      <c r="C33" s="4"/>
      <c r="D33" s="4"/>
      <c r="E33" s="4"/>
      <c r="F33" s="4">
        <f t="shared" si="2"/>
        <v>103.125</v>
      </c>
      <c r="G33" s="5"/>
      <c r="I33" s="29" t="s">
        <v>20</v>
      </c>
      <c r="J33" s="30"/>
      <c r="K33" s="5">
        <f>J27/SUM($J$25:$J$27)*$D$7</f>
        <v>163.88888888888889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2323.125</v>
      </c>
      <c r="C36" s="4"/>
      <c r="D36" s="4"/>
      <c r="E36" s="4"/>
      <c r="F36" s="4">
        <f>F31*G24</f>
        <v>3898.125</v>
      </c>
      <c r="G36" s="5"/>
      <c r="I36" s="7" t="s">
        <v>22</v>
      </c>
      <c r="J36" s="4">
        <f>K31*K25</f>
        <v>921.875</v>
      </c>
      <c r="K36" s="5"/>
    </row>
    <row r="37" spans="1:11" x14ac:dyDescent="0.3">
      <c r="A37" s="14" t="s">
        <v>8</v>
      </c>
      <c r="B37" s="4">
        <f t="shared" ref="B37:B38" si="3">B32*G25</f>
        <v>2820.9375</v>
      </c>
      <c r="C37" s="4"/>
      <c r="D37" s="4"/>
      <c r="E37" s="4"/>
      <c r="F37" s="4">
        <f>F32*G25</f>
        <v>4733.4375</v>
      </c>
      <c r="G37" s="5"/>
      <c r="I37" s="7" t="s">
        <v>23</v>
      </c>
      <c r="J37" s="4">
        <f>K32*K26</f>
        <v>1106.25</v>
      </c>
      <c r="K37" s="5"/>
    </row>
    <row r="38" spans="1:11" x14ac:dyDescent="0.3">
      <c r="A38" s="14" t="s">
        <v>9</v>
      </c>
      <c r="B38" s="4">
        <f t="shared" si="3"/>
        <v>3042.1875</v>
      </c>
      <c r="C38" s="4"/>
      <c r="D38" s="4"/>
      <c r="E38" s="4"/>
      <c r="F38" s="4">
        <f>F33*G26</f>
        <v>5104.6875</v>
      </c>
      <c r="G38" s="5"/>
      <c r="I38" s="7" t="s">
        <v>24</v>
      </c>
      <c r="J38" s="4">
        <f>K33*K27</f>
        <v>553.125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34</v>
      </c>
      <c r="B40" s="20">
        <f>SUM(B36:B38)</f>
        <v>8186.25</v>
      </c>
      <c r="C40" s="4"/>
      <c r="D40" s="4"/>
      <c r="E40" s="4"/>
      <c r="F40" s="20">
        <f>SUM(F36:F38)</f>
        <v>13736.25</v>
      </c>
      <c r="G40" s="5"/>
      <c r="I40" s="8" t="s">
        <v>40</v>
      </c>
      <c r="J40" s="31">
        <f>SUM(J36:J38)</f>
        <v>2581.25</v>
      </c>
      <c r="K40" s="9"/>
    </row>
    <row r="41" spans="1:11" x14ac:dyDescent="0.3">
      <c r="A41" s="17" t="s">
        <v>29</v>
      </c>
      <c r="B41" s="22">
        <f>B40-J40</f>
        <v>5605</v>
      </c>
      <c r="C41" s="13"/>
      <c r="D41" s="13"/>
      <c r="E41" s="13"/>
      <c r="F41" s="22">
        <f>F40- $J$40</f>
        <v>11155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19">
        <v>491.66666666666669</v>
      </c>
      <c r="E51" s="4"/>
      <c r="F51" s="4">
        <v>825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262.22222222222223</v>
      </c>
      <c r="C53" s="4"/>
      <c r="D53" s="4"/>
      <c r="E53" s="4"/>
      <c r="F53" s="4">
        <f>(B46/(SUM($B$46:$B$48))*$F$51)</f>
        <v>440</v>
      </c>
      <c r="G53" s="5"/>
    </row>
    <row r="54" spans="1:7" x14ac:dyDescent="0.3">
      <c r="A54" s="3" t="s">
        <v>12</v>
      </c>
      <c r="B54" s="4">
        <f t="shared" ref="B54:B55" si="4">B47/SUM($B$46:$B$48)*$D$7</f>
        <v>196.66666666666669</v>
      </c>
      <c r="C54" s="4"/>
      <c r="D54" s="4"/>
      <c r="E54" s="4"/>
      <c r="F54" s="4">
        <f t="shared" ref="F54:F55" si="5">(B47/(SUM($B$46:$B$48))*$F$51)</f>
        <v>330</v>
      </c>
      <c r="G54" s="5"/>
    </row>
    <row r="55" spans="1:7" x14ac:dyDescent="0.3">
      <c r="A55" s="3" t="s">
        <v>11</v>
      </c>
      <c r="B55" s="4">
        <f t="shared" si="4"/>
        <v>32.777777777777779</v>
      </c>
      <c r="C55" s="4"/>
      <c r="D55" s="4"/>
      <c r="E55" s="4"/>
      <c r="F55" s="4">
        <f t="shared" si="5"/>
        <v>55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1298</v>
      </c>
      <c r="C58" s="4"/>
      <c r="D58" s="4"/>
      <c r="E58" s="4"/>
      <c r="F58" s="4">
        <f>F53*G46</f>
        <v>2178</v>
      </c>
      <c r="G58" s="5"/>
    </row>
    <row r="59" spans="1:7" x14ac:dyDescent="0.3">
      <c r="A59" s="14" t="s">
        <v>8</v>
      </c>
      <c r="B59" s="4">
        <f t="shared" ref="B59:B60" si="6">B54*G47</f>
        <v>1386.5</v>
      </c>
      <c r="C59" s="4"/>
      <c r="D59" s="4"/>
      <c r="E59" s="4"/>
      <c r="F59" s="4">
        <f>F54*G47</f>
        <v>2326.4999999999995</v>
      </c>
      <c r="G59" s="5"/>
    </row>
    <row r="60" spans="1:7" x14ac:dyDescent="0.3">
      <c r="A60" s="14" t="s">
        <v>9</v>
      </c>
      <c r="B60" s="4">
        <f t="shared" si="6"/>
        <v>1770</v>
      </c>
      <c r="C60" s="4"/>
      <c r="D60" s="4"/>
      <c r="E60" s="4"/>
      <c r="F60" s="4">
        <f>F55*G48</f>
        <v>2970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36</v>
      </c>
      <c r="B62" s="20">
        <f>SUM(B58:B60)</f>
        <v>4454.5</v>
      </c>
      <c r="C62" s="4"/>
      <c r="D62" s="4"/>
      <c r="E62" s="4"/>
      <c r="F62" s="20">
        <f>SUM(F58:F60)</f>
        <v>7474.5</v>
      </c>
      <c r="G62" s="5"/>
    </row>
    <row r="63" spans="1:7" x14ac:dyDescent="0.3">
      <c r="A63" s="17" t="s">
        <v>30</v>
      </c>
      <c r="B63" s="22">
        <f>B62-J40</f>
        <v>1873.25</v>
      </c>
      <c r="C63" s="13"/>
      <c r="D63" s="13"/>
      <c r="E63" s="13"/>
      <c r="F63" s="22">
        <f>F62- $J$40</f>
        <v>4893.25</v>
      </c>
      <c r="G63" s="9"/>
    </row>
    <row r="67" spans="1:6" x14ac:dyDescent="0.3">
      <c r="A67" s="18" t="s">
        <v>31</v>
      </c>
      <c r="B67" s="23">
        <f>SUM(B63,B41,B19)</f>
        <v>10878.944444444443</v>
      </c>
      <c r="C67" s="18"/>
      <c r="D67" s="18"/>
      <c r="E67" s="18"/>
      <c r="F67" s="23">
        <f t="shared" ref="F67" si="7">SUM(F63,F41,F19)</f>
        <v>18029.5</v>
      </c>
    </row>
  </sheetData>
  <mergeCells count="6">
    <mergeCell ref="A51:C51"/>
    <mergeCell ref="A7:C7"/>
    <mergeCell ref="A29:C29"/>
    <mergeCell ref="I31:J31"/>
    <mergeCell ref="I32:J32"/>
    <mergeCell ref="I33:J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BFDD-E870-954A-936A-741D80D7BD14}">
  <dimension ref="A1:O67"/>
  <sheetViews>
    <sheetView workbookViewId="0">
      <selection activeCell="I41" sqref="I41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19">
        <v>508.33333333333331</v>
      </c>
      <c r="E7" s="4"/>
      <c r="F7" s="4">
        <v>450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338.88888888888886</v>
      </c>
      <c r="C9" s="4"/>
      <c r="D9" s="4"/>
      <c r="E9" s="4"/>
      <c r="F9" s="4">
        <f>(B2/(SUM($B$2:$B$4))*$F$7)</f>
        <v>300</v>
      </c>
      <c r="G9" s="5"/>
    </row>
    <row r="10" spans="1:15" x14ac:dyDescent="0.3">
      <c r="A10" s="3" t="s">
        <v>12</v>
      </c>
      <c r="B10" s="4">
        <f>B3/SUM($B$2:$B$4)*$D$7</f>
        <v>112.96296296296295</v>
      </c>
      <c r="C10" s="4"/>
      <c r="D10" s="4"/>
      <c r="E10" s="4"/>
      <c r="F10" s="4">
        <f t="shared" ref="F10:F11" si="0">(B3/(SUM($B$2:$B$4))*$F$7)</f>
        <v>100</v>
      </c>
      <c r="G10" s="5"/>
    </row>
    <row r="11" spans="1:15" x14ac:dyDescent="0.3">
      <c r="A11" s="3" t="s">
        <v>11</v>
      </c>
      <c r="B11" s="4">
        <f>B4/SUM($B$2:$B$4)*$D$7</f>
        <v>56.481481481481474</v>
      </c>
      <c r="C11" s="4"/>
      <c r="D11" s="4"/>
      <c r="E11" s="4"/>
      <c r="F11" s="4">
        <f t="shared" si="0"/>
        <v>50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1694.4444444444443</v>
      </c>
      <c r="C14" s="4"/>
      <c r="D14" s="4"/>
      <c r="E14" s="4"/>
      <c r="F14" s="4">
        <f>F9*G2</f>
        <v>1500</v>
      </c>
      <c r="G14" s="5"/>
    </row>
    <row r="15" spans="1:15" x14ac:dyDescent="0.3">
      <c r="A15" s="14" t="s">
        <v>8</v>
      </c>
      <c r="B15" s="4">
        <f>B10*G3</f>
        <v>2160.4166666666665</v>
      </c>
      <c r="C15" s="4"/>
      <c r="D15" s="4"/>
      <c r="E15" s="4"/>
      <c r="F15" s="4">
        <f>F10*G3</f>
        <v>1912.5</v>
      </c>
      <c r="G15" s="5"/>
    </row>
    <row r="16" spans="1:15" x14ac:dyDescent="0.3">
      <c r="A16" s="14" t="s">
        <v>9</v>
      </c>
      <c r="B16" s="4">
        <f>B11*G4</f>
        <v>2329.8611111111109</v>
      </c>
      <c r="C16" s="4"/>
      <c r="D16" s="4"/>
      <c r="E16" s="4"/>
      <c r="F16" s="4">
        <f>F11*G4</f>
        <v>2062.5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37</v>
      </c>
      <c r="B18" s="20">
        <f>SUM(B14:B16)</f>
        <v>6184.7222222222217</v>
      </c>
      <c r="F18" s="20">
        <f>SUM(F14:F16)</f>
        <v>5475</v>
      </c>
      <c r="G18" s="5"/>
    </row>
    <row r="19" spans="1:11" x14ac:dyDescent="0.3">
      <c r="A19" s="17" t="s">
        <v>28</v>
      </c>
      <c r="B19" s="21">
        <f>B18-J40</f>
        <v>3515.9722222222217</v>
      </c>
      <c r="C19" s="13"/>
      <c r="D19" s="13"/>
      <c r="E19" s="13"/>
      <c r="F19" s="22">
        <f>F18- $J$40</f>
        <v>2806.25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19">
        <v>508.33333333333331</v>
      </c>
      <c r="E29" s="4"/>
      <c r="F29" s="4">
        <v>700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(B24/SUM($B$24:$B$26))*$D$7</f>
        <v>317.70833333333331</v>
      </c>
      <c r="C31" s="4"/>
      <c r="D31" s="4"/>
      <c r="E31" s="4"/>
      <c r="F31" s="4">
        <f>(B24/(SUM($B$24:$B$26))*$F$29)</f>
        <v>437.5</v>
      </c>
      <c r="G31" s="5"/>
      <c r="I31" s="29" t="s">
        <v>18</v>
      </c>
      <c r="J31" s="30"/>
      <c r="K31" s="5">
        <f>J25/SUM($J$25:$J$27)*$D$7</f>
        <v>169.44444444444443</v>
      </c>
    </row>
    <row r="32" spans="1:11" x14ac:dyDescent="0.3">
      <c r="A32" s="3" t="s">
        <v>12</v>
      </c>
      <c r="B32" s="4">
        <f t="shared" ref="B32:B33" si="1">(B25/SUM($B$24:$B$26))*$D$7</f>
        <v>127.08333333333333</v>
      </c>
      <c r="C32" s="4"/>
      <c r="D32" s="4"/>
      <c r="E32" s="4"/>
      <c r="F32" s="4">
        <f t="shared" ref="F32:F33" si="2">(B25/(SUM($B$24:$B$26))*$F$29)</f>
        <v>175</v>
      </c>
      <c r="G32" s="5"/>
      <c r="I32" s="29" t="s">
        <v>19</v>
      </c>
      <c r="J32" s="30"/>
      <c r="K32" s="5">
        <f>J26/SUM($J$25:$J$27)*$D$7</f>
        <v>169.44444444444443</v>
      </c>
    </row>
    <row r="33" spans="1:11" x14ac:dyDescent="0.3">
      <c r="A33" s="3" t="s">
        <v>11</v>
      </c>
      <c r="B33" s="4">
        <f t="shared" si="1"/>
        <v>63.541666666666664</v>
      </c>
      <c r="C33" s="4"/>
      <c r="D33" s="4"/>
      <c r="E33" s="4"/>
      <c r="F33" s="4">
        <f t="shared" si="2"/>
        <v>87.5</v>
      </c>
      <c r="G33" s="5"/>
      <c r="I33" s="29" t="s">
        <v>20</v>
      </c>
      <c r="J33" s="30"/>
      <c r="K33" s="5">
        <f>J27/SUM($J$25:$J$27)*$D$7</f>
        <v>169.44444444444443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2401.8749999999995</v>
      </c>
      <c r="C36" s="4"/>
      <c r="D36" s="4"/>
      <c r="E36" s="4"/>
      <c r="F36" s="4">
        <f>F31*G24</f>
        <v>3307.5</v>
      </c>
      <c r="G36" s="5"/>
      <c r="I36" s="7" t="s">
        <v>22</v>
      </c>
      <c r="J36" s="4">
        <f>K31*K25</f>
        <v>953.12499999999989</v>
      </c>
      <c r="K36" s="5"/>
    </row>
    <row r="37" spans="1:11" x14ac:dyDescent="0.3">
      <c r="A37" s="14" t="s">
        <v>8</v>
      </c>
      <c r="B37" s="4">
        <f t="shared" ref="B37:B38" si="3">B32*G25</f>
        <v>2916.5625</v>
      </c>
      <c r="C37" s="4"/>
      <c r="D37" s="4"/>
      <c r="E37" s="4"/>
      <c r="F37" s="4">
        <f>F32*G25</f>
        <v>4016.25</v>
      </c>
      <c r="G37" s="5"/>
      <c r="I37" s="7" t="s">
        <v>23</v>
      </c>
      <c r="J37" s="4">
        <f>K32*K26</f>
        <v>1143.75</v>
      </c>
      <c r="K37" s="5"/>
    </row>
    <row r="38" spans="1:11" x14ac:dyDescent="0.3">
      <c r="A38" s="14" t="s">
        <v>9</v>
      </c>
      <c r="B38" s="4">
        <f t="shared" si="3"/>
        <v>3145.3125</v>
      </c>
      <c r="C38" s="4"/>
      <c r="D38" s="4"/>
      <c r="E38" s="4"/>
      <c r="F38" s="4">
        <f>F33*G26</f>
        <v>4331.25</v>
      </c>
      <c r="G38" s="5"/>
      <c r="I38" s="7" t="s">
        <v>24</v>
      </c>
      <c r="J38" s="4">
        <f>K33*K27</f>
        <v>571.875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38</v>
      </c>
      <c r="B40" s="20">
        <f>SUM(B36:B38)</f>
        <v>8463.75</v>
      </c>
      <c r="C40" s="4"/>
      <c r="D40" s="4"/>
      <c r="E40" s="4"/>
      <c r="F40" s="20">
        <f>SUM(F36:F38)</f>
        <v>11655</v>
      </c>
      <c r="G40" s="5"/>
      <c r="I40" s="8" t="s">
        <v>40</v>
      </c>
      <c r="J40" s="31">
        <f>SUM(J36:J38)</f>
        <v>2668.75</v>
      </c>
      <c r="K40" s="9"/>
    </row>
    <row r="41" spans="1:11" x14ac:dyDescent="0.3">
      <c r="A41" s="17" t="s">
        <v>29</v>
      </c>
      <c r="B41" s="22">
        <f>B40-J40</f>
        <v>5795</v>
      </c>
      <c r="C41" s="13"/>
      <c r="D41" s="13"/>
      <c r="E41" s="13"/>
      <c r="F41" s="22">
        <f>F40- $J$40</f>
        <v>8986.25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19">
        <v>508.33333333333331</v>
      </c>
      <c r="E51" s="4"/>
      <c r="F51" s="4">
        <v>375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271.11111111111109</v>
      </c>
      <c r="C53" s="4"/>
      <c r="D53" s="4"/>
      <c r="E53" s="4"/>
      <c r="F53" s="4">
        <f>(B46/(SUM($B$46:$B$48))*$F$51)</f>
        <v>200</v>
      </c>
      <c r="G53" s="5"/>
    </row>
    <row r="54" spans="1:7" x14ac:dyDescent="0.3">
      <c r="A54" s="3" t="s">
        <v>12</v>
      </c>
      <c r="B54" s="4">
        <f t="shared" ref="B54:B55" si="4">B47/SUM($B$46:$B$48)*$D$7</f>
        <v>203.33333333333334</v>
      </c>
      <c r="C54" s="4"/>
      <c r="D54" s="4"/>
      <c r="E54" s="4"/>
      <c r="F54" s="4">
        <f t="shared" ref="F54:F55" si="5">(B47/(SUM($B$46:$B$48))*$F$51)</f>
        <v>150</v>
      </c>
      <c r="G54" s="5"/>
    </row>
    <row r="55" spans="1:7" x14ac:dyDescent="0.3">
      <c r="A55" s="3" t="s">
        <v>11</v>
      </c>
      <c r="B55" s="4">
        <f t="shared" si="4"/>
        <v>33.888888888888886</v>
      </c>
      <c r="C55" s="4"/>
      <c r="D55" s="4"/>
      <c r="E55" s="4"/>
      <c r="F55" s="4">
        <f t="shared" si="5"/>
        <v>25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1342</v>
      </c>
      <c r="C58" s="4"/>
      <c r="D58" s="4"/>
      <c r="E58" s="4"/>
      <c r="F58" s="4">
        <f>F53*G46</f>
        <v>990</v>
      </c>
      <c r="G58" s="5"/>
    </row>
    <row r="59" spans="1:7" x14ac:dyDescent="0.3">
      <c r="A59" s="14" t="s">
        <v>8</v>
      </c>
      <c r="B59" s="4">
        <f t="shared" ref="B59:B60" si="6">B54*G47</f>
        <v>1433.4999999999998</v>
      </c>
      <c r="C59" s="4"/>
      <c r="D59" s="4"/>
      <c r="E59" s="4"/>
      <c r="F59" s="4">
        <f>F54*G47</f>
        <v>1057.4999999999998</v>
      </c>
      <c r="G59" s="5"/>
    </row>
    <row r="60" spans="1:7" x14ac:dyDescent="0.3">
      <c r="A60" s="14" t="s">
        <v>9</v>
      </c>
      <c r="B60" s="4">
        <f t="shared" si="6"/>
        <v>1829.9999999999998</v>
      </c>
      <c r="C60" s="4"/>
      <c r="D60" s="4"/>
      <c r="E60" s="4"/>
      <c r="F60" s="4">
        <f>F55*G48</f>
        <v>1350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27</v>
      </c>
      <c r="B62" s="20">
        <f>SUM(B58:B60)</f>
        <v>4605.5</v>
      </c>
      <c r="C62" s="4"/>
      <c r="D62" s="4"/>
      <c r="E62" s="4"/>
      <c r="F62" s="20">
        <f>SUM(F58:F60)</f>
        <v>3397.5</v>
      </c>
      <c r="G62" s="5"/>
    </row>
    <row r="63" spans="1:7" x14ac:dyDescent="0.3">
      <c r="A63" s="17" t="s">
        <v>30</v>
      </c>
      <c r="B63" s="22">
        <f>B62-J40</f>
        <v>1936.75</v>
      </c>
      <c r="C63" s="13"/>
      <c r="D63" s="13"/>
      <c r="E63" s="13"/>
      <c r="F63" s="22">
        <f>F62- $J$40</f>
        <v>728.75</v>
      </c>
      <c r="G63" s="9"/>
    </row>
    <row r="67" spans="1:6" x14ac:dyDescent="0.3">
      <c r="A67" s="18" t="s">
        <v>31</v>
      </c>
      <c r="B67" s="23">
        <f>SUM(B63,B41,B19)</f>
        <v>11247.722222222223</v>
      </c>
      <c r="C67" s="18"/>
      <c r="D67" s="18"/>
      <c r="E67" s="18"/>
      <c r="F67" s="23">
        <f t="shared" ref="F67" si="7">SUM(F63,F41,F19)</f>
        <v>12521.25</v>
      </c>
    </row>
  </sheetData>
  <mergeCells count="6">
    <mergeCell ref="A51:C51"/>
    <mergeCell ref="A7:C7"/>
    <mergeCell ref="A29:C29"/>
    <mergeCell ref="I31:J31"/>
    <mergeCell ref="I32:J32"/>
    <mergeCell ref="I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D960-9BAD-C949-B7C0-A68184B492D1}">
  <dimension ref="A1:O67"/>
  <sheetViews>
    <sheetView workbookViewId="0">
      <selection activeCell="J40" sqref="J40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19">
        <v>525</v>
      </c>
      <c r="E7" s="4"/>
      <c r="F7" s="4">
        <v>475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350</v>
      </c>
      <c r="C9" s="4"/>
      <c r="D9" s="4"/>
      <c r="E9" s="4"/>
      <c r="F9" s="4">
        <f>(B2/(SUM($B$2:$B$4))*$F$7)</f>
        <v>316.66666666666663</v>
      </c>
      <c r="G9" s="5"/>
    </row>
    <row r="10" spans="1:15" x14ac:dyDescent="0.3">
      <c r="A10" s="3" t="s">
        <v>12</v>
      </c>
      <c r="B10" s="4">
        <f>B3/SUM($B$2:$B$4)*$D$7</f>
        <v>116.66666666666666</v>
      </c>
      <c r="C10" s="4"/>
      <c r="D10" s="4"/>
      <c r="E10" s="4"/>
      <c r="F10" s="4">
        <f t="shared" ref="F10:F11" si="0">(B3/(SUM($B$2:$B$4))*$F$7)</f>
        <v>105.55555555555554</v>
      </c>
      <c r="G10" s="5"/>
    </row>
    <row r="11" spans="1:15" x14ac:dyDescent="0.3">
      <c r="A11" s="3" t="s">
        <v>11</v>
      </c>
      <c r="B11" s="4">
        <f>B4/SUM($B$2:$B$4)*$D$7</f>
        <v>58.333333333333329</v>
      </c>
      <c r="C11" s="4"/>
      <c r="D11" s="4"/>
      <c r="E11" s="4"/>
      <c r="F11" s="4">
        <f t="shared" si="0"/>
        <v>52.777777777777771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1750</v>
      </c>
      <c r="C14" s="4"/>
      <c r="D14" s="4"/>
      <c r="E14" s="4"/>
      <c r="F14" s="4">
        <f>F9*G2</f>
        <v>1583.333333333333</v>
      </c>
      <c r="G14" s="5"/>
    </row>
    <row r="15" spans="1:15" x14ac:dyDescent="0.3">
      <c r="A15" s="14" t="s">
        <v>8</v>
      </c>
      <c r="B15" s="4">
        <f>B10*G3</f>
        <v>2231.25</v>
      </c>
      <c r="C15" s="4"/>
      <c r="D15" s="4"/>
      <c r="E15" s="4"/>
      <c r="F15" s="4">
        <f>F10*G3</f>
        <v>2018.7499999999998</v>
      </c>
      <c r="G15" s="5"/>
    </row>
    <row r="16" spans="1:15" x14ac:dyDescent="0.3">
      <c r="A16" s="14" t="s">
        <v>9</v>
      </c>
      <c r="B16" s="4">
        <f>B11*G4</f>
        <v>2406.25</v>
      </c>
      <c r="C16" s="4"/>
      <c r="D16" s="4"/>
      <c r="E16" s="4"/>
      <c r="F16" s="4">
        <f>F11*G4</f>
        <v>2177.083333333333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33</v>
      </c>
      <c r="B18" s="20">
        <f>SUM(B14:B16)</f>
        <v>6387.5</v>
      </c>
      <c r="F18" s="20">
        <f>SUM(F14:F16)</f>
        <v>5779.1666666666661</v>
      </c>
      <c r="G18" s="5"/>
    </row>
    <row r="19" spans="1:11" x14ac:dyDescent="0.3">
      <c r="A19" s="17" t="s">
        <v>28</v>
      </c>
      <c r="B19" s="21">
        <f>B18-J40</f>
        <v>3631.25</v>
      </c>
      <c r="C19" s="13"/>
      <c r="D19" s="13"/>
      <c r="E19" s="13"/>
      <c r="F19" s="22">
        <f>F18- $J$40</f>
        <v>3022.9166666666661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19">
        <v>525</v>
      </c>
      <c r="E29" s="4"/>
      <c r="F29" s="4">
        <v>650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B24/SUM($B$24:$B$26)*$D$7</f>
        <v>328.125</v>
      </c>
      <c r="C31" s="4"/>
      <c r="D31" s="4"/>
      <c r="E31" s="4"/>
      <c r="F31" s="4">
        <f>(B24/(SUM($B$24:$B$26))*$F$29)</f>
        <v>406.25</v>
      </c>
      <c r="G31" s="5"/>
      <c r="I31" s="29" t="s">
        <v>18</v>
      </c>
      <c r="J31" s="30"/>
      <c r="K31" s="5">
        <f>J25/SUM($J$25:$J$27)*$D$7</f>
        <v>175</v>
      </c>
    </row>
    <row r="32" spans="1:11" x14ac:dyDescent="0.3">
      <c r="A32" s="3" t="s">
        <v>12</v>
      </c>
      <c r="B32" s="4">
        <f t="shared" ref="B32:B33" si="1">B25/SUM($B$24:$B$26)*$D$7</f>
        <v>131.25</v>
      </c>
      <c r="C32" s="4"/>
      <c r="D32" s="4"/>
      <c r="E32" s="4"/>
      <c r="F32" s="4">
        <f t="shared" ref="F32:F33" si="2">(B25/(SUM($B$24:$B$26))*$F$29)</f>
        <v>162.5</v>
      </c>
      <c r="G32" s="5"/>
      <c r="I32" s="29" t="s">
        <v>19</v>
      </c>
      <c r="J32" s="30"/>
      <c r="K32" s="5">
        <f>J26/SUM($J$25:$J$27)*$D$7</f>
        <v>175</v>
      </c>
    </row>
    <row r="33" spans="1:11" x14ac:dyDescent="0.3">
      <c r="A33" s="3" t="s">
        <v>11</v>
      </c>
      <c r="B33" s="4">
        <f t="shared" si="1"/>
        <v>65.625</v>
      </c>
      <c r="C33" s="4"/>
      <c r="D33" s="4"/>
      <c r="E33" s="4"/>
      <c r="F33" s="4">
        <f t="shared" si="2"/>
        <v>81.25</v>
      </c>
      <c r="G33" s="5"/>
      <c r="I33" s="29" t="s">
        <v>20</v>
      </c>
      <c r="J33" s="30"/>
      <c r="K33" s="5">
        <f>J27/SUM($J$25:$J$27)*$D$7</f>
        <v>175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2480.625</v>
      </c>
      <c r="C36" s="4"/>
      <c r="D36" s="4"/>
      <c r="E36" s="4"/>
      <c r="F36" s="4">
        <f>F31*G24</f>
        <v>3071.25</v>
      </c>
      <c r="G36" s="5"/>
      <c r="I36" s="7" t="s">
        <v>22</v>
      </c>
      <c r="J36" s="4">
        <f>K31*K25</f>
        <v>984.375</v>
      </c>
      <c r="K36" s="5"/>
    </row>
    <row r="37" spans="1:11" x14ac:dyDescent="0.3">
      <c r="A37" s="14" t="s">
        <v>8</v>
      </c>
      <c r="B37" s="4">
        <f t="shared" ref="B37:B38" si="3">B32*G25</f>
        <v>3012.1875</v>
      </c>
      <c r="C37" s="4"/>
      <c r="D37" s="4"/>
      <c r="E37" s="4"/>
      <c r="F37" s="4">
        <f>F32*G25</f>
        <v>3729.375</v>
      </c>
      <c r="G37" s="5"/>
      <c r="I37" s="7" t="s">
        <v>23</v>
      </c>
      <c r="J37" s="4">
        <f>K32*K26</f>
        <v>1181.25</v>
      </c>
      <c r="K37" s="5"/>
    </row>
    <row r="38" spans="1:11" x14ac:dyDescent="0.3">
      <c r="A38" s="14" t="s">
        <v>9</v>
      </c>
      <c r="B38" s="4">
        <f t="shared" si="3"/>
        <v>3248.4375</v>
      </c>
      <c r="C38" s="4"/>
      <c r="D38" s="4"/>
      <c r="E38" s="4"/>
      <c r="F38" s="4">
        <f>F33*G26</f>
        <v>4021.875</v>
      </c>
      <c r="G38" s="5"/>
      <c r="I38" s="7" t="s">
        <v>24</v>
      </c>
      <c r="J38" s="4">
        <f>K33*K27</f>
        <v>590.625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34</v>
      </c>
      <c r="B40" s="20">
        <f>SUM(B36:B38)</f>
        <v>8741.25</v>
      </c>
      <c r="C40" s="4"/>
      <c r="D40" s="4"/>
      <c r="E40" s="4"/>
      <c r="F40" s="20">
        <f>SUM(F36:F38)</f>
        <v>10822.5</v>
      </c>
      <c r="G40" s="5"/>
      <c r="I40" s="8" t="s">
        <v>40</v>
      </c>
      <c r="J40" s="31">
        <f>SUM(J36:J38)</f>
        <v>2756.25</v>
      </c>
      <c r="K40" s="9"/>
    </row>
    <row r="41" spans="1:11" x14ac:dyDescent="0.3">
      <c r="A41" s="17" t="s">
        <v>29</v>
      </c>
      <c r="B41" s="22">
        <f>B40-J40</f>
        <v>5985</v>
      </c>
      <c r="C41" s="13"/>
      <c r="D41" s="13"/>
      <c r="E41" s="13"/>
      <c r="F41" s="22">
        <f>F40- $J$40</f>
        <v>8066.25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19">
        <v>525</v>
      </c>
      <c r="E51" s="4"/>
      <c r="F51" s="4">
        <v>450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280</v>
      </c>
      <c r="C53" s="4"/>
      <c r="D53" s="4"/>
      <c r="E53" s="4"/>
      <c r="F53" s="4">
        <f>(B46/(SUM($B$46:$B$48))*$F$51)</f>
        <v>240</v>
      </c>
      <c r="G53" s="5"/>
    </row>
    <row r="54" spans="1:7" x14ac:dyDescent="0.3">
      <c r="A54" s="3" t="s">
        <v>12</v>
      </c>
      <c r="B54" s="4">
        <f t="shared" ref="B54:B55" si="4">B47/SUM($B$46:$B$48)*$D$7</f>
        <v>210</v>
      </c>
      <c r="C54" s="4"/>
      <c r="D54" s="4"/>
      <c r="E54" s="4"/>
      <c r="F54" s="4">
        <f t="shared" ref="F54:F55" si="5">(B47/(SUM($B$46:$B$48))*$F$51)</f>
        <v>180</v>
      </c>
      <c r="G54" s="5"/>
    </row>
    <row r="55" spans="1:7" x14ac:dyDescent="0.3">
      <c r="A55" s="3" t="s">
        <v>11</v>
      </c>
      <c r="B55" s="4">
        <f t="shared" si="4"/>
        <v>35</v>
      </c>
      <c r="C55" s="4"/>
      <c r="D55" s="4"/>
      <c r="E55" s="4"/>
      <c r="F55" s="4">
        <f t="shared" si="5"/>
        <v>30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1386</v>
      </c>
      <c r="C58" s="4"/>
      <c r="D58" s="4"/>
      <c r="E58" s="4"/>
      <c r="F58" s="4">
        <f>F53*G46</f>
        <v>1188</v>
      </c>
      <c r="G58" s="5"/>
    </row>
    <row r="59" spans="1:7" x14ac:dyDescent="0.3">
      <c r="A59" s="14" t="s">
        <v>8</v>
      </c>
      <c r="B59" s="4">
        <f t="shared" ref="B59:B60" si="6">B54*G47</f>
        <v>1480.4999999999998</v>
      </c>
      <c r="C59" s="4"/>
      <c r="D59" s="4"/>
      <c r="E59" s="4"/>
      <c r="F59" s="4">
        <f>F54*G47</f>
        <v>1268.9999999999998</v>
      </c>
      <c r="G59" s="5"/>
    </row>
    <row r="60" spans="1:7" x14ac:dyDescent="0.3">
      <c r="A60" s="14" t="s">
        <v>9</v>
      </c>
      <c r="B60" s="4">
        <f t="shared" si="6"/>
        <v>1890</v>
      </c>
      <c r="C60" s="4"/>
      <c r="D60" s="4"/>
      <c r="E60" s="4"/>
      <c r="F60" s="4">
        <f>F55*G48</f>
        <v>1620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39</v>
      </c>
      <c r="B62" s="20">
        <f>SUM(B58:B60)</f>
        <v>4756.5</v>
      </c>
      <c r="C62" s="4"/>
      <c r="D62" s="4"/>
      <c r="E62" s="4"/>
      <c r="F62" s="20">
        <f>SUM(F58:F60)</f>
        <v>4077</v>
      </c>
      <c r="G62" s="5"/>
    </row>
    <row r="63" spans="1:7" x14ac:dyDescent="0.3">
      <c r="A63" s="17" t="s">
        <v>30</v>
      </c>
      <c r="B63" s="22">
        <f>B62-J40</f>
        <v>2000.25</v>
      </c>
      <c r="C63" s="13"/>
      <c r="D63" s="13"/>
      <c r="E63" s="13"/>
      <c r="F63" s="22">
        <f>F62- $J$40</f>
        <v>1320.75</v>
      </c>
      <c r="G63" s="9"/>
    </row>
    <row r="64" spans="1:7" x14ac:dyDescent="0.3">
      <c r="F64" s="24"/>
    </row>
    <row r="65" spans="1:6" x14ac:dyDescent="0.3">
      <c r="F65" s="25"/>
    </row>
    <row r="67" spans="1:6" x14ac:dyDescent="0.3">
      <c r="A67" s="18" t="s">
        <v>31</v>
      </c>
      <c r="B67" s="23">
        <f>SUM(B63,B41,B19)</f>
        <v>11616.5</v>
      </c>
      <c r="C67" s="18"/>
      <c r="D67" s="18"/>
      <c r="E67" s="18"/>
      <c r="F67" s="23">
        <f t="shared" ref="F67" si="7">SUM(F63,F41,F19)</f>
        <v>12409.916666666666</v>
      </c>
    </row>
  </sheetData>
  <mergeCells count="6">
    <mergeCell ref="A51:C51"/>
    <mergeCell ref="A7:C7"/>
    <mergeCell ref="A29:C29"/>
    <mergeCell ref="I31:J31"/>
    <mergeCell ref="I32:J32"/>
    <mergeCell ref="I33:J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DDD4-565B-2F4F-B757-F0B7F96C3379}">
  <dimension ref="A1:O67"/>
  <sheetViews>
    <sheetView workbookViewId="0">
      <selection activeCell="J40" sqref="J40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19">
        <v>483.33333333333331</v>
      </c>
      <c r="E7" s="4"/>
      <c r="F7" s="4">
        <v>450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322.22222222222217</v>
      </c>
      <c r="C9" s="4"/>
      <c r="D9" s="4"/>
      <c r="E9" s="4"/>
      <c r="F9" s="4">
        <f>(B2/(SUM($B$2:$B$4))*$F$7)</f>
        <v>300</v>
      </c>
      <c r="G9" s="5"/>
    </row>
    <row r="10" spans="1:15" x14ac:dyDescent="0.3">
      <c r="A10" s="3" t="s">
        <v>12</v>
      </c>
      <c r="B10" s="4">
        <f>B3/SUM($B$2:$B$4)*$D$7</f>
        <v>107.40740740740739</v>
      </c>
      <c r="C10" s="4"/>
      <c r="D10" s="4"/>
      <c r="E10" s="4"/>
      <c r="F10" s="4">
        <f t="shared" ref="F10:F11" si="0">(B3/(SUM($B$2:$B$4))*$F$7)</f>
        <v>100</v>
      </c>
      <c r="G10" s="5"/>
    </row>
    <row r="11" spans="1:15" x14ac:dyDescent="0.3">
      <c r="A11" s="3" t="s">
        <v>11</v>
      </c>
      <c r="B11" s="4">
        <f>B4/SUM($B$2:$B$4)*$D$7</f>
        <v>53.703703703703695</v>
      </c>
      <c r="C11" s="4"/>
      <c r="D11" s="4"/>
      <c r="E11" s="4"/>
      <c r="F11" s="4">
        <f t="shared" si="0"/>
        <v>50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1611.1111111111109</v>
      </c>
      <c r="C14" s="4"/>
      <c r="D14" s="4"/>
      <c r="E14" s="4"/>
      <c r="F14" s="4">
        <f>F9*G2</f>
        <v>1500</v>
      </c>
      <c r="G14" s="5"/>
    </row>
    <row r="15" spans="1:15" x14ac:dyDescent="0.3">
      <c r="A15" s="14" t="s">
        <v>8</v>
      </c>
      <c r="B15" s="4">
        <f>B10*G3</f>
        <v>2054.1666666666665</v>
      </c>
      <c r="C15" s="4"/>
      <c r="D15" s="4"/>
      <c r="E15" s="4"/>
      <c r="F15" s="4">
        <f>F10*G3</f>
        <v>1912.5</v>
      </c>
      <c r="G15" s="5"/>
    </row>
    <row r="16" spans="1:15" x14ac:dyDescent="0.3">
      <c r="A16" s="14" t="s">
        <v>9</v>
      </c>
      <c r="B16" s="4">
        <f>B11*G4</f>
        <v>2215.2777777777774</v>
      </c>
      <c r="C16" s="4"/>
      <c r="D16" s="4"/>
      <c r="E16" s="4"/>
      <c r="F16" s="4">
        <f>F11*G4</f>
        <v>2062.5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33</v>
      </c>
      <c r="B18" s="20">
        <f>SUM(B14:B16)</f>
        <v>5880.5555555555547</v>
      </c>
      <c r="F18" s="20">
        <f>SUM(F14:F16)</f>
        <v>5475</v>
      </c>
      <c r="G18" s="5"/>
    </row>
    <row r="19" spans="1:11" x14ac:dyDescent="0.3">
      <c r="A19" s="17" t="s">
        <v>28</v>
      </c>
      <c r="B19" s="21">
        <f>B18-J40</f>
        <v>3343.0555555555552</v>
      </c>
      <c r="C19" s="13"/>
      <c r="D19" s="13"/>
      <c r="E19" s="13"/>
      <c r="F19" s="22">
        <f>F18- $J$40</f>
        <v>2937.5000000000005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19">
        <v>483.33333333333331</v>
      </c>
      <c r="E29" s="4"/>
      <c r="F29" s="4">
        <v>575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B24/SUM($B$24:$B$26)*$D$7</f>
        <v>302.08333333333331</v>
      </c>
      <c r="C31" s="4"/>
      <c r="D31" s="4"/>
      <c r="E31" s="4"/>
      <c r="F31" s="4">
        <f>(B24/(SUM($B$24:$B$26))*$F$29)</f>
        <v>359.375</v>
      </c>
      <c r="G31" s="5"/>
      <c r="I31" s="29" t="s">
        <v>18</v>
      </c>
      <c r="J31" s="30"/>
      <c r="K31" s="5">
        <f>J25/SUM($J$25:$J$27)*$D$7</f>
        <v>161.11111111111109</v>
      </c>
    </row>
    <row r="32" spans="1:11" x14ac:dyDescent="0.3">
      <c r="A32" s="3" t="s">
        <v>12</v>
      </c>
      <c r="B32" s="4">
        <f t="shared" ref="B32:B33" si="1">B25/SUM($B$24:$B$26)*$D$7</f>
        <v>120.83333333333333</v>
      </c>
      <c r="C32" s="4"/>
      <c r="D32" s="4"/>
      <c r="E32" s="4"/>
      <c r="F32" s="4">
        <f t="shared" ref="F32:F33" si="2">(B25/(SUM($B$24:$B$26))*$F$29)</f>
        <v>143.75</v>
      </c>
      <c r="G32" s="5"/>
      <c r="I32" s="29" t="s">
        <v>19</v>
      </c>
      <c r="J32" s="30"/>
      <c r="K32" s="5">
        <f>J26/SUM($J$25:$J$27)*$D$7</f>
        <v>161.11111111111109</v>
      </c>
    </row>
    <row r="33" spans="1:11" x14ac:dyDescent="0.3">
      <c r="A33" s="3" t="s">
        <v>11</v>
      </c>
      <c r="B33" s="4">
        <f t="shared" si="1"/>
        <v>60.416666666666664</v>
      </c>
      <c r="C33" s="4"/>
      <c r="D33" s="4"/>
      <c r="E33" s="4"/>
      <c r="F33" s="4">
        <f t="shared" si="2"/>
        <v>71.875</v>
      </c>
      <c r="G33" s="5"/>
      <c r="I33" s="29" t="s">
        <v>20</v>
      </c>
      <c r="J33" s="30"/>
      <c r="K33" s="5">
        <f>J27/SUM($J$25:$J$27)*$D$7</f>
        <v>161.11111111111109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2283.7499999999995</v>
      </c>
      <c r="C36" s="4"/>
      <c r="D36" s="4"/>
      <c r="E36" s="4"/>
      <c r="F36" s="4">
        <f>F31*G24</f>
        <v>2716.875</v>
      </c>
      <c r="G36" s="5"/>
      <c r="I36" s="7" t="s">
        <v>22</v>
      </c>
      <c r="J36" s="4">
        <f>K31*K25</f>
        <v>906.24999999999989</v>
      </c>
      <c r="K36" s="5"/>
    </row>
    <row r="37" spans="1:11" x14ac:dyDescent="0.3">
      <c r="A37" s="14" t="s">
        <v>8</v>
      </c>
      <c r="B37" s="4">
        <f t="shared" ref="B37:B38" si="3">B32*G25</f>
        <v>2773.125</v>
      </c>
      <c r="C37" s="4"/>
      <c r="D37" s="4"/>
      <c r="E37" s="4"/>
      <c r="F37" s="4">
        <f>F32*G25</f>
        <v>3299.0625</v>
      </c>
      <c r="G37" s="5"/>
      <c r="I37" s="7" t="s">
        <v>23</v>
      </c>
      <c r="J37" s="4">
        <f>K32*K26</f>
        <v>1087.4999999999998</v>
      </c>
      <c r="K37" s="5"/>
    </row>
    <row r="38" spans="1:11" x14ac:dyDescent="0.3">
      <c r="A38" s="14" t="s">
        <v>9</v>
      </c>
      <c r="B38" s="4">
        <f t="shared" si="3"/>
        <v>2990.625</v>
      </c>
      <c r="C38" s="4"/>
      <c r="D38" s="4"/>
      <c r="E38" s="4"/>
      <c r="F38" s="4">
        <f>F33*G26</f>
        <v>3557.8125</v>
      </c>
      <c r="G38" s="5"/>
      <c r="I38" s="7" t="s">
        <v>24</v>
      </c>
      <c r="J38" s="4">
        <f>K33*K27</f>
        <v>543.74999999999989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34</v>
      </c>
      <c r="B40" s="20">
        <f>SUM(B36:B38)</f>
        <v>8047.5</v>
      </c>
      <c r="C40" s="4"/>
      <c r="D40" s="4"/>
      <c r="E40" s="4"/>
      <c r="F40" s="20">
        <f>SUM(F36:F38)</f>
        <v>9573.75</v>
      </c>
      <c r="G40" s="5"/>
      <c r="I40" s="8" t="s">
        <v>40</v>
      </c>
      <c r="J40" s="31">
        <f>SUM(J36:J38)</f>
        <v>2537.4999999999995</v>
      </c>
      <c r="K40" s="9"/>
    </row>
    <row r="41" spans="1:11" x14ac:dyDescent="0.3">
      <c r="A41" s="17" t="s">
        <v>29</v>
      </c>
      <c r="B41" s="22">
        <f>B40-J40</f>
        <v>5510</v>
      </c>
      <c r="C41" s="13"/>
      <c r="D41" s="13"/>
      <c r="E41" s="13"/>
      <c r="F41" s="22">
        <f>F40- $J$40</f>
        <v>7036.25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19">
        <v>483.33333333333331</v>
      </c>
      <c r="E51" s="4"/>
      <c r="F51" s="4">
        <v>425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257.77777777777777</v>
      </c>
      <c r="C53" s="4"/>
      <c r="D53" s="4"/>
      <c r="E53" s="4"/>
      <c r="F53" s="4">
        <f>(B46/(SUM($B$46:$B$48))*$F$51)</f>
        <v>226.66666666666666</v>
      </c>
      <c r="G53" s="5"/>
    </row>
    <row r="54" spans="1:7" x14ac:dyDescent="0.3">
      <c r="A54" s="3" t="s">
        <v>12</v>
      </c>
      <c r="B54" s="4">
        <f t="shared" ref="B54:B55" si="4">B47/SUM($B$46:$B$48)*$D$7</f>
        <v>193.33333333333334</v>
      </c>
      <c r="C54" s="4"/>
      <c r="D54" s="4"/>
      <c r="E54" s="4"/>
      <c r="F54" s="4">
        <f t="shared" ref="F54:F55" si="5">(B47/(SUM($B$46:$B$48))*$F$51)</f>
        <v>170</v>
      </c>
      <c r="G54" s="5"/>
    </row>
    <row r="55" spans="1:7" x14ac:dyDescent="0.3">
      <c r="A55" s="3" t="s">
        <v>11</v>
      </c>
      <c r="B55" s="4">
        <f t="shared" si="4"/>
        <v>32.222222222222221</v>
      </c>
      <c r="C55" s="4"/>
      <c r="D55" s="4"/>
      <c r="E55" s="4"/>
      <c r="F55" s="4">
        <f t="shared" si="5"/>
        <v>28.333333333333332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1276</v>
      </c>
      <c r="C58" s="4"/>
      <c r="D58" s="4"/>
      <c r="E58" s="4"/>
      <c r="F58" s="4">
        <f>F53*G46</f>
        <v>1122</v>
      </c>
      <c r="G58" s="5"/>
    </row>
    <row r="59" spans="1:7" x14ac:dyDescent="0.3">
      <c r="A59" s="14" t="s">
        <v>8</v>
      </c>
      <c r="B59" s="4">
        <f t="shared" ref="B59:B60" si="6">B54*G47</f>
        <v>1362.9999999999998</v>
      </c>
      <c r="C59" s="4"/>
      <c r="D59" s="4"/>
      <c r="E59" s="4"/>
      <c r="F59" s="4">
        <f>F54*G47</f>
        <v>1198.4999999999998</v>
      </c>
      <c r="G59" s="5"/>
    </row>
    <row r="60" spans="1:7" x14ac:dyDescent="0.3">
      <c r="A60" s="14" t="s">
        <v>9</v>
      </c>
      <c r="B60" s="4">
        <f t="shared" si="6"/>
        <v>1740</v>
      </c>
      <c r="C60" s="4"/>
      <c r="D60" s="4"/>
      <c r="E60" s="4"/>
      <c r="F60" s="4">
        <f>F55*G48</f>
        <v>1530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39</v>
      </c>
      <c r="B62" s="20">
        <f>SUM(B58:B60)</f>
        <v>4379</v>
      </c>
      <c r="C62" s="4"/>
      <c r="D62" s="4"/>
      <c r="E62" s="4"/>
      <c r="F62" s="20">
        <f>SUM(F58:F60)</f>
        <v>3850.5</v>
      </c>
      <c r="G62" s="5"/>
    </row>
    <row r="63" spans="1:7" x14ac:dyDescent="0.3">
      <c r="A63" s="17" t="s">
        <v>30</v>
      </c>
      <c r="B63" s="22">
        <f>B62-J40</f>
        <v>1841.5000000000005</v>
      </c>
      <c r="C63" s="13"/>
      <c r="D63" s="13"/>
      <c r="E63" s="13"/>
      <c r="F63" s="22">
        <f>F62- $J$40</f>
        <v>1313.0000000000005</v>
      </c>
      <c r="G63" s="9"/>
    </row>
    <row r="67" spans="1:6" x14ac:dyDescent="0.3">
      <c r="A67" s="18" t="s">
        <v>31</v>
      </c>
      <c r="B67" s="23">
        <f>SUM(B63,B41,B19)</f>
        <v>10694.555555555555</v>
      </c>
      <c r="C67" s="18"/>
      <c r="D67" s="18"/>
      <c r="E67" s="18"/>
      <c r="F67" s="23">
        <f t="shared" ref="F67" si="7">SUM(F63,F41,F19)</f>
        <v>11286.75</v>
      </c>
    </row>
  </sheetData>
  <mergeCells count="6">
    <mergeCell ref="A51:C51"/>
    <mergeCell ref="A7:C7"/>
    <mergeCell ref="A29:C29"/>
    <mergeCell ref="I31:J31"/>
    <mergeCell ref="I32:J32"/>
    <mergeCell ref="I33:J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E619-5021-6B44-9370-755BD51ED69C}">
  <dimension ref="A1:O67"/>
  <sheetViews>
    <sheetView workbookViewId="0">
      <selection activeCell="J40" sqref="J40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19">
        <v>493.33333333333331</v>
      </c>
      <c r="E7" s="4"/>
      <c r="F7" s="4">
        <v>325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328.88888888888886</v>
      </c>
      <c r="C9" s="4"/>
      <c r="D9" s="4"/>
      <c r="E9" s="4"/>
      <c r="F9" s="4">
        <f>(B2/(SUM($B$2:$B$4))*$F$7)</f>
        <v>216.66666666666666</v>
      </c>
      <c r="G9" s="5"/>
    </row>
    <row r="10" spans="1:15" x14ac:dyDescent="0.3">
      <c r="A10" s="3" t="s">
        <v>12</v>
      </c>
      <c r="B10" s="4">
        <f>B3/SUM($B$2:$B$4)*$D$7</f>
        <v>109.62962962962962</v>
      </c>
      <c r="C10" s="4"/>
      <c r="D10" s="4"/>
      <c r="E10" s="4"/>
      <c r="F10" s="4">
        <f t="shared" ref="F10:F11" si="0">(B3/(SUM($B$2:$B$4))*$F$7)</f>
        <v>72.222222222222214</v>
      </c>
      <c r="G10" s="5"/>
    </row>
    <row r="11" spans="1:15" x14ac:dyDescent="0.3">
      <c r="A11" s="3" t="s">
        <v>11</v>
      </c>
      <c r="B11" s="4">
        <f>B4/SUM($B$2:$B$4)*$D$7</f>
        <v>54.81481481481481</v>
      </c>
      <c r="C11" s="4"/>
      <c r="D11" s="4"/>
      <c r="E11" s="4"/>
      <c r="F11" s="4">
        <f t="shared" si="0"/>
        <v>36.111111111111107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1644.4444444444443</v>
      </c>
      <c r="C14" s="4"/>
      <c r="D14" s="4"/>
      <c r="E14" s="4"/>
      <c r="F14" s="4">
        <f>F9*G2</f>
        <v>1083.3333333333333</v>
      </c>
      <c r="G14" s="5"/>
    </row>
    <row r="15" spans="1:15" x14ac:dyDescent="0.3">
      <c r="A15" s="14" t="s">
        <v>8</v>
      </c>
      <c r="B15" s="4">
        <f>B10*G3</f>
        <v>2096.6666666666665</v>
      </c>
      <c r="C15" s="4"/>
      <c r="D15" s="4"/>
      <c r="E15" s="4"/>
      <c r="F15" s="4">
        <f>F10*G3</f>
        <v>1381.2499999999998</v>
      </c>
      <c r="G15" s="5"/>
    </row>
    <row r="16" spans="1:15" x14ac:dyDescent="0.3">
      <c r="A16" s="14" t="s">
        <v>9</v>
      </c>
      <c r="B16" s="4">
        <f>B11*G4</f>
        <v>2261.1111111111109</v>
      </c>
      <c r="C16" s="4"/>
      <c r="D16" s="4"/>
      <c r="E16" s="4"/>
      <c r="F16" s="4">
        <f>F11*G4</f>
        <v>1489.5833333333333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33</v>
      </c>
      <c r="B18" s="20">
        <f>SUM(B14:B16)</f>
        <v>6002.2222222222217</v>
      </c>
      <c r="F18" s="20">
        <f>SUM(F14:F16)</f>
        <v>3954.1666666666661</v>
      </c>
      <c r="G18" s="5"/>
    </row>
    <row r="19" spans="1:11" x14ac:dyDescent="0.3">
      <c r="A19" s="17" t="s">
        <v>28</v>
      </c>
      <c r="B19" s="21">
        <f>B18-J40</f>
        <v>3412.2222222222217</v>
      </c>
      <c r="C19" s="13"/>
      <c r="D19" s="13"/>
      <c r="E19" s="13"/>
      <c r="F19" s="22">
        <f>F18- $J$40</f>
        <v>1364.1666666666661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19">
        <v>493.33333333333331</v>
      </c>
      <c r="E29" s="4"/>
      <c r="F29" s="4">
        <v>800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B24/SUM($B$24:$B$26)*$D$7</f>
        <v>308.33333333333331</v>
      </c>
      <c r="C31" s="4"/>
      <c r="D31" s="4"/>
      <c r="E31" s="4"/>
      <c r="F31" s="4">
        <f>(B24/(SUM($B$24:$B$26))*$F$29)</f>
        <v>500</v>
      </c>
      <c r="G31" s="5"/>
      <c r="I31" s="29" t="s">
        <v>18</v>
      </c>
      <c r="J31" s="30"/>
      <c r="K31" s="5">
        <f>J25/SUM($J$25:$J$27)*$D$7</f>
        <v>164.44444444444443</v>
      </c>
    </row>
    <row r="32" spans="1:11" x14ac:dyDescent="0.3">
      <c r="A32" s="3" t="s">
        <v>12</v>
      </c>
      <c r="B32" s="4">
        <f t="shared" ref="B32:B33" si="1">B25/SUM($B$24:$B$26)*$D$7</f>
        <v>123.33333333333333</v>
      </c>
      <c r="C32" s="4"/>
      <c r="D32" s="4"/>
      <c r="E32" s="4"/>
      <c r="F32" s="4">
        <f t="shared" ref="F32:F33" si="2">(B25/(SUM($B$24:$B$26))*$F$29)</f>
        <v>200</v>
      </c>
      <c r="G32" s="5"/>
      <c r="I32" s="29" t="s">
        <v>19</v>
      </c>
      <c r="J32" s="30"/>
      <c r="K32" s="5">
        <f>J26/SUM($J$25:$J$27)*$D$7</f>
        <v>164.44444444444443</v>
      </c>
    </row>
    <row r="33" spans="1:11" x14ac:dyDescent="0.3">
      <c r="A33" s="3" t="s">
        <v>11</v>
      </c>
      <c r="B33" s="4">
        <f t="shared" si="1"/>
        <v>61.666666666666664</v>
      </c>
      <c r="C33" s="4"/>
      <c r="D33" s="4"/>
      <c r="E33" s="4"/>
      <c r="F33" s="4">
        <f t="shared" si="2"/>
        <v>100</v>
      </c>
      <c r="G33" s="5"/>
      <c r="I33" s="29" t="s">
        <v>20</v>
      </c>
      <c r="J33" s="30"/>
      <c r="K33" s="5">
        <f>J27/SUM($J$25:$J$27)*$D$7</f>
        <v>164.44444444444443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2330.9999999999995</v>
      </c>
      <c r="C36" s="4"/>
      <c r="D36" s="4"/>
      <c r="E36" s="4"/>
      <c r="F36" s="4">
        <f>F31*G24</f>
        <v>3780</v>
      </c>
      <c r="G36" s="5"/>
      <c r="I36" s="7" t="s">
        <v>22</v>
      </c>
      <c r="J36" s="4">
        <f>K31*K25</f>
        <v>924.99999999999989</v>
      </c>
      <c r="K36" s="5"/>
    </row>
    <row r="37" spans="1:11" x14ac:dyDescent="0.3">
      <c r="A37" s="14" t="s">
        <v>8</v>
      </c>
      <c r="B37" s="4">
        <f t="shared" ref="B37:B38" si="3">B32*G25</f>
        <v>2830.5</v>
      </c>
      <c r="C37" s="4"/>
      <c r="D37" s="4"/>
      <c r="E37" s="4"/>
      <c r="F37" s="4">
        <f>F32*G25</f>
        <v>4590</v>
      </c>
      <c r="G37" s="5"/>
      <c r="I37" s="7" t="s">
        <v>23</v>
      </c>
      <c r="J37" s="4">
        <f>K32*K26</f>
        <v>1110</v>
      </c>
      <c r="K37" s="5"/>
    </row>
    <row r="38" spans="1:11" x14ac:dyDescent="0.3">
      <c r="A38" s="14" t="s">
        <v>9</v>
      </c>
      <c r="B38" s="4">
        <f t="shared" si="3"/>
        <v>3052.5</v>
      </c>
      <c r="C38" s="4"/>
      <c r="D38" s="4"/>
      <c r="E38" s="4"/>
      <c r="F38" s="4">
        <f>F33*G26</f>
        <v>4950</v>
      </c>
      <c r="G38" s="5"/>
      <c r="I38" s="7" t="s">
        <v>24</v>
      </c>
      <c r="J38" s="4">
        <f>K33*K27</f>
        <v>555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34</v>
      </c>
      <c r="B40" s="20">
        <f>SUM(B36:B38)</f>
        <v>8214</v>
      </c>
      <c r="C40" s="4"/>
      <c r="D40" s="4"/>
      <c r="E40" s="4"/>
      <c r="F40" s="20">
        <f>SUM(F36:F38)</f>
        <v>13320</v>
      </c>
      <c r="G40" s="5"/>
      <c r="I40" s="8" t="s">
        <v>40</v>
      </c>
      <c r="J40" s="31">
        <f>SUM(J36:J38)</f>
        <v>2590</v>
      </c>
      <c r="K40" s="9"/>
    </row>
    <row r="41" spans="1:11" x14ac:dyDescent="0.3">
      <c r="A41" s="17" t="s">
        <v>29</v>
      </c>
      <c r="B41" s="22">
        <f>B40-J40</f>
        <v>5624</v>
      </c>
      <c r="C41" s="13"/>
      <c r="D41" s="13"/>
      <c r="E41" s="13"/>
      <c r="F41" s="22">
        <f>F40- $J$40</f>
        <v>10730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19">
        <v>493.33333333333331</v>
      </c>
      <c r="E51" s="4"/>
      <c r="F51" s="4">
        <v>355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263.11111111111109</v>
      </c>
      <c r="C53" s="4"/>
      <c r="D53" s="4"/>
      <c r="E53" s="4"/>
      <c r="F53" s="4">
        <f>(B46/(SUM($B$46:$B$48))*$F$51)</f>
        <v>189.33333333333334</v>
      </c>
      <c r="G53" s="5"/>
    </row>
    <row r="54" spans="1:7" x14ac:dyDescent="0.3">
      <c r="A54" s="3" t="s">
        <v>12</v>
      </c>
      <c r="B54" s="4">
        <f t="shared" ref="B54:B55" si="4">B47/SUM($B$46:$B$48)*$D$7</f>
        <v>197.33333333333334</v>
      </c>
      <c r="C54" s="4"/>
      <c r="D54" s="4"/>
      <c r="E54" s="4"/>
      <c r="F54" s="4">
        <f t="shared" ref="F54:F55" si="5">(B47/(SUM($B$46:$B$48))*$F$51)</f>
        <v>142</v>
      </c>
      <c r="G54" s="5"/>
    </row>
    <row r="55" spans="1:7" x14ac:dyDescent="0.3">
      <c r="A55" s="3" t="s">
        <v>11</v>
      </c>
      <c r="B55" s="4">
        <f t="shared" si="4"/>
        <v>32.888888888888886</v>
      </c>
      <c r="C55" s="4"/>
      <c r="D55" s="4"/>
      <c r="E55" s="4"/>
      <c r="F55" s="4">
        <f t="shared" si="5"/>
        <v>23.666666666666668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1302.3999999999999</v>
      </c>
      <c r="C58" s="4"/>
      <c r="D58" s="4"/>
      <c r="E58" s="4"/>
      <c r="F58" s="4">
        <f>F53*G46</f>
        <v>937.2</v>
      </c>
      <c r="G58" s="5"/>
    </row>
    <row r="59" spans="1:7" x14ac:dyDescent="0.3">
      <c r="A59" s="14" t="s">
        <v>8</v>
      </c>
      <c r="B59" s="4">
        <f t="shared" ref="B59:B60" si="6">B54*G47</f>
        <v>1391.1999999999998</v>
      </c>
      <c r="C59" s="4"/>
      <c r="D59" s="4"/>
      <c r="E59" s="4"/>
      <c r="F59" s="4">
        <f>F54*G47</f>
        <v>1001.0999999999998</v>
      </c>
      <c r="G59" s="5"/>
    </row>
    <row r="60" spans="1:7" x14ac:dyDescent="0.3">
      <c r="A60" s="14" t="s">
        <v>9</v>
      </c>
      <c r="B60" s="4">
        <f t="shared" si="6"/>
        <v>1775.9999999999998</v>
      </c>
      <c r="C60" s="4"/>
      <c r="D60" s="4"/>
      <c r="E60" s="4"/>
      <c r="F60" s="4">
        <f>F55*G48</f>
        <v>1278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39</v>
      </c>
      <c r="B62" s="20">
        <f>SUM(B58:B60)</f>
        <v>4469.5999999999995</v>
      </c>
      <c r="C62" s="4"/>
      <c r="D62" s="4"/>
      <c r="E62" s="4"/>
      <c r="F62" s="20">
        <f>SUM(F58:F60)</f>
        <v>3216.2999999999997</v>
      </c>
      <c r="G62" s="5"/>
    </row>
    <row r="63" spans="1:7" x14ac:dyDescent="0.3">
      <c r="A63" s="17" t="s">
        <v>30</v>
      </c>
      <c r="B63" s="22">
        <f>B62-J40</f>
        <v>1879.5999999999995</v>
      </c>
      <c r="C63" s="13"/>
      <c r="D63" s="13"/>
      <c r="E63" s="13"/>
      <c r="F63" s="22">
        <f>F62- $J$40</f>
        <v>626.29999999999973</v>
      </c>
      <c r="G63" s="9"/>
    </row>
    <row r="67" spans="1:6" x14ac:dyDescent="0.3">
      <c r="A67" s="18" t="s">
        <v>31</v>
      </c>
      <c r="B67" s="23">
        <f>SUM(B63,B41,B19)</f>
        <v>10915.822222222221</v>
      </c>
      <c r="C67" s="18"/>
      <c r="D67" s="18"/>
      <c r="E67" s="18"/>
      <c r="F67" s="23">
        <f t="shared" ref="F67" si="7">SUM(F63,F41,F19)</f>
        <v>12720.466666666665</v>
      </c>
    </row>
  </sheetData>
  <mergeCells count="6">
    <mergeCell ref="A51:C51"/>
    <mergeCell ref="A7:C7"/>
    <mergeCell ref="A29:C29"/>
    <mergeCell ref="I31:J31"/>
    <mergeCell ref="I32:J32"/>
    <mergeCell ref="I33:J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A09D-3127-AA4D-BBA4-B5F76A8453E4}">
  <dimension ref="A1:O67"/>
  <sheetViews>
    <sheetView workbookViewId="0">
      <selection activeCell="J40" sqref="J40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19">
        <v>476.66666666666669</v>
      </c>
      <c r="E7" s="4"/>
      <c r="F7" s="4">
        <v>425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317.77777777777777</v>
      </c>
      <c r="C9" s="4"/>
      <c r="D9" s="4"/>
      <c r="E9" s="4"/>
      <c r="F9" s="4">
        <f>(B2/(SUM($B$2:$B$4))*$F$7)</f>
        <v>283.33333333333331</v>
      </c>
      <c r="G9" s="5"/>
    </row>
    <row r="10" spans="1:15" x14ac:dyDescent="0.3">
      <c r="A10" s="3" t="s">
        <v>12</v>
      </c>
      <c r="B10" s="4">
        <f>B3/SUM($B$2:$B$4)*$D$7</f>
        <v>105.92592592592592</v>
      </c>
      <c r="C10" s="4"/>
      <c r="D10" s="4"/>
      <c r="E10" s="4"/>
      <c r="F10" s="4">
        <f t="shared" ref="F10:F11" si="0">(B3/(SUM($B$2:$B$4))*$F$7)</f>
        <v>94.444444444444443</v>
      </c>
      <c r="G10" s="5"/>
    </row>
    <row r="11" spans="1:15" x14ac:dyDescent="0.3">
      <c r="A11" s="3" t="s">
        <v>11</v>
      </c>
      <c r="B11" s="4">
        <f>B4/SUM($B$2:$B$4)*$D$7</f>
        <v>52.962962962962962</v>
      </c>
      <c r="C11" s="4"/>
      <c r="D11" s="4"/>
      <c r="E11" s="4"/>
      <c r="F11" s="4">
        <f t="shared" si="0"/>
        <v>47.222222222222221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1588.8888888888889</v>
      </c>
      <c r="C14" s="4"/>
      <c r="D14" s="4"/>
      <c r="E14" s="4"/>
      <c r="F14" s="4">
        <f>F9*G2</f>
        <v>1416.6666666666665</v>
      </c>
      <c r="G14" s="5"/>
    </row>
    <row r="15" spans="1:15" x14ac:dyDescent="0.3">
      <c r="A15" s="14" t="s">
        <v>8</v>
      </c>
      <c r="B15" s="4">
        <f>B10*G3</f>
        <v>2025.8333333333333</v>
      </c>
      <c r="C15" s="4"/>
      <c r="D15" s="4"/>
      <c r="E15" s="4"/>
      <c r="F15" s="4">
        <f>F10*G3</f>
        <v>1806.25</v>
      </c>
      <c r="G15" s="5"/>
    </row>
    <row r="16" spans="1:15" x14ac:dyDescent="0.3">
      <c r="A16" s="14" t="s">
        <v>9</v>
      </c>
      <c r="B16" s="4">
        <f>B11*G4</f>
        <v>2184.7222222222222</v>
      </c>
      <c r="C16" s="4"/>
      <c r="D16" s="4"/>
      <c r="E16" s="4"/>
      <c r="F16" s="4">
        <f>F11*G4</f>
        <v>1947.9166666666667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33</v>
      </c>
      <c r="B18" s="20">
        <f>SUM(B14:B16)</f>
        <v>5799.4444444444443</v>
      </c>
      <c r="F18" s="20">
        <f>SUM(F14:F16)</f>
        <v>5170.833333333333</v>
      </c>
      <c r="G18" s="5"/>
    </row>
    <row r="19" spans="1:11" x14ac:dyDescent="0.3">
      <c r="A19" s="17" t="s">
        <v>28</v>
      </c>
      <c r="B19" s="21">
        <f>B18-J40</f>
        <v>3296.9444444444443</v>
      </c>
      <c r="C19" s="13"/>
      <c r="D19" s="13"/>
      <c r="E19" s="13"/>
      <c r="F19" s="22">
        <f>F18- $J$40</f>
        <v>2668.333333333333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19">
        <v>476.66666666666669</v>
      </c>
      <c r="E29" s="4"/>
      <c r="F29" s="4">
        <v>625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B24/SUM($B$24:$B$26)*$D$7</f>
        <v>297.91666666666669</v>
      </c>
      <c r="C31" s="4"/>
      <c r="D31" s="4"/>
      <c r="E31" s="4"/>
      <c r="F31" s="4">
        <f>(B24/(SUM($B$24:$B$26))*$F$29)</f>
        <v>390.625</v>
      </c>
      <c r="G31" s="5"/>
      <c r="I31" s="29" t="s">
        <v>18</v>
      </c>
      <c r="J31" s="30"/>
      <c r="K31" s="5">
        <f>J25/SUM($J$25:$J$27)*$D$7</f>
        <v>158.88888888888889</v>
      </c>
    </row>
    <row r="32" spans="1:11" x14ac:dyDescent="0.3">
      <c r="A32" s="3" t="s">
        <v>12</v>
      </c>
      <c r="B32" s="4">
        <f t="shared" ref="B32:B33" si="1">B25/SUM($B$24:$B$26)*$D$7</f>
        <v>119.16666666666667</v>
      </c>
      <c r="C32" s="4"/>
      <c r="D32" s="4"/>
      <c r="E32" s="4"/>
      <c r="F32" s="4">
        <f t="shared" ref="F32:F33" si="2">(B25/(SUM($B$24:$B$26))*$F$29)</f>
        <v>156.25</v>
      </c>
      <c r="G32" s="5"/>
      <c r="I32" s="29" t="s">
        <v>19</v>
      </c>
      <c r="J32" s="30"/>
      <c r="K32" s="5">
        <f>J26/SUM($J$25:$J$27)*$D$7</f>
        <v>158.88888888888889</v>
      </c>
    </row>
    <row r="33" spans="1:11" x14ac:dyDescent="0.3">
      <c r="A33" s="3" t="s">
        <v>11</v>
      </c>
      <c r="B33" s="4">
        <f t="shared" si="1"/>
        <v>59.583333333333336</v>
      </c>
      <c r="C33" s="4"/>
      <c r="D33" s="4"/>
      <c r="E33" s="4"/>
      <c r="F33" s="4">
        <f t="shared" si="2"/>
        <v>78.125</v>
      </c>
      <c r="G33" s="5"/>
      <c r="I33" s="29" t="s">
        <v>20</v>
      </c>
      <c r="J33" s="30"/>
      <c r="K33" s="5">
        <f>J27/SUM($J$25:$J$27)*$D$7</f>
        <v>158.88888888888889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2252.25</v>
      </c>
      <c r="C36" s="4"/>
      <c r="D36" s="4"/>
      <c r="E36" s="4"/>
      <c r="F36" s="4">
        <f>F31*G24</f>
        <v>2953.125</v>
      </c>
      <c r="G36" s="5"/>
      <c r="I36" s="7" t="s">
        <v>22</v>
      </c>
      <c r="J36" s="4">
        <f>K31*K25</f>
        <v>893.75</v>
      </c>
      <c r="K36" s="5"/>
    </row>
    <row r="37" spans="1:11" x14ac:dyDescent="0.3">
      <c r="A37" s="14" t="s">
        <v>8</v>
      </c>
      <c r="B37" s="4">
        <f t="shared" ref="B37:B38" si="3">B32*G25</f>
        <v>2734.875</v>
      </c>
      <c r="C37" s="4"/>
      <c r="D37" s="4"/>
      <c r="E37" s="4"/>
      <c r="F37" s="4">
        <f>F32*G25</f>
        <v>3585.9375</v>
      </c>
      <c r="G37" s="5"/>
      <c r="I37" s="7" t="s">
        <v>23</v>
      </c>
      <c r="J37" s="4">
        <f>K32*K26</f>
        <v>1072.5</v>
      </c>
      <c r="K37" s="5"/>
    </row>
    <row r="38" spans="1:11" x14ac:dyDescent="0.3">
      <c r="A38" s="14" t="s">
        <v>9</v>
      </c>
      <c r="B38" s="4">
        <f t="shared" si="3"/>
        <v>2949.375</v>
      </c>
      <c r="C38" s="4"/>
      <c r="D38" s="4"/>
      <c r="E38" s="4"/>
      <c r="F38" s="4">
        <f>F33*G26</f>
        <v>3867.1875</v>
      </c>
      <c r="G38" s="5"/>
      <c r="I38" s="7" t="s">
        <v>24</v>
      </c>
      <c r="J38" s="4">
        <f>K33*K27</f>
        <v>536.25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34</v>
      </c>
      <c r="B40" s="20">
        <f>SUM(B36:B38)</f>
        <v>7936.5</v>
      </c>
      <c r="C40" s="4"/>
      <c r="D40" s="4"/>
      <c r="E40" s="4"/>
      <c r="F40" s="20">
        <f>SUM(F36:F38)</f>
        <v>10406.25</v>
      </c>
      <c r="G40" s="5"/>
      <c r="I40" s="8" t="s">
        <v>40</v>
      </c>
      <c r="J40" s="31">
        <f>SUM(J36:J38)</f>
        <v>2502.5</v>
      </c>
      <c r="K40" s="9"/>
    </row>
    <row r="41" spans="1:11" x14ac:dyDescent="0.3">
      <c r="A41" s="17" t="s">
        <v>29</v>
      </c>
      <c r="B41" s="22">
        <f>B40-J40</f>
        <v>5434</v>
      </c>
      <c r="C41" s="13"/>
      <c r="D41" s="13"/>
      <c r="E41" s="13"/>
      <c r="F41" s="22">
        <f>F40- $J$40</f>
        <v>7903.75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19">
        <v>476.66666666666669</v>
      </c>
      <c r="E51" s="4"/>
      <c r="F51" s="4">
        <v>380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254.22222222222223</v>
      </c>
      <c r="C53" s="4"/>
      <c r="D53" s="4"/>
      <c r="E53" s="4"/>
      <c r="F53" s="4">
        <f>(B46/(SUM($B$46:$B$48))*$F$51)</f>
        <v>202.66666666666666</v>
      </c>
      <c r="G53" s="5"/>
    </row>
    <row r="54" spans="1:7" x14ac:dyDescent="0.3">
      <c r="A54" s="3" t="s">
        <v>12</v>
      </c>
      <c r="B54" s="4">
        <f t="shared" ref="B54:B55" si="4">B47/SUM($B$46:$B$48)*$D$7</f>
        <v>190.66666666666669</v>
      </c>
      <c r="C54" s="4"/>
      <c r="D54" s="4"/>
      <c r="E54" s="4"/>
      <c r="F54" s="4">
        <f t="shared" ref="F54:F55" si="5">(B47/(SUM($B$46:$B$48))*$F$51)</f>
        <v>152</v>
      </c>
      <c r="G54" s="5"/>
    </row>
    <row r="55" spans="1:7" x14ac:dyDescent="0.3">
      <c r="A55" s="3" t="s">
        <v>11</v>
      </c>
      <c r="B55" s="4">
        <f t="shared" si="4"/>
        <v>31.777777777777779</v>
      </c>
      <c r="C55" s="4"/>
      <c r="D55" s="4"/>
      <c r="E55" s="4"/>
      <c r="F55" s="4">
        <f t="shared" si="5"/>
        <v>25.333333333333332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1258.4000000000001</v>
      </c>
      <c r="C58" s="4"/>
      <c r="D58" s="4"/>
      <c r="E58" s="4"/>
      <c r="F58" s="4">
        <f>F53*G46</f>
        <v>1003.2</v>
      </c>
      <c r="G58" s="5"/>
    </row>
    <row r="59" spans="1:7" x14ac:dyDescent="0.3">
      <c r="A59" s="14" t="s">
        <v>8</v>
      </c>
      <c r="B59" s="4">
        <f t="shared" ref="B59:B60" si="6">B54*G47</f>
        <v>1344.1999999999998</v>
      </c>
      <c r="C59" s="4"/>
      <c r="D59" s="4"/>
      <c r="E59" s="4"/>
      <c r="F59" s="4">
        <f>F54*G47</f>
        <v>1071.5999999999999</v>
      </c>
      <c r="G59" s="5"/>
    </row>
    <row r="60" spans="1:7" x14ac:dyDescent="0.3">
      <c r="A60" s="14" t="s">
        <v>9</v>
      </c>
      <c r="B60" s="4">
        <f t="shared" si="6"/>
        <v>1716</v>
      </c>
      <c r="C60" s="4"/>
      <c r="D60" s="4"/>
      <c r="E60" s="4"/>
      <c r="F60" s="4">
        <f>F55*G48</f>
        <v>1368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39</v>
      </c>
      <c r="B62" s="20">
        <f>SUM(B58:B60)</f>
        <v>4318.6000000000004</v>
      </c>
      <c r="C62" s="4"/>
      <c r="D62" s="4"/>
      <c r="E62" s="4"/>
      <c r="F62" s="20">
        <f>SUM(F58:F60)</f>
        <v>3442.8</v>
      </c>
      <c r="G62" s="5"/>
    </row>
    <row r="63" spans="1:7" x14ac:dyDescent="0.3">
      <c r="A63" s="17" t="s">
        <v>30</v>
      </c>
      <c r="B63" s="22">
        <f>B62-J40</f>
        <v>1816.1000000000004</v>
      </c>
      <c r="C63" s="13"/>
      <c r="D63" s="13"/>
      <c r="E63" s="13"/>
      <c r="F63" s="22">
        <f>F62- $J$40</f>
        <v>940.30000000000018</v>
      </c>
      <c r="G63" s="9"/>
    </row>
    <row r="67" spans="1:6" x14ac:dyDescent="0.3">
      <c r="A67" s="18" t="s">
        <v>31</v>
      </c>
      <c r="B67" s="23">
        <f>SUM(B63,B41,B19)</f>
        <v>10547.044444444444</v>
      </c>
      <c r="C67" s="18"/>
      <c r="D67" s="18"/>
      <c r="E67" s="18"/>
      <c r="F67" s="23">
        <f>SUM(F63,F41,F19)</f>
        <v>11512.383333333331</v>
      </c>
    </row>
  </sheetData>
  <mergeCells count="6">
    <mergeCell ref="A51:C51"/>
    <mergeCell ref="A7:C7"/>
    <mergeCell ref="A29:C29"/>
    <mergeCell ref="I31:J31"/>
    <mergeCell ref="I32:J32"/>
    <mergeCell ref="I33:J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C682-7E0F-0A46-A878-D90ABF0D0B4D}">
  <dimension ref="A1:O67"/>
  <sheetViews>
    <sheetView workbookViewId="0">
      <selection activeCell="J40" sqref="J40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19">
        <v>500</v>
      </c>
      <c r="E7" s="4"/>
      <c r="F7" s="4">
        <v>450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333.33333333333331</v>
      </c>
      <c r="C9" s="4"/>
      <c r="D9" s="4"/>
      <c r="E9" s="4"/>
      <c r="F9" s="4">
        <f>(B2/(SUM($B$2:$B$4))*$F$7)</f>
        <v>300</v>
      </c>
      <c r="G9" s="5"/>
    </row>
    <row r="10" spans="1:15" x14ac:dyDescent="0.3">
      <c r="A10" s="3" t="s">
        <v>12</v>
      </c>
      <c r="B10" s="4">
        <f>B3/SUM($B$2:$B$4)*$D$7</f>
        <v>111.1111111111111</v>
      </c>
      <c r="C10" s="4"/>
      <c r="D10" s="4"/>
      <c r="E10" s="4"/>
      <c r="F10" s="4">
        <f t="shared" ref="F10:F11" si="0">(B3/(SUM($B$2:$B$4))*$F$7)</f>
        <v>100</v>
      </c>
      <c r="G10" s="5"/>
    </row>
    <row r="11" spans="1:15" x14ac:dyDescent="0.3">
      <c r="A11" s="3" t="s">
        <v>11</v>
      </c>
      <c r="B11" s="4">
        <f>B4/SUM($B$2:$B$4)*$D$7</f>
        <v>55.55555555555555</v>
      </c>
      <c r="C11" s="4"/>
      <c r="D11" s="4"/>
      <c r="E11" s="4"/>
      <c r="F11" s="4">
        <f t="shared" si="0"/>
        <v>50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1666.6666666666665</v>
      </c>
      <c r="C14" s="4"/>
      <c r="D14" s="4"/>
      <c r="E14" s="4"/>
      <c r="F14" s="4">
        <f>F9*G2</f>
        <v>1500</v>
      </c>
      <c r="G14" s="5"/>
    </row>
    <row r="15" spans="1:15" x14ac:dyDescent="0.3">
      <c r="A15" s="14" t="s">
        <v>8</v>
      </c>
      <c r="B15" s="4">
        <f>B10*G3</f>
        <v>2125</v>
      </c>
      <c r="C15" s="4"/>
      <c r="D15" s="4"/>
      <c r="E15" s="4"/>
      <c r="F15" s="4">
        <f>F10*G3</f>
        <v>1912.5</v>
      </c>
      <c r="G15" s="5"/>
    </row>
    <row r="16" spans="1:15" x14ac:dyDescent="0.3">
      <c r="A16" s="14" t="s">
        <v>9</v>
      </c>
      <c r="B16" s="4">
        <f>B11*G4</f>
        <v>2291.6666666666665</v>
      </c>
      <c r="C16" s="4"/>
      <c r="D16" s="4"/>
      <c r="E16" s="4"/>
      <c r="F16" s="4">
        <f>F11*G4</f>
        <v>2062.5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33</v>
      </c>
      <c r="B18" s="20">
        <f>SUM(B14:B16)</f>
        <v>6083.333333333333</v>
      </c>
      <c r="F18" s="20">
        <f>SUM(F14:F16)</f>
        <v>5475</v>
      </c>
      <c r="G18" s="5"/>
    </row>
    <row r="19" spans="1:11" x14ac:dyDescent="0.3">
      <c r="A19" s="17" t="s">
        <v>28</v>
      </c>
      <c r="B19" s="21">
        <f>B18-J40</f>
        <v>3458.333333333333</v>
      </c>
      <c r="C19" s="13"/>
      <c r="D19" s="13"/>
      <c r="E19" s="13"/>
      <c r="F19" s="22">
        <f>F18- $J$40</f>
        <v>2850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19">
        <v>500</v>
      </c>
      <c r="E29" s="4"/>
      <c r="F29" s="4">
        <v>700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B24/SUM($B$24:$B$26)*$D$7</f>
        <v>312.5</v>
      </c>
      <c r="C31" s="4"/>
      <c r="D31" s="4"/>
      <c r="E31" s="4"/>
      <c r="F31" s="4">
        <f>(B24/(SUM($B$24:$B$26))*$F$29)</f>
        <v>437.5</v>
      </c>
      <c r="G31" s="5"/>
      <c r="I31" s="29" t="s">
        <v>18</v>
      </c>
      <c r="J31" s="30"/>
      <c r="K31" s="5">
        <f>J25/SUM($J$25:$J$27)*$D$7</f>
        <v>166.66666666666666</v>
      </c>
    </row>
    <row r="32" spans="1:11" x14ac:dyDescent="0.3">
      <c r="A32" s="3" t="s">
        <v>12</v>
      </c>
      <c r="B32" s="4">
        <f t="shared" ref="B32:B33" si="1">B25/SUM($B$24:$B$26)*$D$7</f>
        <v>125</v>
      </c>
      <c r="C32" s="4"/>
      <c r="D32" s="4"/>
      <c r="E32" s="4"/>
      <c r="F32" s="4">
        <f t="shared" ref="F32:F33" si="2">(B25/(SUM($B$24:$B$26))*$F$29)</f>
        <v>175</v>
      </c>
      <c r="G32" s="5"/>
      <c r="I32" s="29" t="s">
        <v>19</v>
      </c>
      <c r="J32" s="30"/>
      <c r="K32" s="5">
        <f>J26/SUM($J$25:$J$27)*$D$7</f>
        <v>166.66666666666666</v>
      </c>
    </row>
    <row r="33" spans="1:11" x14ac:dyDescent="0.3">
      <c r="A33" s="3" t="s">
        <v>11</v>
      </c>
      <c r="B33" s="4">
        <f t="shared" si="1"/>
        <v>62.5</v>
      </c>
      <c r="C33" s="4"/>
      <c r="D33" s="4"/>
      <c r="E33" s="4"/>
      <c r="F33" s="4">
        <f t="shared" si="2"/>
        <v>87.5</v>
      </c>
      <c r="G33" s="5"/>
      <c r="I33" s="29" t="s">
        <v>20</v>
      </c>
      <c r="J33" s="30"/>
      <c r="K33" s="5">
        <f>J27/SUM($J$25:$J$27)*$D$7</f>
        <v>166.66666666666666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2362.5</v>
      </c>
      <c r="C36" s="4"/>
      <c r="D36" s="4"/>
      <c r="E36" s="4"/>
      <c r="F36" s="4">
        <f>F31*G24</f>
        <v>3307.5</v>
      </c>
      <c r="G36" s="5"/>
      <c r="I36" s="7" t="s">
        <v>22</v>
      </c>
      <c r="J36" s="4">
        <f>K31*K25</f>
        <v>937.5</v>
      </c>
      <c r="K36" s="5"/>
    </row>
    <row r="37" spans="1:11" x14ac:dyDescent="0.3">
      <c r="A37" s="14" t="s">
        <v>8</v>
      </c>
      <c r="B37" s="4">
        <f t="shared" ref="B37:B38" si="3">B32*G25</f>
        <v>2868.75</v>
      </c>
      <c r="C37" s="4"/>
      <c r="D37" s="4"/>
      <c r="E37" s="4"/>
      <c r="F37" s="4">
        <f>F32*G25</f>
        <v>4016.25</v>
      </c>
      <c r="G37" s="5"/>
      <c r="I37" s="7" t="s">
        <v>23</v>
      </c>
      <c r="J37" s="4">
        <f>K32*K26</f>
        <v>1125</v>
      </c>
      <c r="K37" s="5"/>
    </row>
    <row r="38" spans="1:11" x14ac:dyDescent="0.3">
      <c r="A38" s="14" t="s">
        <v>9</v>
      </c>
      <c r="B38" s="4">
        <f t="shared" si="3"/>
        <v>3093.75</v>
      </c>
      <c r="C38" s="4"/>
      <c r="D38" s="4"/>
      <c r="E38" s="4"/>
      <c r="F38" s="4">
        <f>F33*G26</f>
        <v>4331.25</v>
      </c>
      <c r="G38" s="5"/>
      <c r="I38" s="7" t="s">
        <v>24</v>
      </c>
      <c r="J38" s="4">
        <f>K33*K27</f>
        <v>562.5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38</v>
      </c>
      <c r="B40" s="20">
        <f>SUM(B36:B38)</f>
        <v>8325</v>
      </c>
      <c r="C40" s="4"/>
      <c r="D40" s="4"/>
      <c r="E40" s="4"/>
      <c r="F40" s="20">
        <f>SUM(F36:F38)</f>
        <v>11655</v>
      </c>
      <c r="G40" s="5"/>
      <c r="I40" s="8" t="s">
        <v>40</v>
      </c>
      <c r="J40" s="31">
        <f>SUM(J36:J38)</f>
        <v>2625</v>
      </c>
      <c r="K40" s="9"/>
    </row>
    <row r="41" spans="1:11" x14ac:dyDescent="0.3">
      <c r="A41" s="17" t="s">
        <v>29</v>
      </c>
      <c r="B41" s="22">
        <f>B40-J40</f>
        <v>5700</v>
      </c>
      <c r="C41" s="13"/>
      <c r="D41" s="13"/>
      <c r="E41" s="13"/>
      <c r="F41" s="22">
        <f>F40- $J$40</f>
        <v>9030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19">
        <v>500</v>
      </c>
      <c r="E51" s="4"/>
      <c r="F51" s="4">
        <v>350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266.66666666666669</v>
      </c>
      <c r="C53" s="4"/>
      <c r="D53" s="4"/>
      <c r="E53" s="4"/>
      <c r="F53" s="4">
        <f>(B46/(SUM($B$46:$B$48))*$F$51)</f>
        <v>186.66666666666666</v>
      </c>
      <c r="G53" s="5"/>
    </row>
    <row r="54" spans="1:7" x14ac:dyDescent="0.3">
      <c r="A54" s="3" t="s">
        <v>12</v>
      </c>
      <c r="B54" s="4">
        <f t="shared" ref="B54:B55" si="4">B47/SUM($B$46:$B$48)*$D$7</f>
        <v>200</v>
      </c>
      <c r="C54" s="4"/>
      <c r="D54" s="4"/>
      <c r="E54" s="4"/>
      <c r="F54" s="4">
        <f t="shared" ref="F54:F55" si="5">(B47/(SUM($B$46:$B$48))*$F$51)</f>
        <v>140</v>
      </c>
      <c r="G54" s="5"/>
    </row>
    <row r="55" spans="1:7" x14ac:dyDescent="0.3">
      <c r="A55" s="3" t="s">
        <v>11</v>
      </c>
      <c r="B55" s="4">
        <f t="shared" si="4"/>
        <v>33.333333333333336</v>
      </c>
      <c r="C55" s="4"/>
      <c r="D55" s="4"/>
      <c r="E55" s="4"/>
      <c r="F55" s="4">
        <f t="shared" si="5"/>
        <v>23.333333333333332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1320.0000000000002</v>
      </c>
      <c r="C58" s="4"/>
      <c r="D58" s="4"/>
      <c r="E58" s="4"/>
      <c r="F58" s="4">
        <f>F53*G46</f>
        <v>924</v>
      </c>
      <c r="G58" s="5"/>
    </row>
    <row r="59" spans="1:7" x14ac:dyDescent="0.3">
      <c r="A59" s="14" t="s">
        <v>8</v>
      </c>
      <c r="B59" s="4">
        <f t="shared" ref="B59:B60" si="6">B54*G47</f>
        <v>1409.9999999999998</v>
      </c>
      <c r="C59" s="4"/>
      <c r="D59" s="4"/>
      <c r="E59" s="4"/>
      <c r="F59" s="4">
        <f>F54*G47</f>
        <v>986.99999999999989</v>
      </c>
      <c r="G59" s="5"/>
    </row>
    <row r="60" spans="1:7" x14ac:dyDescent="0.3">
      <c r="A60" s="14" t="s">
        <v>9</v>
      </c>
      <c r="B60" s="4">
        <f t="shared" si="6"/>
        <v>1800.0000000000002</v>
      </c>
      <c r="C60" s="4"/>
      <c r="D60" s="4"/>
      <c r="E60" s="4"/>
      <c r="F60" s="4">
        <f>F55*G48</f>
        <v>1260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36</v>
      </c>
      <c r="B62" s="20">
        <f>SUM(B58:B60)</f>
        <v>4530</v>
      </c>
      <c r="C62" s="4"/>
      <c r="D62" s="4"/>
      <c r="E62" s="4"/>
      <c r="F62" s="20">
        <f>SUM(F58:F60)</f>
        <v>3171</v>
      </c>
      <c r="G62" s="5"/>
    </row>
    <row r="63" spans="1:7" x14ac:dyDescent="0.3">
      <c r="A63" s="17" t="s">
        <v>30</v>
      </c>
      <c r="B63" s="22">
        <f>B62-J40</f>
        <v>1905</v>
      </c>
      <c r="C63" s="13"/>
      <c r="D63" s="13"/>
      <c r="E63" s="13"/>
      <c r="F63" s="22">
        <f>F62- $J$40</f>
        <v>546</v>
      </c>
      <c r="G63" s="9"/>
    </row>
    <row r="67" spans="1:6" x14ac:dyDescent="0.3">
      <c r="A67" s="18" t="s">
        <v>31</v>
      </c>
      <c r="B67" s="23">
        <f>SUM(B63,B41,B19)</f>
        <v>11063.333333333332</v>
      </c>
      <c r="C67" s="18"/>
      <c r="D67" s="18"/>
      <c r="E67" s="18"/>
      <c r="F67" s="23">
        <f t="shared" ref="F67" si="7">SUM(F63,F41,F19)</f>
        <v>12426</v>
      </c>
    </row>
  </sheetData>
  <mergeCells count="6">
    <mergeCell ref="A51:C51"/>
    <mergeCell ref="A7:C7"/>
    <mergeCell ref="A29:C29"/>
    <mergeCell ref="I31:J31"/>
    <mergeCell ref="I32:J32"/>
    <mergeCell ref="I33:J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BCBA-EF5D-9242-9200-33E38555A3E8}">
  <dimension ref="A1:O67"/>
  <sheetViews>
    <sheetView workbookViewId="0">
      <selection activeCell="J40" sqref="J40"/>
    </sheetView>
  </sheetViews>
  <sheetFormatPr defaultColWidth="11.19921875" defaultRowHeight="15.6" x14ac:dyDescent="0.3"/>
  <cols>
    <col min="1" max="1" width="56.5" customWidth="1"/>
    <col min="2" max="2" width="12.796875" bestFit="1" customWidth="1"/>
    <col min="7" max="7" width="17.796875" bestFit="1" customWidth="1"/>
    <col min="9" max="9" width="38.5" bestFit="1" customWidth="1"/>
    <col min="11" max="11" width="17.796875" bestFit="1" customWidth="1"/>
  </cols>
  <sheetData>
    <row r="1" spans="1:15" x14ac:dyDescent="0.3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5" x14ac:dyDescent="0.3">
      <c r="A2" s="14" t="s">
        <v>7</v>
      </c>
      <c r="B2" s="4">
        <v>6</v>
      </c>
      <c r="C2" s="4">
        <v>200</v>
      </c>
      <c r="D2" s="4">
        <v>8.0000000000000002E-3</v>
      </c>
      <c r="E2" s="4">
        <f>C2/B2</f>
        <v>33.333333333333336</v>
      </c>
      <c r="F2" s="4">
        <v>0.15</v>
      </c>
      <c r="G2" s="12">
        <f>F2*E2</f>
        <v>5</v>
      </c>
    </row>
    <row r="3" spans="1:15" x14ac:dyDescent="0.3">
      <c r="A3" s="14" t="s">
        <v>8</v>
      </c>
      <c r="B3" s="4">
        <v>2</v>
      </c>
      <c r="C3" s="4">
        <v>255</v>
      </c>
      <c r="D3" s="4">
        <v>0.01</v>
      </c>
      <c r="E3" s="4">
        <f>C3/B3</f>
        <v>127.5</v>
      </c>
      <c r="F3" s="4"/>
      <c r="G3" s="12">
        <f>F2*E3</f>
        <v>19.125</v>
      </c>
      <c r="O3" s="1"/>
    </row>
    <row r="4" spans="1:15" x14ac:dyDescent="0.3">
      <c r="A4" s="14" t="s">
        <v>9</v>
      </c>
      <c r="B4" s="4">
        <v>1</v>
      </c>
      <c r="C4" s="4">
        <v>275</v>
      </c>
      <c r="D4" s="4">
        <v>1.4E-2</v>
      </c>
      <c r="E4" s="4">
        <f>C4/B4</f>
        <v>275</v>
      </c>
      <c r="F4" s="4"/>
      <c r="G4" s="12">
        <f>F2*E4</f>
        <v>41.25</v>
      </c>
    </row>
    <row r="5" spans="1:15" x14ac:dyDescent="0.3">
      <c r="A5" s="3"/>
      <c r="B5" s="4"/>
      <c r="C5" s="4"/>
      <c r="D5" s="4"/>
      <c r="E5" s="4"/>
      <c r="F5" s="4"/>
      <c r="G5" s="5"/>
      <c r="O5" s="1"/>
    </row>
    <row r="6" spans="1:15" x14ac:dyDescent="0.3">
      <c r="A6" s="3"/>
      <c r="B6" s="4"/>
      <c r="C6" s="4"/>
      <c r="D6" s="4"/>
      <c r="E6" s="4"/>
      <c r="F6" s="4"/>
      <c r="G6" s="5"/>
    </row>
    <row r="7" spans="1:15" x14ac:dyDescent="0.3">
      <c r="A7" s="27" t="s">
        <v>32</v>
      </c>
      <c r="B7" s="28"/>
      <c r="C7" s="28"/>
      <c r="D7" s="19">
        <v>433.33333333333331</v>
      </c>
      <c r="E7" s="4"/>
      <c r="F7" s="4">
        <v>325</v>
      </c>
      <c r="G7" s="5"/>
    </row>
    <row r="8" spans="1:15" x14ac:dyDescent="0.3">
      <c r="A8" s="3"/>
      <c r="B8" s="4"/>
      <c r="C8" s="4"/>
      <c r="D8" s="4"/>
      <c r="E8" s="4"/>
      <c r="F8" s="4"/>
      <c r="G8" s="5"/>
    </row>
    <row r="9" spans="1:15" x14ac:dyDescent="0.3">
      <c r="A9" s="3" t="s">
        <v>10</v>
      </c>
      <c r="B9" s="4">
        <f>B2/SUM($B$2:$B$4)*$D$7</f>
        <v>288.88888888888886</v>
      </c>
      <c r="C9" s="4"/>
      <c r="D9" s="4"/>
      <c r="E9" s="4"/>
      <c r="F9" s="4">
        <f>(B2/(SUM($B$2:$B$4))*$F$7)</f>
        <v>216.66666666666666</v>
      </c>
      <c r="G9" s="5"/>
    </row>
    <row r="10" spans="1:15" x14ac:dyDescent="0.3">
      <c r="A10" s="3" t="s">
        <v>12</v>
      </c>
      <c r="B10" s="4">
        <f>B3/SUM($B$2:$B$4)*$D$7</f>
        <v>96.296296296296291</v>
      </c>
      <c r="C10" s="4"/>
      <c r="D10" s="4"/>
      <c r="E10" s="4"/>
      <c r="F10" s="4">
        <f t="shared" ref="F10:F11" si="0">(B3/(SUM($B$2:$B$4))*$F$7)</f>
        <v>72.222222222222214</v>
      </c>
      <c r="G10" s="5"/>
    </row>
    <row r="11" spans="1:15" x14ac:dyDescent="0.3">
      <c r="A11" s="3" t="s">
        <v>11</v>
      </c>
      <c r="B11" s="4">
        <f>B4/SUM($B$2:$B$4)*$D$7</f>
        <v>48.148148148148145</v>
      </c>
      <c r="C11" s="4"/>
      <c r="D11" s="4"/>
      <c r="E11" s="4"/>
      <c r="F11" s="4">
        <f t="shared" si="0"/>
        <v>36.111111111111107</v>
      </c>
      <c r="G11" s="5"/>
    </row>
    <row r="12" spans="1:15" x14ac:dyDescent="0.3">
      <c r="A12" s="3"/>
      <c r="B12" s="4"/>
      <c r="C12" s="4"/>
      <c r="D12" s="4"/>
      <c r="E12" s="4"/>
      <c r="F12" s="4"/>
      <c r="G12" s="5"/>
    </row>
    <row r="13" spans="1:15" x14ac:dyDescent="0.3">
      <c r="A13" s="3" t="s">
        <v>13</v>
      </c>
      <c r="B13" s="4"/>
      <c r="C13" s="4"/>
      <c r="D13" s="4"/>
      <c r="E13" s="4"/>
      <c r="F13" s="4"/>
      <c r="G13" s="5"/>
    </row>
    <row r="14" spans="1:15" x14ac:dyDescent="0.3">
      <c r="A14" s="14" t="s">
        <v>7</v>
      </c>
      <c r="B14" s="4">
        <f>B9*G2</f>
        <v>1444.4444444444443</v>
      </c>
      <c r="C14" s="4"/>
      <c r="D14" s="4"/>
      <c r="E14" s="4"/>
      <c r="F14" s="4">
        <f>F9*G2</f>
        <v>1083.3333333333333</v>
      </c>
      <c r="G14" s="5"/>
    </row>
    <row r="15" spans="1:15" x14ac:dyDescent="0.3">
      <c r="A15" s="14" t="s">
        <v>8</v>
      </c>
      <c r="B15" s="4">
        <f>B10*G3</f>
        <v>1841.6666666666665</v>
      </c>
      <c r="C15" s="4"/>
      <c r="D15" s="4"/>
      <c r="E15" s="4"/>
      <c r="F15" s="4">
        <f>F10*G3</f>
        <v>1381.2499999999998</v>
      </c>
      <c r="G15" s="5"/>
    </row>
    <row r="16" spans="1:15" x14ac:dyDescent="0.3">
      <c r="A16" s="14" t="s">
        <v>9</v>
      </c>
      <c r="B16" s="4">
        <f>B11*G4</f>
        <v>1986.1111111111111</v>
      </c>
      <c r="C16" s="4"/>
      <c r="D16" s="4"/>
      <c r="E16" s="4"/>
      <c r="F16" s="4">
        <f>F11*G4</f>
        <v>1489.5833333333333</v>
      </c>
      <c r="G16" s="5"/>
    </row>
    <row r="17" spans="1:11" x14ac:dyDescent="0.3">
      <c r="A17" s="3"/>
      <c r="B17" s="4"/>
      <c r="C17" s="4"/>
      <c r="D17" s="4"/>
      <c r="E17" s="4"/>
      <c r="F17" s="4"/>
      <c r="G17" s="5"/>
    </row>
    <row r="18" spans="1:11" s="4" customFormat="1" x14ac:dyDescent="0.3">
      <c r="A18" s="14" t="s">
        <v>33</v>
      </c>
      <c r="B18" s="20">
        <f>SUM(B14:B16)</f>
        <v>5272.2222222222217</v>
      </c>
      <c r="F18" s="20">
        <f>SUM(F14:F16)</f>
        <v>3954.1666666666661</v>
      </c>
      <c r="G18" s="5"/>
    </row>
    <row r="19" spans="1:11" x14ac:dyDescent="0.3">
      <c r="A19" s="17" t="s">
        <v>28</v>
      </c>
      <c r="B19" s="21">
        <f>B18-J40</f>
        <v>2997.2222222222222</v>
      </c>
      <c r="C19" s="13"/>
      <c r="D19" s="13"/>
      <c r="E19" s="13"/>
      <c r="F19" s="22">
        <f>F18- $J$40</f>
        <v>1679.1666666666665</v>
      </c>
      <c r="G19" s="9"/>
    </row>
    <row r="20" spans="1:11" x14ac:dyDescent="0.3">
      <c r="A20" s="4"/>
      <c r="B20" s="4"/>
      <c r="C20" s="4"/>
      <c r="D20" s="4"/>
      <c r="E20" s="4"/>
      <c r="F20" s="4"/>
      <c r="G20" s="4"/>
    </row>
    <row r="21" spans="1:11" x14ac:dyDescent="0.3">
      <c r="A21" s="4"/>
      <c r="B21" s="4"/>
      <c r="C21" s="4"/>
      <c r="D21" s="4"/>
      <c r="E21" s="4"/>
      <c r="F21" s="4"/>
      <c r="G21" s="4"/>
    </row>
    <row r="22" spans="1:11" x14ac:dyDescent="0.3">
      <c r="A22" s="4"/>
      <c r="B22" s="4"/>
      <c r="C22" s="4"/>
      <c r="D22" s="4"/>
      <c r="E22" s="4"/>
      <c r="F22" s="4"/>
      <c r="G22" s="4"/>
    </row>
    <row r="23" spans="1:11" x14ac:dyDescent="0.3">
      <c r="A23" s="2" t="s">
        <v>25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6" t="s">
        <v>6</v>
      </c>
    </row>
    <row r="24" spans="1:11" x14ac:dyDescent="0.3">
      <c r="A24" s="14" t="s">
        <v>7</v>
      </c>
      <c r="B24" s="4">
        <v>5</v>
      </c>
      <c r="C24" s="4">
        <v>210</v>
      </c>
      <c r="D24" s="4">
        <v>5.0000000000000001E-3</v>
      </c>
      <c r="E24" s="4">
        <f>C24/B24</f>
        <v>42</v>
      </c>
      <c r="F24" s="4">
        <v>0.18</v>
      </c>
      <c r="G24" s="12">
        <f>F24*E24</f>
        <v>7.56</v>
      </c>
      <c r="I24" s="2" t="s">
        <v>14</v>
      </c>
      <c r="J24" s="10" t="s">
        <v>1</v>
      </c>
      <c r="K24" s="11" t="s">
        <v>6</v>
      </c>
    </row>
    <row r="25" spans="1:11" x14ac:dyDescent="0.3">
      <c r="A25" s="14" t="s">
        <v>8</v>
      </c>
      <c r="B25" s="4">
        <v>2</v>
      </c>
      <c r="C25" s="4">
        <v>255</v>
      </c>
      <c r="D25" s="4">
        <v>0.01</v>
      </c>
      <c r="E25" s="4">
        <f>C25/B25</f>
        <v>127.5</v>
      </c>
      <c r="F25" s="4"/>
      <c r="G25" s="12">
        <f>F24*E25</f>
        <v>22.95</v>
      </c>
      <c r="I25" s="6" t="s">
        <v>15</v>
      </c>
      <c r="J25" s="4">
        <v>8</v>
      </c>
      <c r="K25" s="5">
        <v>5.625</v>
      </c>
    </row>
    <row r="26" spans="1:11" x14ac:dyDescent="0.3">
      <c r="A26" s="14" t="s">
        <v>9</v>
      </c>
      <c r="B26" s="4">
        <v>1</v>
      </c>
      <c r="C26" s="4">
        <v>275</v>
      </c>
      <c r="D26" s="4">
        <v>1.4E-2</v>
      </c>
      <c r="E26" s="4">
        <f>C26/B26</f>
        <v>275</v>
      </c>
      <c r="F26" s="4"/>
      <c r="G26" s="12">
        <f>F24*E26</f>
        <v>49.5</v>
      </c>
      <c r="I26" s="6" t="s">
        <v>16</v>
      </c>
      <c r="J26" s="4">
        <v>8</v>
      </c>
      <c r="K26" s="5">
        <v>6.75</v>
      </c>
    </row>
    <row r="27" spans="1:11" x14ac:dyDescent="0.3">
      <c r="A27" s="3"/>
      <c r="B27" s="4"/>
      <c r="C27" s="4"/>
      <c r="D27" s="4"/>
      <c r="E27" s="4"/>
      <c r="F27" s="4"/>
      <c r="G27" s="5"/>
      <c r="I27" s="6" t="s">
        <v>17</v>
      </c>
      <c r="J27" s="4">
        <v>8</v>
      </c>
      <c r="K27" s="5">
        <v>3.375</v>
      </c>
    </row>
    <row r="28" spans="1:11" x14ac:dyDescent="0.3">
      <c r="A28" s="3"/>
      <c r="B28" s="4"/>
      <c r="C28" s="4"/>
      <c r="D28" s="4"/>
      <c r="E28" s="4"/>
      <c r="F28" s="4"/>
      <c r="G28" s="5"/>
      <c r="I28" s="3"/>
      <c r="J28" s="4"/>
      <c r="K28" s="5"/>
    </row>
    <row r="29" spans="1:11" x14ac:dyDescent="0.3">
      <c r="A29" s="27" t="s">
        <v>32</v>
      </c>
      <c r="B29" s="28"/>
      <c r="C29" s="28"/>
      <c r="D29" s="19">
        <v>433.33333333333331</v>
      </c>
      <c r="E29" s="4"/>
      <c r="F29" s="4">
        <v>725</v>
      </c>
      <c r="G29" s="5"/>
      <c r="I29" s="3"/>
      <c r="J29" s="4"/>
      <c r="K29" s="5"/>
    </row>
    <row r="30" spans="1:11" x14ac:dyDescent="0.3">
      <c r="A30" s="3"/>
      <c r="B30" s="4"/>
      <c r="C30" s="4"/>
      <c r="D30" s="4"/>
      <c r="E30" s="4"/>
      <c r="F30" s="4"/>
      <c r="G30" s="5"/>
      <c r="I30" s="3"/>
      <c r="J30" s="4"/>
      <c r="K30" s="5"/>
    </row>
    <row r="31" spans="1:11" x14ac:dyDescent="0.3">
      <c r="A31" s="3" t="s">
        <v>10</v>
      </c>
      <c r="B31" s="4">
        <f>B24/SUM($B$24:$B$26)*$D$7</f>
        <v>270.83333333333331</v>
      </c>
      <c r="C31" s="4"/>
      <c r="D31" s="4"/>
      <c r="E31" s="4"/>
      <c r="F31" s="4">
        <f>(B24/(SUM($B$24:$B$26))*$F$29)</f>
        <v>453.125</v>
      </c>
      <c r="G31" s="5"/>
      <c r="I31" s="29" t="s">
        <v>18</v>
      </c>
      <c r="J31" s="30"/>
      <c r="K31" s="5">
        <f>J25/SUM($J$25:$J$27)*$D$7</f>
        <v>144.44444444444443</v>
      </c>
    </row>
    <row r="32" spans="1:11" x14ac:dyDescent="0.3">
      <c r="A32" s="3" t="s">
        <v>12</v>
      </c>
      <c r="B32" s="4">
        <f t="shared" ref="B32:B33" si="1">B25/SUM($B$24:$B$26)*$D$7</f>
        <v>108.33333333333333</v>
      </c>
      <c r="C32" s="4"/>
      <c r="D32" s="4"/>
      <c r="E32" s="4"/>
      <c r="F32" s="4">
        <f t="shared" ref="F32:F33" si="2">(B25/(SUM($B$24:$B$26))*$F$29)</f>
        <v>181.25</v>
      </c>
      <c r="G32" s="5"/>
      <c r="I32" s="29" t="s">
        <v>19</v>
      </c>
      <c r="J32" s="30"/>
      <c r="K32" s="5">
        <f>J26/SUM($J$25:$J$27)*$D$7</f>
        <v>144.44444444444443</v>
      </c>
    </row>
    <row r="33" spans="1:11" x14ac:dyDescent="0.3">
      <c r="A33" s="3" t="s">
        <v>11</v>
      </c>
      <c r="B33" s="4">
        <f t="shared" si="1"/>
        <v>54.166666666666664</v>
      </c>
      <c r="C33" s="4"/>
      <c r="D33" s="4"/>
      <c r="E33" s="4"/>
      <c r="F33" s="4">
        <f t="shared" si="2"/>
        <v>90.625</v>
      </c>
      <c r="G33" s="5"/>
      <c r="I33" s="29" t="s">
        <v>20</v>
      </c>
      <c r="J33" s="30"/>
      <c r="K33" s="5">
        <f>J27/SUM($J$25:$J$27)*$D$7</f>
        <v>144.44444444444443</v>
      </c>
    </row>
    <row r="34" spans="1:11" x14ac:dyDescent="0.3">
      <c r="A34" s="3"/>
      <c r="B34" s="4"/>
      <c r="C34" s="4"/>
      <c r="D34" s="4"/>
      <c r="E34" s="4"/>
      <c r="F34" s="4"/>
      <c r="G34" s="5"/>
      <c r="I34" s="3"/>
      <c r="J34" s="4"/>
      <c r="K34" s="5"/>
    </row>
    <row r="35" spans="1:11" x14ac:dyDescent="0.3">
      <c r="A35" s="3" t="s">
        <v>13</v>
      </c>
      <c r="B35" s="4"/>
      <c r="C35" s="4"/>
      <c r="D35" s="4"/>
      <c r="E35" s="4"/>
      <c r="F35" s="4"/>
      <c r="G35" s="5"/>
      <c r="I35" s="3" t="s">
        <v>21</v>
      </c>
      <c r="J35" s="4"/>
      <c r="K35" s="5"/>
    </row>
    <row r="36" spans="1:11" x14ac:dyDescent="0.3">
      <c r="A36" s="14" t="s">
        <v>7</v>
      </c>
      <c r="B36" s="4">
        <f>B31*G24</f>
        <v>2047.4999999999998</v>
      </c>
      <c r="C36" s="4"/>
      <c r="D36" s="4"/>
      <c r="E36" s="4"/>
      <c r="F36" s="4">
        <f>F31*G24</f>
        <v>3425.625</v>
      </c>
      <c r="G36" s="5"/>
      <c r="I36" s="7" t="s">
        <v>22</v>
      </c>
      <c r="J36" s="4">
        <f>K31*K25</f>
        <v>812.49999999999989</v>
      </c>
      <c r="K36" s="5"/>
    </row>
    <row r="37" spans="1:11" x14ac:dyDescent="0.3">
      <c r="A37" s="14" t="s">
        <v>8</v>
      </c>
      <c r="B37" s="4">
        <f t="shared" ref="B37:B38" si="3">B32*G25</f>
        <v>2486.25</v>
      </c>
      <c r="C37" s="4"/>
      <c r="D37" s="4"/>
      <c r="E37" s="4"/>
      <c r="F37" s="4">
        <f>F32*G25</f>
        <v>4159.6875</v>
      </c>
      <c r="G37" s="5"/>
      <c r="I37" s="7" t="s">
        <v>23</v>
      </c>
      <c r="J37" s="4">
        <f>K32*K26</f>
        <v>974.99999999999989</v>
      </c>
      <c r="K37" s="5"/>
    </row>
    <row r="38" spans="1:11" x14ac:dyDescent="0.3">
      <c r="A38" s="14" t="s">
        <v>9</v>
      </c>
      <c r="B38" s="4">
        <f t="shared" si="3"/>
        <v>2681.25</v>
      </c>
      <c r="C38" s="4"/>
      <c r="D38" s="4"/>
      <c r="E38" s="4"/>
      <c r="F38" s="4">
        <f>F33*G26</f>
        <v>4485.9375</v>
      </c>
      <c r="G38" s="5"/>
      <c r="I38" s="7" t="s">
        <v>24</v>
      </c>
      <c r="J38" s="4">
        <f>K33*K27</f>
        <v>487.49999999999994</v>
      </c>
      <c r="K38" s="5"/>
    </row>
    <row r="39" spans="1:11" x14ac:dyDescent="0.3">
      <c r="A39" s="3"/>
      <c r="B39" s="4"/>
      <c r="C39" s="4"/>
      <c r="D39" s="4"/>
      <c r="E39" s="4"/>
      <c r="F39" s="4"/>
      <c r="G39" s="5"/>
      <c r="I39" s="3"/>
      <c r="J39" s="4"/>
      <c r="K39" s="5"/>
    </row>
    <row r="40" spans="1:11" x14ac:dyDescent="0.3">
      <c r="A40" s="14" t="s">
        <v>34</v>
      </c>
      <c r="B40" s="20">
        <f>SUM(B36:B38)</f>
        <v>7215</v>
      </c>
      <c r="C40" s="4"/>
      <c r="D40" s="4"/>
      <c r="E40" s="4"/>
      <c r="F40" s="20">
        <f>SUM(F36:F38)</f>
        <v>12071.25</v>
      </c>
      <c r="G40" s="5"/>
      <c r="I40" s="8" t="s">
        <v>41</v>
      </c>
      <c r="J40" s="31">
        <f>SUM(J36:J38)</f>
        <v>2274.9999999999995</v>
      </c>
      <c r="K40" s="9"/>
    </row>
    <row r="41" spans="1:11" x14ac:dyDescent="0.3">
      <c r="A41" s="17" t="s">
        <v>29</v>
      </c>
      <c r="B41" s="22">
        <f>B40-J40</f>
        <v>4940</v>
      </c>
      <c r="C41" s="13"/>
      <c r="D41" s="13"/>
      <c r="E41" s="13"/>
      <c r="F41" s="22">
        <f>F40- $J$40</f>
        <v>9796.25</v>
      </c>
      <c r="G41" s="9"/>
    </row>
    <row r="42" spans="1:11" x14ac:dyDescent="0.3">
      <c r="A42" s="4"/>
      <c r="B42" s="4"/>
      <c r="C42" s="4"/>
      <c r="D42" s="4"/>
      <c r="E42" s="4"/>
      <c r="F42" s="4"/>
      <c r="G42" s="4"/>
    </row>
    <row r="43" spans="1:11" x14ac:dyDescent="0.3">
      <c r="A43" s="4"/>
      <c r="B43" s="4"/>
      <c r="C43" s="4"/>
      <c r="D43" s="4"/>
      <c r="E43" s="4"/>
      <c r="F43" s="4"/>
      <c r="G43" s="4"/>
    </row>
    <row r="44" spans="1:11" x14ac:dyDescent="0.3">
      <c r="A44" s="4"/>
      <c r="B44" s="4"/>
      <c r="C44" s="4"/>
      <c r="D44" s="4"/>
      <c r="E44" s="4"/>
      <c r="F44" s="4"/>
      <c r="G44" s="4"/>
    </row>
    <row r="45" spans="1:11" x14ac:dyDescent="0.3">
      <c r="A45" s="2" t="s">
        <v>26</v>
      </c>
      <c r="B45" s="15" t="s">
        <v>1</v>
      </c>
      <c r="C45" s="15" t="s">
        <v>2</v>
      </c>
      <c r="D45" s="15" t="s">
        <v>3</v>
      </c>
      <c r="E45" s="15" t="s">
        <v>4</v>
      </c>
      <c r="F45" s="15" t="s">
        <v>5</v>
      </c>
      <c r="G45" s="16" t="s">
        <v>6</v>
      </c>
    </row>
    <row r="46" spans="1:11" x14ac:dyDescent="0.3">
      <c r="A46" s="14" t="s">
        <v>7</v>
      </c>
      <c r="B46" s="4">
        <v>4</v>
      </c>
      <c r="C46" s="4">
        <v>220</v>
      </c>
      <c r="D46" s="4">
        <v>8.9999999999999993E-3</v>
      </c>
      <c r="E46" s="4">
        <f>C46/B46</f>
        <v>55</v>
      </c>
      <c r="F46" s="4">
        <v>0.09</v>
      </c>
      <c r="G46" s="12">
        <f>F46*E46</f>
        <v>4.95</v>
      </c>
    </row>
    <row r="47" spans="1:11" x14ac:dyDescent="0.3">
      <c r="A47" s="14" t="s">
        <v>8</v>
      </c>
      <c r="B47" s="4">
        <v>3</v>
      </c>
      <c r="C47" s="4">
        <v>235</v>
      </c>
      <c r="D47" s="4">
        <v>0.01</v>
      </c>
      <c r="E47" s="4">
        <f>C47/B47</f>
        <v>78.333333333333329</v>
      </c>
      <c r="F47" s="4"/>
      <c r="G47" s="12">
        <f>F46*E47</f>
        <v>7.0499999999999989</v>
      </c>
    </row>
    <row r="48" spans="1:11" x14ac:dyDescent="0.3">
      <c r="A48" s="14" t="s">
        <v>9</v>
      </c>
      <c r="B48" s="4">
        <v>0.5</v>
      </c>
      <c r="C48" s="4">
        <v>300</v>
      </c>
      <c r="D48" s="4">
        <v>1.4999999999999999E-2</v>
      </c>
      <c r="E48" s="4">
        <f>C48/B48</f>
        <v>600</v>
      </c>
      <c r="F48" s="4"/>
      <c r="G48" s="12">
        <f>F46*E48</f>
        <v>54</v>
      </c>
    </row>
    <row r="49" spans="1:7" x14ac:dyDescent="0.3">
      <c r="A49" s="3"/>
      <c r="B49" s="4"/>
      <c r="C49" s="4"/>
      <c r="D49" s="4"/>
      <c r="E49" s="4"/>
      <c r="F49" s="4"/>
      <c r="G49" s="5"/>
    </row>
    <row r="50" spans="1:7" x14ac:dyDescent="0.3">
      <c r="A50" s="3"/>
      <c r="B50" s="4"/>
      <c r="C50" s="4"/>
      <c r="D50" s="4"/>
      <c r="E50" s="4"/>
      <c r="F50" s="4"/>
      <c r="G50" s="5"/>
    </row>
    <row r="51" spans="1:7" x14ac:dyDescent="0.3">
      <c r="A51" s="27" t="s">
        <v>32</v>
      </c>
      <c r="B51" s="28"/>
      <c r="C51" s="28"/>
      <c r="D51" s="19">
        <v>433.33333333333331</v>
      </c>
      <c r="E51" s="4"/>
      <c r="F51" s="4">
        <v>250</v>
      </c>
      <c r="G51" s="5"/>
    </row>
    <row r="52" spans="1:7" x14ac:dyDescent="0.3">
      <c r="A52" s="3"/>
      <c r="B52" s="4"/>
      <c r="C52" s="4"/>
      <c r="D52" s="4"/>
      <c r="E52" s="4"/>
      <c r="F52" s="4"/>
      <c r="G52" s="5"/>
    </row>
    <row r="53" spans="1:7" x14ac:dyDescent="0.3">
      <c r="A53" s="3" t="s">
        <v>10</v>
      </c>
      <c r="B53" s="4">
        <f>B46/SUM($B$46:$B$48)*$D$7</f>
        <v>231.11111111111109</v>
      </c>
      <c r="C53" s="4"/>
      <c r="D53" s="4"/>
      <c r="E53" s="4"/>
      <c r="F53" s="4">
        <f>(B46/(SUM($B$46:$B$48))*$F$51)</f>
        <v>133.33333333333334</v>
      </c>
      <c r="G53" s="5"/>
    </row>
    <row r="54" spans="1:7" x14ac:dyDescent="0.3">
      <c r="A54" s="3" t="s">
        <v>12</v>
      </c>
      <c r="B54" s="4">
        <f t="shared" ref="B54:B55" si="4">B47/SUM($B$46:$B$48)*$D$7</f>
        <v>173.33333333333334</v>
      </c>
      <c r="C54" s="4"/>
      <c r="D54" s="4"/>
      <c r="E54" s="4"/>
      <c r="F54" s="4">
        <f t="shared" ref="F54:F55" si="5">(B47/(SUM($B$46:$B$48))*$F$51)</f>
        <v>100</v>
      </c>
      <c r="G54" s="5"/>
    </row>
    <row r="55" spans="1:7" x14ac:dyDescent="0.3">
      <c r="A55" s="3" t="s">
        <v>11</v>
      </c>
      <c r="B55" s="4">
        <f t="shared" si="4"/>
        <v>28.888888888888886</v>
      </c>
      <c r="C55" s="4"/>
      <c r="D55" s="4"/>
      <c r="E55" s="4"/>
      <c r="F55" s="4">
        <f t="shared" si="5"/>
        <v>16.666666666666668</v>
      </c>
      <c r="G55" s="5"/>
    </row>
    <row r="56" spans="1:7" x14ac:dyDescent="0.3">
      <c r="A56" s="3"/>
      <c r="B56" s="4"/>
      <c r="C56" s="4"/>
      <c r="D56" s="4"/>
      <c r="E56" s="4"/>
      <c r="F56" s="4"/>
      <c r="G56" s="5"/>
    </row>
    <row r="57" spans="1:7" x14ac:dyDescent="0.3">
      <c r="A57" s="3" t="s">
        <v>13</v>
      </c>
      <c r="B57" s="4"/>
      <c r="C57" s="4"/>
      <c r="D57" s="4"/>
      <c r="E57" s="4"/>
      <c r="F57" s="4"/>
      <c r="G57" s="5"/>
    </row>
    <row r="58" spans="1:7" x14ac:dyDescent="0.3">
      <c r="A58" s="14" t="s">
        <v>7</v>
      </c>
      <c r="B58" s="4">
        <f>B53*G46</f>
        <v>1144</v>
      </c>
      <c r="C58" s="4"/>
      <c r="D58" s="4"/>
      <c r="E58" s="4"/>
      <c r="F58" s="4">
        <f>F53*G46</f>
        <v>660.00000000000011</v>
      </c>
      <c r="G58" s="5"/>
    </row>
    <row r="59" spans="1:7" x14ac:dyDescent="0.3">
      <c r="A59" s="14" t="s">
        <v>8</v>
      </c>
      <c r="B59" s="4">
        <f t="shared" ref="B59:B60" si="6">B54*G47</f>
        <v>1221.9999999999998</v>
      </c>
      <c r="C59" s="4"/>
      <c r="D59" s="4"/>
      <c r="E59" s="4"/>
      <c r="F59" s="4">
        <f>F54*G47</f>
        <v>704.99999999999989</v>
      </c>
      <c r="G59" s="5"/>
    </row>
    <row r="60" spans="1:7" x14ac:dyDescent="0.3">
      <c r="A60" s="14" t="s">
        <v>9</v>
      </c>
      <c r="B60" s="4">
        <f t="shared" si="6"/>
        <v>1559.9999999999998</v>
      </c>
      <c r="C60" s="4"/>
      <c r="D60" s="4"/>
      <c r="E60" s="4"/>
      <c r="F60" s="4">
        <f>F55*G48</f>
        <v>900.00000000000011</v>
      </c>
      <c r="G60" s="5"/>
    </row>
    <row r="61" spans="1:7" x14ac:dyDescent="0.3">
      <c r="A61" s="3"/>
      <c r="B61" s="4"/>
      <c r="C61" s="4"/>
      <c r="D61" s="4"/>
      <c r="E61" s="4"/>
      <c r="F61" s="4"/>
      <c r="G61" s="5"/>
    </row>
    <row r="62" spans="1:7" x14ac:dyDescent="0.3">
      <c r="A62" s="14" t="s">
        <v>36</v>
      </c>
      <c r="B62" s="20">
        <f>SUM(B58:B60)</f>
        <v>3926</v>
      </c>
      <c r="C62" s="4"/>
      <c r="D62" s="4"/>
      <c r="E62" s="4"/>
      <c r="F62" s="20">
        <f>SUM(F58:F60)</f>
        <v>2265</v>
      </c>
      <c r="G62" s="5"/>
    </row>
    <row r="63" spans="1:7" x14ac:dyDescent="0.3">
      <c r="A63" s="17" t="s">
        <v>30</v>
      </c>
      <c r="B63" s="22">
        <f>B62-J40</f>
        <v>1651.0000000000005</v>
      </c>
      <c r="C63" s="13"/>
      <c r="D63" s="13"/>
      <c r="E63" s="13"/>
      <c r="F63" s="22">
        <f>F62- $J$40</f>
        <v>-9.9999999999995453</v>
      </c>
      <c r="G63" s="9"/>
    </row>
    <row r="67" spans="1:6" x14ac:dyDescent="0.3">
      <c r="A67" s="18" t="s">
        <v>31</v>
      </c>
      <c r="B67" s="23">
        <f>SUM(B63,B41,B19)</f>
        <v>9588.2222222222226</v>
      </c>
      <c r="C67" s="18"/>
      <c r="D67" s="18"/>
      <c r="E67" s="18"/>
      <c r="F67" s="23">
        <f t="shared" ref="F67" si="7">SUM(F63,F41,F19)</f>
        <v>11465.416666666666</v>
      </c>
    </row>
  </sheetData>
  <mergeCells count="6">
    <mergeCell ref="A51:C51"/>
    <mergeCell ref="A7:C7"/>
    <mergeCell ref="A29:C29"/>
    <mergeCell ref="I31:J31"/>
    <mergeCell ref="I32:J32"/>
    <mergeCell ref="I33:J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Vallabhaneni, Vamsi</dc:creator>
  <cp:lastModifiedBy>sharm</cp:lastModifiedBy>
  <dcterms:created xsi:type="dcterms:W3CDTF">2022-05-01T21:09:14Z</dcterms:created>
  <dcterms:modified xsi:type="dcterms:W3CDTF">2022-05-06T21:43:27Z</dcterms:modified>
</cp:coreProperties>
</file>