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michigan-my.sharepoint.com/personal/patlo2s_cmich_edu/Documents/"/>
    </mc:Choice>
  </mc:AlternateContent>
  <xr:revisionPtr revIDLastSave="0" documentId="8_{F6319CA0-5968-4B07-9039-34237DF6DA62}" xr6:coauthVersionLast="47" xr6:coauthVersionMax="47" xr10:uidLastSave="{00000000-0000-0000-0000-000000000000}"/>
  <bookViews>
    <workbookView xWindow="-108" yWindow="-108" windowWidth="23256" windowHeight="12456" firstSheet="3" activeTab="3" xr2:uid="{A4E7C214-3375-4632-8B01-56D0AD7D3C2A}"/>
  </bookViews>
  <sheets>
    <sheet name="Decision Analysis" sheetId="1" r:id="rId1"/>
    <sheet name="Probability &amp; stats" sheetId="2" r:id="rId2"/>
    <sheet name="Linear Regression" sheetId="3" r:id="rId3"/>
    <sheet name="Sensitivity Analysis" sheetId="6" r:id="rId4"/>
    <sheet name="Forecast-Exponential smoothing" sheetId="8" r:id="rId5"/>
    <sheet name="Ttest and Anova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9" i="8" l="1"/>
  <c r="K158" i="8"/>
  <c r="N149" i="8"/>
  <c r="O143" i="8"/>
  <c r="F139" i="8"/>
  <c r="T132" i="8"/>
  <c r="P121" i="8"/>
  <c r="F121" i="8"/>
  <c r="W121" i="8" s="1"/>
  <c r="Q103" i="8"/>
  <c r="B213" i="8" s="1"/>
  <c r="O103" i="8"/>
  <c r="V103" i="8" s="1"/>
  <c r="G213" i="8" s="1"/>
  <c r="N103" i="8"/>
  <c r="U103" i="8" s="1"/>
  <c r="F213" i="8" s="1"/>
  <c r="M103" i="8"/>
  <c r="T103" i="8" s="1"/>
  <c r="E213" i="8" s="1"/>
  <c r="L103" i="8"/>
  <c r="S103" i="8" s="1"/>
  <c r="D213" i="8" s="1"/>
  <c r="K103" i="8"/>
  <c r="R103" i="8" s="1"/>
  <c r="C213" i="8" s="1"/>
  <c r="J103" i="8"/>
  <c r="T102" i="8"/>
  <c r="E212" i="8" s="1"/>
  <c r="S102" i="8"/>
  <c r="D212" i="8" s="1"/>
  <c r="R102" i="8"/>
  <c r="C212" i="8" s="1"/>
  <c r="Q102" i="8"/>
  <c r="B212" i="8" s="1"/>
  <c r="O102" i="8"/>
  <c r="V102" i="8" s="1"/>
  <c r="G212" i="8" s="1"/>
  <c r="N102" i="8"/>
  <c r="U102" i="8" s="1"/>
  <c r="F212" i="8" s="1"/>
  <c r="M102" i="8"/>
  <c r="L102" i="8"/>
  <c r="K102" i="8"/>
  <c r="J102" i="8"/>
  <c r="V101" i="8"/>
  <c r="G211" i="8" s="1"/>
  <c r="U101" i="8"/>
  <c r="F211" i="8" s="1"/>
  <c r="Q101" i="8"/>
  <c r="B211" i="8" s="1"/>
  <c r="K211" i="8" s="1"/>
  <c r="O101" i="8"/>
  <c r="N101" i="8"/>
  <c r="M101" i="8"/>
  <c r="T101" i="8" s="1"/>
  <c r="E211" i="8" s="1"/>
  <c r="L101" i="8"/>
  <c r="S101" i="8" s="1"/>
  <c r="D211" i="8" s="1"/>
  <c r="K101" i="8"/>
  <c r="R101" i="8" s="1"/>
  <c r="C211" i="8" s="1"/>
  <c r="J101" i="8"/>
  <c r="U100" i="8"/>
  <c r="F210" i="8" s="1"/>
  <c r="T100" i="8"/>
  <c r="E210" i="8" s="1"/>
  <c r="O100" i="8"/>
  <c r="V100" i="8" s="1"/>
  <c r="G210" i="8" s="1"/>
  <c r="N100" i="8"/>
  <c r="M100" i="8"/>
  <c r="L100" i="8"/>
  <c r="S100" i="8" s="1"/>
  <c r="D210" i="8" s="1"/>
  <c r="K100" i="8"/>
  <c r="R100" i="8" s="1"/>
  <c r="C210" i="8" s="1"/>
  <c r="J100" i="8"/>
  <c r="Q100" i="8" s="1"/>
  <c r="B210" i="8" s="1"/>
  <c r="O99" i="8"/>
  <c r="V99" i="8" s="1"/>
  <c r="G209" i="8" s="1"/>
  <c r="N99" i="8"/>
  <c r="U99" i="8" s="1"/>
  <c r="F209" i="8" s="1"/>
  <c r="M99" i="8"/>
  <c r="T99" i="8" s="1"/>
  <c r="E209" i="8" s="1"/>
  <c r="L99" i="8"/>
  <c r="S99" i="8" s="1"/>
  <c r="D209" i="8" s="1"/>
  <c r="K99" i="8"/>
  <c r="R99" i="8" s="1"/>
  <c r="C209" i="8" s="1"/>
  <c r="J99" i="8"/>
  <c r="Q99" i="8" s="1"/>
  <c r="B209" i="8" s="1"/>
  <c r="R98" i="8"/>
  <c r="C208" i="8" s="1"/>
  <c r="O98" i="8"/>
  <c r="V98" i="8" s="1"/>
  <c r="G208" i="8" s="1"/>
  <c r="N98" i="8"/>
  <c r="U98" i="8" s="1"/>
  <c r="F208" i="8" s="1"/>
  <c r="M98" i="8"/>
  <c r="T98" i="8" s="1"/>
  <c r="E208" i="8" s="1"/>
  <c r="L98" i="8"/>
  <c r="S98" i="8" s="1"/>
  <c r="D208" i="8" s="1"/>
  <c r="K98" i="8"/>
  <c r="J98" i="8"/>
  <c r="Q98" i="8" s="1"/>
  <c r="B208" i="8" s="1"/>
  <c r="V97" i="8"/>
  <c r="G207" i="8" s="1"/>
  <c r="U97" i="8"/>
  <c r="F207" i="8" s="1"/>
  <c r="T97" i="8"/>
  <c r="E207" i="8" s="1"/>
  <c r="R97" i="8"/>
  <c r="C207" i="8" s="1"/>
  <c r="Q97" i="8"/>
  <c r="B207" i="8" s="1"/>
  <c r="O97" i="8"/>
  <c r="N97" i="8"/>
  <c r="M97" i="8"/>
  <c r="L97" i="8"/>
  <c r="S97" i="8" s="1"/>
  <c r="D207" i="8" s="1"/>
  <c r="K97" i="8"/>
  <c r="J97" i="8"/>
  <c r="V96" i="8"/>
  <c r="G206" i="8" s="1"/>
  <c r="U96" i="8"/>
  <c r="F206" i="8" s="1"/>
  <c r="O96" i="8"/>
  <c r="N96" i="8"/>
  <c r="M96" i="8"/>
  <c r="T96" i="8" s="1"/>
  <c r="E206" i="8" s="1"/>
  <c r="L96" i="8"/>
  <c r="S96" i="8" s="1"/>
  <c r="D206" i="8" s="1"/>
  <c r="K96" i="8"/>
  <c r="R96" i="8" s="1"/>
  <c r="C206" i="8" s="1"/>
  <c r="J96" i="8"/>
  <c r="Q96" i="8" s="1"/>
  <c r="B206" i="8" s="1"/>
  <c r="R95" i="8"/>
  <c r="C205" i="8" s="1"/>
  <c r="Q95" i="8"/>
  <c r="B205" i="8" s="1"/>
  <c r="O95" i="8"/>
  <c r="V95" i="8" s="1"/>
  <c r="G205" i="8" s="1"/>
  <c r="N95" i="8"/>
  <c r="U95" i="8" s="1"/>
  <c r="F205" i="8" s="1"/>
  <c r="M95" i="8"/>
  <c r="T95" i="8" s="1"/>
  <c r="E205" i="8" s="1"/>
  <c r="L95" i="8"/>
  <c r="S95" i="8" s="1"/>
  <c r="D205" i="8" s="1"/>
  <c r="K95" i="8"/>
  <c r="J95" i="8"/>
  <c r="Q94" i="8"/>
  <c r="B204" i="8" s="1"/>
  <c r="O94" i="8"/>
  <c r="V94" i="8" s="1"/>
  <c r="G204" i="8" s="1"/>
  <c r="N94" i="8"/>
  <c r="U94" i="8" s="1"/>
  <c r="F204" i="8" s="1"/>
  <c r="M94" i="8"/>
  <c r="T94" i="8" s="1"/>
  <c r="E204" i="8" s="1"/>
  <c r="L94" i="8"/>
  <c r="S94" i="8" s="1"/>
  <c r="D204" i="8" s="1"/>
  <c r="K94" i="8"/>
  <c r="R94" i="8" s="1"/>
  <c r="C204" i="8" s="1"/>
  <c r="J94" i="8"/>
  <c r="U93" i="8"/>
  <c r="F203" i="8" s="1"/>
  <c r="T93" i="8"/>
  <c r="E203" i="8" s="1"/>
  <c r="R93" i="8"/>
  <c r="C203" i="8" s="1"/>
  <c r="Q93" i="8"/>
  <c r="B203" i="8" s="1"/>
  <c r="O93" i="8"/>
  <c r="V93" i="8" s="1"/>
  <c r="G203" i="8" s="1"/>
  <c r="N93" i="8"/>
  <c r="M93" i="8"/>
  <c r="L93" i="8"/>
  <c r="S93" i="8" s="1"/>
  <c r="D203" i="8" s="1"/>
  <c r="K93" i="8"/>
  <c r="J93" i="8"/>
  <c r="U92" i="8"/>
  <c r="F202" i="8" s="1"/>
  <c r="O92" i="8"/>
  <c r="V92" i="8" s="1"/>
  <c r="G202" i="8" s="1"/>
  <c r="N92" i="8"/>
  <c r="M92" i="8"/>
  <c r="T92" i="8" s="1"/>
  <c r="E202" i="8" s="1"/>
  <c r="L92" i="8"/>
  <c r="S92" i="8" s="1"/>
  <c r="D202" i="8" s="1"/>
  <c r="K92" i="8"/>
  <c r="R92" i="8" s="1"/>
  <c r="C202" i="8" s="1"/>
  <c r="J92" i="8"/>
  <c r="Q92" i="8" s="1"/>
  <c r="B202" i="8" s="1"/>
  <c r="T91" i="8"/>
  <c r="E201" i="8" s="1"/>
  <c r="S91" i="8"/>
  <c r="D201" i="8" s="1"/>
  <c r="R91" i="8"/>
  <c r="C201" i="8" s="1"/>
  <c r="O91" i="8"/>
  <c r="V91" i="8" s="1"/>
  <c r="G201" i="8" s="1"/>
  <c r="N91" i="8"/>
  <c r="U91" i="8" s="1"/>
  <c r="F201" i="8" s="1"/>
  <c r="M91" i="8"/>
  <c r="L91" i="8"/>
  <c r="K91" i="8"/>
  <c r="J91" i="8"/>
  <c r="Q91" i="8" s="1"/>
  <c r="B201" i="8" s="1"/>
  <c r="V90" i="8"/>
  <c r="G200" i="8" s="1"/>
  <c r="O90" i="8"/>
  <c r="N90" i="8"/>
  <c r="U90" i="8" s="1"/>
  <c r="F200" i="8" s="1"/>
  <c r="M90" i="8"/>
  <c r="T90" i="8" s="1"/>
  <c r="E200" i="8" s="1"/>
  <c r="L90" i="8"/>
  <c r="S90" i="8" s="1"/>
  <c r="D200" i="8" s="1"/>
  <c r="K90" i="8"/>
  <c r="R90" i="8" s="1"/>
  <c r="C200" i="8" s="1"/>
  <c r="J90" i="8"/>
  <c r="Q90" i="8" s="1"/>
  <c r="B200" i="8" s="1"/>
  <c r="T89" i="8"/>
  <c r="E199" i="8" s="1"/>
  <c r="S89" i="8"/>
  <c r="D199" i="8" s="1"/>
  <c r="O89" i="8"/>
  <c r="V89" i="8" s="1"/>
  <c r="G199" i="8" s="1"/>
  <c r="N89" i="8"/>
  <c r="U89" i="8" s="1"/>
  <c r="F199" i="8" s="1"/>
  <c r="M89" i="8"/>
  <c r="L89" i="8"/>
  <c r="K89" i="8"/>
  <c r="R89" i="8" s="1"/>
  <c r="C199" i="8" s="1"/>
  <c r="J89" i="8"/>
  <c r="Q89" i="8" s="1"/>
  <c r="B199" i="8" s="1"/>
  <c r="Q88" i="8"/>
  <c r="B198" i="8" s="1"/>
  <c r="O88" i="8"/>
  <c r="V88" i="8" s="1"/>
  <c r="G198" i="8" s="1"/>
  <c r="N88" i="8"/>
  <c r="U88" i="8" s="1"/>
  <c r="F198" i="8" s="1"/>
  <c r="M88" i="8"/>
  <c r="T88" i="8" s="1"/>
  <c r="E198" i="8" s="1"/>
  <c r="L88" i="8"/>
  <c r="S88" i="8" s="1"/>
  <c r="D198" i="8" s="1"/>
  <c r="K88" i="8"/>
  <c r="R88" i="8" s="1"/>
  <c r="C198" i="8" s="1"/>
  <c r="J88" i="8"/>
  <c r="T87" i="8"/>
  <c r="E197" i="8" s="1"/>
  <c r="R87" i="8"/>
  <c r="C197" i="8" s="1"/>
  <c r="Q87" i="8"/>
  <c r="B197" i="8" s="1"/>
  <c r="O87" i="8"/>
  <c r="V87" i="8" s="1"/>
  <c r="G197" i="8" s="1"/>
  <c r="N87" i="8"/>
  <c r="U87" i="8" s="1"/>
  <c r="F197" i="8" s="1"/>
  <c r="M87" i="8"/>
  <c r="L87" i="8"/>
  <c r="S87" i="8" s="1"/>
  <c r="D197" i="8" s="1"/>
  <c r="K87" i="8"/>
  <c r="J87" i="8"/>
  <c r="V86" i="8"/>
  <c r="G196" i="8" s="1"/>
  <c r="T86" i="8"/>
  <c r="E196" i="8" s="1"/>
  <c r="Q86" i="8"/>
  <c r="B196" i="8" s="1"/>
  <c r="O86" i="8"/>
  <c r="N86" i="8"/>
  <c r="U86" i="8" s="1"/>
  <c r="F196" i="8" s="1"/>
  <c r="M86" i="8"/>
  <c r="L86" i="8"/>
  <c r="S86" i="8" s="1"/>
  <c r="D196" i="8" s="1"/>
  <c r="K86" i="8"/>
  <c r="R86" i="8" s="1"/>
  <c r="C196" i="8" s="1"/>
  <c r="J86" i="8"/>
  <c r="U85" i="8"/>
  <c r="F195" i="8" s="1"/>
  <c r="T85" i="8"/>
  <c r="E195" i="8" s="1"/>
  <c r="O85" i="8"/>
  <c r="V85" i="8" s="1"/>
  <c r="G195" i="8" s="1"/>
  <c r="N85" i="8"/>
  <c r="M85" i="8"/>
  <c r="L85" i="8"/>
  <c r="S85" i="8" s="1"/>
  <c r="D195" i="8" s="1"/>
  <c r="K85" i="8"/>
  <c r="R85" i="8" s="1"/>
  <c r="C195" i="8" s="1"/>
  <c r="J85" i="8"/>
  <c r="Q85" i="8" s="1"/>
  <c r="B195" i="8" s="1"/>
  <c r="O84" i="8"/>
  <c r="V84" i="8" s="1"/>
  <c r="G194" i="8" s="1"/>
  <c r="N84" i="8"/>
  <c r="U84" i="8" s="1"/>
  <c r="F194" i="8" s="1"/>
  <c r="M84" i="8"/>
  <c r="T84" i="8" s="1"/>
  <c r="E194" i="8" s="1"/>
  <c r="L84" i="8"/>
  <c r="S84" i="8" s="1"/>
  <c r="D194" i="8" s="1"/>
  <c r="K84" i="8"/>
  <c r="R84" i="8" s="1"/>
  <c r="C194" i="8" s="1"/>
  <c r="J84" i="8"/>
  <c r="Q84" i="8" s="1"/>
  <c r="B194" i="8" s="1"/>
  <c r="S83" i="8"/>
  <c r="D193" i="8" s="1"/>
  <c r="R83" i="8"/>
  <c r="C193" i="8" s="1"/>
  <c r="O83" i="8"/>
  <c r="V83" i="8" s="1"/>
  <c r="G193" i="8" s="1"/>
  <c r="N83" i="8"/>
  <c r="U83" i="8" s="1"/>
  <c r="F193" i="8" s="1"/>
  <c r="M83" i="8"/>
  <c r="T83" i="8" s="1"/>
  <c r="E193" i="8" s="1"/>
  <c r="L83" i="8"/>
  <c r="K83" i="8"/>
  <c r="J83" i="8"/>
  <c r="Q83" i="8" s="1"/>
  <c r="B193" i="8" s="1"/>
  <c r="U82" i="8"/>
  <c r="F192" i="8" s="1"/>
  <c r="T82" i="8"/>
  <c r="E192" i="8" s="1"/>
  <c r="Q82" i="8"/>
  <c r="B192" i="8" s="1"/>
  <c r="O82" i="8"/>
  <c r="V82" i="8" s="1"/>
  <c r="G192" i="8" s="1"/>
  <c r="N82" i="8"/>
  <c r="M82" i="8"/>
  <c r="L82" i="8"/>
  <c r="S82" i="8" s="1"/>
  <c r="D192" i="8" s="1"/>
  <c r="K82" i="8"/>
  <c r="R82" i="8" s="1"/>
  <c r="C192" i="8" s="1"/>
  <c r="J82" i="8"/>
  <c r="U81" i="8"/>
  <c r="F191" i="8" s="1"/>
  <c r="T81" i="8"/>
  <c r="E191" i="8" s="1"/>
  <c r="S81" i="8"/>
  <c r="D191" i="8" s="1"/>
  <c r="O81" i="8"/>
  <c r="V81" i="8" s="1"/>
  <c r="G191" i="8" s="1"/>
  <c r="N81" i="8"/>
  <c r="M81" i="8"/>
  <c r="L81" i="8"/>
  <c r="K81" i="8"/>
  <c r="R81" i="8" s="1"/>
  <c r="C191" i="8" s="1"/>
  <c r="J81" i="8"/>
  <c r="Q81" i="8" s="1"/>
  <c r="B191" i="8" s="1"/>
  <c r="V80" i="8"/>
  <c r="G190" i="8" s="1"/>
  <c r="O80" i="8"/>
  <c r="N80" i="8"/>
  <c r="U80" i="8" s="1"/>
  <c r="F190" i="8" s="1"/>
  <c r="M80" i="8"/>
  <c r="T80" i="8" s="1"/>
  <c r="E190" i="8" s="1"/>
  <c r="L80" i="8"/>
  <c r="S80" i="8" s="1"/>
  <c r="D190" i="8" s="1"/>
  <c r="K80" i="8"/>
  <c r="R80" i="8" s="1"/>
  <c r="C190" i="8" s="1"/>
  <c r="J80" i="8"/>
  <c r="Q80" i="8" s="1"/>
  <c r="B190" i="8" s="1"/>
  <c r="K190" i="8" s="1"/>
  <c r="U79" i="8"/>
  <c r="F189" i="8" s="1"/>
  <c r="R79" i="8"/>
  <c r="C189" i="8" s="1"/>
  <c r="Q79" i="8"/>
  <c r="B189" i="8" s="1"/>
  <c r="O79" i="8"/>
  <c r="V79" i="8" s="1"/>
  <c r="G189" i="8" s="1"/>
  <c r="N79" i="8"/>
  <c r="M79" i="8"/>
  <c r="T79" i="8" s="1"/>
  <c r="E189" i="8" s="1"/>
  <c r="L79" i="8"/>
  <c r="S79" i="8" s="1"/>
  <c r="D189" i="8" s="1"/>
  <c r="K79" i="8"/>
  <c r="J79" i="8"/>
  <c r="O78" i="8"/>
  <c r="V78" i="8" s="1"/>
  <c r="G188" i="8" s="1"/>
  <c r="N78" i="8"/>
  <c r="U78" i="8" s="1"/>
  <c r="F188" i="8" s="1"/>
  <c r="M78" i="8"/>
  <c r="T78" i="8" s="1"/>
  <c r="E188" i="8" s="1"/>
  <c r="L78" i="8"/>
  <c r="S78" i="8" s="1"/>
  <c r="D188" i="8" s="1"/>
  <c r="K78" i="8"/>
  <c r="R78" i="8" s="1"/>
  <c r="C188" i="8" s="1"/>
  <c r="J78" i="8"/>
  <c r="Q78" i="8" s="1"/>
  <c r="B188" i="8" s="1"/>
  <c r="U77" i="8"/>
  <c r="F187" i="8" s="1"/>
  <c r="O187" i="8" s="1"/>
  <c r="S77" i="8"/>
  <c r="D187" i="8" s="1"/>
  <c r="R77" i="8"/>
  <c r="C187" i="8" s="1"/>
  <c r="Q77" i="8"/>
  <c r="B187" i="8" s="1"/>
  <c r="O77" i="8"/>
  <c r="V77" i="8" s="1"/>
  <c r="G187" i="8" s="1"/>
  <c r="N77" i="8"/>
  <c r="M77" i="8"/>
  <c r="T77" i="8" s="1"/>
  <c r="E187" i="8" s="1"/>
  <c r="L77" i="8"/>
  <c r="K77" i="8"/>
  <c r="J77" i="8"/>
  <c r="V76" i="8"/>
  <c r="G186" i="8" s="1"/>
  <c r="U76" i="8"/>
  <c r="F186" i="8" s="1"/>
  <c r="O76" i="8"/>
  <c r="N76" i="8"/>
  <c r="M76" i="8"/>
  <c r="T76" i="8" s="1"/>
  <c r="E186" i="8" s="1"/>
  <c r="L76" i="8"/>
  <c r="S76" i="8" s="1"/>
  <c r="D186" i="8" s="1"/>
  <c r="K76" i="8"/>
  <c r="R76" i="8" s="1"/>
  <c r="C186" i="8" s="1"/>
  <c r="J76" i="8"/>
  <c r="Q76" i="8" s="1"/>
  <c r="B186" i="8" s="1"/>
  <c r="R75" i="8"/>
  <c r="C185" i="8" s="1"/>
  <c r="O75" i="8"/>
  <c r="V75" i="8" s="1"/>
  <c r="G185" i="8" s="1"/>
  <c r="N75" i="8"/>
  <c r="U75" i="8" s="1"/>
  <c r="F185" i="8" s="1"/>
  <c r="M75" i="8"/>
  <c r="T75" i="8" s="1"/>
  <c r="E185" i="8" s="1"/>
  <c r="L75" i="8"/>
  <c r="S75" i="8" s="1"/>
  <c r="D185" i="8" s="1"/>
  <c r="K75" i="8"/>
  <c r="J75" i="8"/>
  <c r="Q75" i="8" s="1"/>
  <c r="B185" i="8" s="1"/>
  <c r="Q74" i="8"/>
  <c r="B184" i="8" s="1"/>
  <c r="O74" i="8"/>
  <c r="V74" i="8" s="1"/>
  <c r="G184" i="8" s="1"/>
  <c r="N74" i="8"/>
  <c r="U74" i="8" s="1"/>
  <c r="F184" i="8" s="1"/>
  <c r="M74" i="8"/>
  <c r="T74" i="8" s="1"/>
  <c r="E184" i="8" s="1"/>
  <c r="L74" i="8"/>
  <c r="S74" i="8" s="1"/>
  <c r="D184" i="8" s="1"/>
  <c r="K74" i="8"/>
  <c r="R74" i="8" s="1"/>
  <c r="C184" i="8" s="1"/>
  <c r="J74" i="8"/>
  <c r="U73" i="8"/>
  <c r="F183" i="8" s="1"/>
  <c r="T73" i="8"/>
  <c r="E183" i="8" s="1"/>
  <c r="S73" i="8"/>
  <c r="D183" i="8" s="1"/>
  <c r="R73" i="8"/>
  <c r="C183" i="8" s="1"/>
  <c r="Q73" i="8"/>
  <c r="B183" i="8" s="1"/>
  <c r="O73" i="8"/>
  <c r="V73" i="8" s="1"/>
  <c r="G183" i="8" s="1"/>
  <c r="N73" i="8"/>
  <c r="M73" i="8"/>
  <c r="L73" i="8"/>
  <c r="K73" i="8"/>
  <c r="J73" i="8"/>
  <c r="V72" i="8"/>
  <c r="G182" i="8" s="1"/>
  <c r="U72" i="8"/>
  <c r="F182" i="8" s="1"/>
  <c r="T72" i="8"/>
  <c r="E182" i="8" s="1"/>
  <c r="O72" i="8"/>
  <c r="N72" i="8"/>
  <c r="M72" i="8"/>
  <c r="L72" i="8"/>
  <c r="S72" i="8" s="1"/>
  <c r="D182" i="8" s="1"/>
  <c r="K72" i="8"/>
  <c r="R72" i="8" s="1"/>
  <c r="C182" i="8" s="1"/>
  <c r="J72" i="8"/>
  <c r="Q72" i="8" s="1"/>
  <c r="B182" i="8" s="1"/>
  <c r="S182" i="8" s="1"/>
  <c r="U71" i="8"/>
  <c r="F181" i="8" s="1"/>
  <c r="R71" i="8"/>
  <c r="C181" i="8" s="1"/>
  <c r="Q71" i="8"/>
  <c r="B181" i="8" s="1"/>
  <c r="O71" i="8"/>
  <c r="V71" i="8" s="1"/>
  <c r="G181" i="8" s="1"/>
  <c r="N71" i="8"/>
  <c r="M71" i="8"/>
  <c r="T71" i="8" s="1"/>
  <c r="E181" i="8" s="1"/>
  <c r="L71" i="8"/>
  <c r="S71" i="8" s="1"/>
  <c r="D181" i="8" s="1"/>
  <c r="K71" i="8"/>
  <c r="J71" i="8"/>
  <c r="Q70" i="8"/>
  <c r="B180" i="8" s="1"/>
  <c r="S180" i="8" s="1"/>
  <c r="O70" i="8"/>
  <c r="V70" i="8" s="1"/>
  <c r="G180" i="8" s="1"/>
  <c r="N70" i="8"/>
  <c r="U70" i="8" s="1"/>
  <c r="F180" i="8" s="1"/>
  <c r="M70" i="8"/>
  <c r="T70" i="8" s="1"/>
  <c r="E180" i="8" s="1"/>
  <c r="L70" i="8"/>
  <c r="S70" i="8" s="1"/>
  <c r="D180" i="8" s="1"/>
  <c r="K70" i="8"/>
  <c r="R70" i="8" s="1"/>
  <c r="C180" i="8" s="1"/>
  <c r="J70" i="8"/>
  <c r="U69" i="8"/>
  <c r="F179" i="8" s="1"/>
  <c r="T69" i="8"/>
  <c r="E179" i="8" s="1"/>
  <c r="V179" i="8" s="1"/>
  <c r="S69" i="8"/>
  <c r="D179" i="8" s="1"/>
  <c r="R69" i="8"/>
  <c r="C179" i="8" s="1"/>
  <c r="O69" i="8"/>
  <c r="V69" i="8" s="1"/>
  <c r="G179" i="8" s="1"/>
  <c r="N69" i="8"/>
  <c r="M69" i="8"/>
  <c r="L69" i="8"/>
  <c r="K69" i="8"/>
  <c r="J69" i="8"/>
  <c r="Q69" i="8" s="1"/>
  <c r="B179" i="8" s="1"/>
  <c r="Q68" i="8"/>
  <c r="B178" i="8" s="1"/>
  <c r="O68" i="8"/>
  <c r="V68" i="8" s="1"/>
  <c r="G178" i="8" s="1"/>
  <c r="N68" i="8"/>
  <c r="U68" i="8" s="1"/>
  <c r="F178" i="8" s="1"/>
  <c r="M68" i="8"/>
  <c r="T68" i="8" s="1"/>
  <c r="E178" i="8" s="1"/>
  <c r="L68" i="8"/>
  <c r="S68" i="8" s="1"/>
  <c r="D178" i="8" s="1"/>
  <c r="K68" i="8"/>
  <c r="R68" i="8" s="1"/>
  <c r="C178" i="8" s="1"/>
  <c r="J68" i="8"/>
  <c r="U67" i="8"/>
  <c r="F177" i="8" s="1"/>
  <c r="T67" i="8"/>
  <c r="E177" i="8" s="1"/>
  <c r="S67" i="8"/>
  <c r="D177" i="8" s="1"/>
  <c r="O67" i="8"/>
  <c r="V67" i="8" s="1"/>
  <c r="G177" i="8" s="1"/>
  <c r="N67" i="8"/>
  <c r="M67" i="8"/>
  <c r="L67" i="8"/>
  <c r="K67" i="8"/>
  <c r="R67" i="8" s="1"/>
  <c r="C177" i="8" s="1"/>
  <c r="J67" i="8"/>
  <c r="Q67" i="8" s="1"/>
  <c r="B177" i="8" s="1"/>
  <c r="Q66" i="8"/>
  <c r="B176" i="8" s="1"/>
  <c r="O66" i="8"/>
  <c r="V66" i="8" s="1"/>
  <c r="G176" i="8" s="1"/>
  <c r="N66" i="8"/>
  <c r="U66" i="8" s="1"/>
  <c r="F176" i="8" s="1"/>
  <c r="M66" i="8"/>
  <c r="T66" i="8" s="1"/>
  <c r="E176" i="8" s="1"/>
  <c r="L66" i="8"/>
  <c r="S66" i="8" s="1"/>
  <c r="D176" i="8" s="1"/>
  <c r="K66" i="8"/>
  <c r="R66" i="8" s="1"/>
  <c r="C176" i="8" s="1"/>
  <c r="J66" i="8"/>
  <c r="T65" i="8"/>
  <c r="E175" i="8" s="1"/>
  <c r="S65" i="8"/>
  <c r="D175" i="8" s="1"/>
  <c r="R65" i="8"/>
  <c r="C175" i="8" s="1"/>
  <c r="O65" i="8"/>
  <c r="V65" i="8" s="1"/>
  <c r="G175" i="8" s="1"/>
  <c r="N65" i="8"/>
  <c r="U65" i="8" s="1"/>
  <c r="F175" i="8" s="1"/>
  <c r="M65" i="8"/>
  <c r="L65" i="8"/>
  <c r="K65" i="8"/>
  <c r="J65" i="8"/>
  <c r="Q65" i="8" s="1"/>
  <c r="B175" i="8" s="1"/>
  <c r="Q64" i="8"/>
  <c r="B174" i="8" s="1"/>
  <c r="O64" i="8"/>
  <c r="V64" i="8" s="1"/>
  <c r="G174" i="8" s="1"/>
  <c r="N64" i="8"/>
  <c r="U64" i="8" s="1"/>
  <c r="F174" i="8" s="1"/>
  <c r="M64" i="8"/>
  <c r="T64" i="8" s="1"/>
  <c r="E174" i="8" s="1"/>
  <c r="L64" i="8"/>
  <c r="S64" i="8" s="1"/>
  <c r="D174" i="8" s="1"/>
  <c r="K64" i="8"/>
  <c r="R64" i="8" s="1"/>
  <c r="C174" i="8" s="1"/>
  <c r="J64" i="8"/>
  <c r="U63" i="8"/>
  <c r="F173" i="8" s="1"/>
  <c r="T63" i="8"/>
  <c r="E173" i="8" s="1"/>
  <c r="V173" i="8" s="1"/>
  <c r="S63" i="8"/>
  <c r="D173" i="8" s="1"/>
  <c r="R63" i="8"/>
  <c r="C173" i="8" s="1"/>
  <c r="O63" i="8"/>
  <c r="V63" i="8" s="1"/>
  <c r="G173" i="8" s="1"/>
  <c r="N63" i="8"/>
  <c r="M63" i="8"/>
  <c r="L63" i="8"/>
  <c r="K63" i="8"/>
  <c r="J63" i="8"/>
  <c r="Q63" i="8" s="1"/>
  <c r="B173" i="8" s="1"/>
  <c r="V62" i="8"/>
  <c r="G172" i="8" s="1"/>
  <c r="O62" i="8"/>
  <c r="N62" i="8"/>
  <c r="U62" i="8" s="1"/>
  <c r="F172" i="8" s="1"/>
  <c r="M62" i="8"/>
  <c r="T62" i="8" s="1"/>
  <c r="E172" i="8" s="1"/>
  <c r="L62" i="8"/>
  <c r="S62" i="8" s="1"/>
  <c r="D172" i="8" s="1"/>
  <c r="K62" i="8"/>
  <c r="R62" i="8" s="1"/>
  <c r="C172" i="8" s="1"/>
  <c r="J62" i="8"/>
  <c r="Q62" i="8" s="1"/>
  <c r="B172" i="8" s="1"/>
  <c r="S61" i="8"/>
  <c r="D171" i="8" s="1"/>
  <c r="R61" i="8"/>
  <c r="C171" i="8" s="1"/>
  <c r="Q61" i="8"/>
  <c r="B171" i="8" s="1"/>
  <c r="O61" i="8"/>
  <c r="V61" i="8" s="1"/>
  <c r="G171" i="8" s="1"/>
  <c r="N61" i="8"/>
  <c r="U61" i="8" s="1"/>
  <c r="F171" i="8" s="1"/>
  <c r="M61" i="8"/>
  <c r="T61" i="8" s="1"/>
  <c r="E171" i="8" s="1"/>
  <c r="L61" i="8"/>
  <c r="K61" i="8"/>
  <c r="J61" i="8"/>
  <c r="U60" i="8"/>
  <c r="F170" i="8" s="1"/>
  <c r="T60" i="8"/>
  <c r="E170" i="8" s="1"/>
  <c r="Q60" i="8"/>
  <c r="B170" i="8" s="1"/>
  <c r="O60" i="8"/>
  <c r="V60" i="8" s="1"/>
  <c r="G170" i="8" s="1"/>
  <c r="N60" i="8"/>
  <c r="M60" i="8"/>
  <c r="L60" i="8"/>
  <c r="S60" i="8" s="1"/>
  <c r="D170" i="8" s="1"/>
  <c r="K60" i="8"/>
  <c r="R60" i="8" s="1"/>
  <c r="C170" i="8" s="1"/>
  <c r="J60" i="8"/>
  <c r="U59" i="8"/>
  <c r="F169" i="8" s="1"/>
  <c r="O169" i="8" s="1"/>
  <c r="T59" i="8"/>
  <c r="E169" i="8" s="1"/>
  <c r="N169" i="8" s="1"/>
  <c r="S59" i="8"/>
  <c r="D169" i="8" s="1"/>
  <c r="O59" i="8"/>
  <c r="V59" i="8" s="1"/>
  <c r="G169" i="8" s="1"/>
  <c r="N59" i="8"/>
  <c r="M59" i="8"/>
  <c r="L59" i="8"/>
  <c r="K59" i="8"/>
  <c r="R59" i="8" s="1"/>
  <c r="C169" i="8" s="1"/>
  <c r="J59" i="8"/>
  <c r="Q59" i="8" s="1"/>
  <c r="B169" i="8" s="1"/>
  <c r="V58" i="8"/>
  <c r="G168" i="8" s="1"/>
  <c r="O58" i="8"/>
  <c r="N58" i="8"/>
  <c r="U58" i="8" s="1"/>
  <c r="F168" i="8" s="1"/>
  <c r="M58" i="8"/>
  <c r="T58" i="8" s="1"/>
  <c r="E168" i="8" s="1"/>
  <c r="L58" i="8"/>
  <c r="S58" i="8" s="1"/>
  <c r="D168" i="8" s="1"/>
  <c r="K58" i="8"/>
  <c r="R58" i="8" s="1"/>
  <c r="C168" i="8" s="1"/>
  <c r="J58" i="8"/>
  <c r="Q58" i="8" s="1"/>
  <c r="B168" i="8" s="1"/>
  <c r="U57" i="8"/>
  <c r="F167" i="8" s="1"/>
  <c r="R57" i="8"/>
  <c r="C167" i="8" s="1"/>
  <c r="Q57" i="8"/>
  <c r="B167" i="8" s="1"/>
  <c r="O57" i="8"/>
  <c r="V57" i="8" s="1"/>
  <c r="G167" i="8" s="1"/>
  <c r="N57" i="8"/>
  <c r="M57" i="8"/>
  <c r="T57" i="8" s="1"/>
  <c r="E167" i="8" s="1"/>
  <c r="L57" i="8"/>
  <c r="S57" i="8" s="1"/>
  <c r="D167" i="8" s="1"/>
  <c r="K57" i="8"/>
  <c r="J57" i="8"/>
  <c r="T56" i="8"/>
  <c r="E166" i="8" s="1"/>
  <c r="Q56" i="8"/>
  <c r="B166" i="8" s="1"/>
  <c r="S166" i="8" s="1"/>
  <c r="O56" i="8"/>
  <c r="V56" i="8" s="1"/>
  <c r="G166" i="8" s="1"/>
  <c r="N56" i="8"/>
  <c r="U56" i="8" s="1"/>
  <c r="F166" i="8" s="1"/>
  <c r="M56" i="8"/>
  <c r="L56" i="8"/>
  <c r="S56" i="8" s="1"/>
  <c r="D166" i="8" s="1"/>
  <c r="K56" i="8"/>
  <c r="R56" i="8" s="1"/>
  <c r="C166" i="8" s="1"/>
  <c r="J56" i="8"/>
  <c r="T55" i="8"/>
  <c r="E165" i="8" s="1"/>
  <c r="S55" i="8"/>
  <c r="D165" i="8" s="1"/>
  <c r="R55" i="8"/>
  <c r="C165" i="8" s="1"/>
  <c r="O55" i="8"/>
  <c r="V55" i="8" s="1"/>
  <c r="G165" i="8" s="1"/>
  <c r="N55" i="8"/>
  <c r="U55" i="8" s="1"/>
  <c r="F165" i="8" s="1"/>
  <c r="M55" i="8"/>
  <c r="L55" i="8"/>
  <c r="K55" i="8"/>
  <c r="J55" i="8"/>
  <c r="Q55" i="8" s="1"/>
  <c r="B165" i="8" s="1"/>
  <c r="V54" i="8"/>
  <c r="G164" i="8" s="1"/>
  <c r="O54" i="8"/>
  <c r="N54" i="8"/>
  <c r="U54" i="8" s="1"/>
  <c r="F164" i="8" s="1"/>
  <c r="M54" i="8"/>
  <c r="T54" i="8" s="1"/>
  <c r="E164" i="8" s="1"/>
  <c r="L54" i="8"/>
  <c r="S54" i="8" s="1"/>
  <c r="D164" i="8" s="1"/>
  <c r="K54" i="8"/>
  <c r="R54" i="8" s="1"/>
  <c r="C164" i="8" s="1"/>
  <c r="J54" i="8"/>
  <c r="Q54" i="8" s="1"/>
  <c r="B164" i="8" s="1"/>
  <c r="R53" i="8"/>
  <c r="C163" i="8" s="1"/>
  <c r="O53" i="8"/>
  <c r="V53" i="8" s="1"/>
  <c r="G163" i="8" s="1"/>
  <c r="N53" i="8"/>
  <c r="U53" i="8" s="1"/>
  <c r="F163" i="8" s="1"/>
  <c r="M53" i="8"/>
  <c r="T53" i="8" s="1"/>
  <c r="E163" i="8" s="1"/>
  <c r="L53" i="8"/>
  <c r="S53" i="8" s="1"/>
  <c r="D163" i="8" s="1"/>
  <c r="K53" i="8"/>
  <c r="J53" i="8"/>
  <c r="Q53" i="8" s="1"/>
  <c r="B163" i="8" s="1"/>
  <c r="V52" i="8"/>
  <c r="G162" i="8" s="1"/>
  <c r="Q52" i="8"/>
  <c r="B162" i="8" s="1"/>
  <c r="O52" i="8"/>
  <c r="N52" i="8"/>
  <c r="U52" i="8" s="1"/>
  <c r="F162" i="8" s="1"/>
  <c r="M52" i="8"/>
  <c r="T52" i="8" s="1"/>
  <c r="E162" i="8" s="1"/>
  <c r="L52" i="8"/>
  <c r="S52" i="8" s="1"/>
  <c r="D162" i="8" s="1"/>
  <c r="K52" i="8"/>
  <c r="R52" i="8" s="1"/>
  <c r="C162" i="8" s="1"/>
  <c r="J52" i="8"/>
  <c r="U51" i="8"/>
  <c r="F161" i="8" s="1"/>
  <c r="T51" i="8"/>
  <c r="E161" i="8" s="1"/>
  <c r="R51" i="8"/>
  <c r="C161" i="8" s="1"/>
  <c r="Q51" i="8"/>
  <c r="B161" i="8" s="1"/>
  <c r="O51" i="8"/>
  <c r="V51" i="8" s="1"/>
  <c r="G161" i="8" s="1"/>
  <c r="N51" i="8"/>
  <c r="M51" i="8"/>
  <c r="L51" i="8"/>
  <c r="S51" i="8" s="1"/>
  <c r="D161" i="8" s="1"/>
  <c r="K51" i="8"/>
  <c r="J51" i="8"/>
  <c r="V50" i="8"/>
  <c r="G160" i="8" s="1"/>
  <c r="U50" i="8"/>
  <c r="F160" i="8" s="1"/>
  <c r="T50" i="8"/>
  <c r="E160" i="8" s="1"/>
  <c r="O50" i="8"/>
  <c r="N50" i="8"/>
  <c r="M50" i="8"/>
  <c r="L50" i="8"/>
  <c r="S50" i="8" s="1"/>
  <c r="D160" i="8" s="1"/>
  <c r="K50" i="8"/>
  <c r="R50" i="8" s="1"/>
  <c r="C160" i="8" s="1"/>
  <c r="J50" i="8"/>
  <c r="Q50" i="8" s="1"/>
  <c r="B160" i="8" s="1"/>
  <c r="U49" i="8"/>
  <c r="F159" i="8" s="1"/>
  <c r="O49" i="8"/>
  <c r="V49" i="8" s="1"/>
  <c r="G159" i="8" s="1"/>
  <c r="N49" i="8"/>
  <c r="M49" i="8"/>
  <c r="T49" i="8" s="1"/>
  <c r="E159" i="8" s="1"/>
  <c r="L49" i="8"/>
  <c r="S49" i="8" s="1"/>
  <c r="D159" i="8" s="1"/>
  <c r="K49" i="8"/>
  <c r="R49" i="8" s="1"/>
  <c r="C159" i="8" s="1"/>
  <c r="J49" i="8"/>
  <c r="Q49" i="8" s="1"/>
  <c r="B159" i="8" s="1"/>
  <c r="Q48" i="8"/>
  <c r="B158" i="8" s="1"/>
  <c r="S158" i="8" s="1"/>
  <c r="O48" i="8"/>
  <c r="V48" i="8" s="1"/>
  <c r="G158" i="8" s="1"/>
  <c r="N48" i="8"/>
  <c r="U48" i="8" s="1"/>
  <c r="F158" i="8" s="1"/>
  <c r="M48" i="8"/>
  <c r="T48" i="8" s="1"/>
  <c r="E158" i="8" s="1"/>
  <c r="L48" i="8"/>
  <c r="S48" i="8" s="1"/>
  <c r="D158" i="8" s="1"/>
  <c r="K48" i="8"/>
  <c r="R48" i="8" s="1"/>
  <c r="C158" i="8" s="1"/>
  <c r="J48" i="8"/>
  <c r="T47" i="8"/>
  <c r="E157" i="8" s="1"/>
  <c r="V157" i="8" s="1"/>
  <c r="S47" i="8"/>
  <c r="D157" i="8" s="1"/>
  <c r="R47" i="8"/>
  <c r="C157" i="8" s="1"/>
  <c r="Q47" i="8"/>
  <c r="B157" i="8" s="1"/>
  <c r="O47" i="8"/>
  <c r="V47" i="8" s="1"/>
  <c r="G157" i="8" s="1"/>
  <c r="N47" i="8"/>
  <c r="U47" i="8" s="1"/>
  <c r="F157" i="8" s="1"/>
  <c r="W157" i="8" s="1"/>
  <c r="M47" i="8"/>
  <c r="L47" i="8"/>
  <c r="K47" i="8"/>
  <c r="J47" i="8"/>
  <c r="U46" i="8"/>
  <c r="F156" i="8" s="1"/>
  <c r="Q46" i="8"/>
  <c r="B156" i="8" s="1"/>
  <c r="S156" i="8" s="1"/>
  <c r="O46" i="8"/>
  <c r="V46" i="8" s="1"/>
  <c r="G156" i="8" s="1"/>
  <c r="N46" i="8"/>
  <c r="M46" i="8"/>
  <c r="T46" i="8" s="1"/>
  <c r="E156" i="8" s="1"/>
  <c r="L46" i="8"/>
  <c r="S46" i="8" s="1"/>
  <c r="D156" i="8" s="1"/>
  <c r="K46" i="8"/>
  <c r="R46" i="8" s="1"/>
  <c r="C156" i="8" s="1"/>
  <c r="J46" i="8"/>
  <c r="U45" i="8"/>
  <c r="F155" i="8" s="1"/>
  <c r="O155" i="8" s="1"/>
  <c r="T45" i="8"/>
  <c r="E155" i="8" s="1"/>
  <c r="N155" i="8" s="1"/>
  <c r="S45" i="8"/>
  <c r="D155" i="8" s="1"/>
  <c r="O45" i="8"/>
  <c r="V45" i="8" s="1"/>
  <c r="G155" i="8" s="1"/>
  <c r="N45" i="8"/>
  <c r="M45" i="8"/>
  <c r="L45" i="8"/>
  <c r="K45" i="8"/>
  <c r="R45" i="8" s="1"/>
  <c r="C155" i="8" s="1"/>
  <c r="J45" i="8"/>
  <c r="Q45" i="8" s="1"/>
  <c r="B155" i="8" s="1"/>
  <c r="Q44" i="8"/>
  <c r="B154" i="8" s="1"/>
  <c r="K154" i="8" s="1"/>
  <c r="O44" i="8"/>
  <c r="V44" i="8" s="1"/>
  <c r="G154" i="8" s="1"/>
  <c r="N44" i="8"/>
  <c r="U44" i="8" s="1"/>
  <c r="F154" i="8" s="1"/>
  <c r="M44" i="8"/>
  <c r="T44" i="8" s="1"/>
  <c r="E154" i="8" s="1"/>
  <c r="L44" i="8"/>
  <c r="S44" i="8" s="1"/>
  <c r="D154" i="8" s="1"/>
  <c r="K44" i="8"/>
  <c r="R44" i="8" s="1"/>
  <c r="C154" i="8" s="1"/>
  <c r="J44" i="8"/>
  <c r="T43" i="8"/>
  <c r="E153" i="8" s="1"/>
  <c r="S43" i="8"/>
  <c r="D153" i="8" s="1"/>
  <c r="R43" i="8"/>
  <c r="C153" i="8" s="1"/>
  <c r="O43" i="8"/>
  <c r="V43" i="8" s="1"/>
  <c r="G153" i="8" s="1"/>
  <c r="N43" i="8"/>
  <c r="U43" i="8" s="1"/>
  <c r="F153" i="8" s="1"/>
  <c r="M43" i="8"/>
  <c r="L43" i="8"/>
  <c r="K43" i="8"/>
  <c r="J43" i="8"/>
  <c r="Q43" i="8" s="1"/>
  <c r="B153" i="8" s="1"/>
  <c r="Q42" i="8"/>
  <c r="B152" i="8" s="1"/>
  <c r="K152" i="8" s="1"/>
  <c r="O42" i="8"/>
  <c r="V42" i="8" s="1"/>
  <c r="G152" i="8" s="1"/>
  <c r="N42" i="8"/>
  <c r="U42" i="8" s="1"/>
  <c r="F152" i="8" s="1"/>
  <c r="M42" i="8"/>
  <c r="T42" i="8" s="1"/>
  <c r="E152" i="8" s="1"/>
  <c r="L42" i="8"/>
  <c r="S42" i="8" s="1"/>
  <c r="D152" i="8" s="1"/>
  <c r="K42" i="8"/>
  <c r="R42" i="8" s="1"/>
  <c r="C152" i="8" s="1"/>
  <c r="J42" i="8"/>
  <c r="T41" i="8"/>
  <c r="E151" i="8" s="1"/>
  <c r="S41" i="8"/>
  <c r="D151" i="8" s="1"/>
  <c r="R41" i="8"/>
  <c r="C151" i="8" s="1"/>
  <c r="O41" i="8"/>
  <c r="V41" i="8" s="1"/>
  <c r="G151" i="8" s="1"/>
  <c r="N41" i="8"/>
  <c r="U41" i="8" s="1"/>
  <c r="F151" i="8" s="1"/>
  <c r="M41" i="8"/>
  <c r="L41" i="8"/>
  <c r="K41" i="8"/>
  <c r="J41" i="8"/>
  <c r="Q41" i="8" s="1"/>
  <c r="B151" i="8" s="1"/>
  <c r="V40" i="8"/>
  <c r="G150" i="8" s="1"/>
  <c r="Q40" i="8"/>
  <c r="B150" i="8" s="1"/>
  <c r="O40" i="8"/>
  <c r="N40" i="8"/>
  <c r="U40" i="8" s="1"/>
  <c r="F150" i="8" s="1"/>
  <c r="M40" i="8"/>
  <c r="T40" i="8" s="1"/>
  <c r="E150" i="8" s="1"/>
  <c r="L40" i="8"/>
  <c r="S40" i="8" s="1"/>
  <c r="D150" i="8" s="1"/>
  <c r="K40" i="8"/>
  <c r="R40" i="8" s="1"/>
  <c r="C150" i="8" s="1"/>
  <c r="J40" i="8"/>
  <c r="T39" i="8"/>
  <c r="E149" i="8" s="1"/>
  <c r="V149" i="8" s="1"/>
  <c r="S39" i="8"/>
  <c r="D149" i="8" s="1"/>
  <c r="Q39" i="8"/>
  <c r="B149" i="8" s="1"/>
  <c r="O39" i="8"/>
  <c r="V39" i="8" s="1"/>
  <c r="G149" i="8" s="1"/>
  <c r="N39" i="8"/>
  <c r="U39" i="8" s="1"/>
  <c r="F149" i="8" s="1"/>
  <c r="M39" i="8"/>
  <c r="L39" i="8"/>
  <c r="K39" i="8"/>
  <c r="R39" i="8" s="1"/>
  <c r="C149" i="8" s="1"/>
  <c r="J39" i="8"/>
  <c r="T38" i="8"/>
  <c r="E148" i="8" s="1"/>
  <c r="Q38" i="8"/>
  <c r="B148" i="8" s="1"/>
  <c r="O38" i="8"/>
  <c r="V38" i="8" s="1"/>
  <c r="G148" i="8" s="1"/>
  <c r="N38" i="8"/>
  <c r="U38" i="8" s="1"/>
  <c r="F148" i="8" s="1"/>
  <c r="M38" i="8"/>
  <c r="L38" i="8"/>
  <c r="S38" i="8" s="1"/>
  <c r="D148" i="8" s="1"/>
  <c r="K38" i="8"/>
  <c r="R38" i="8" s="1"/>
  <c r="C148" i="8" s="1"/>
  <c r="J38" i="8"/>
  <c r="U37" i="8"/>
  <c r="F147" i="8" s="1"/>
  <c r="W147" i="8" s="1"/>
  <c r="T37" i="8"/>
  <c r="E147" i="8" s="1"/>
  <c r="S37" i="8"/>
  <c r="D147" i="8" s="1"/>
  <c r="O37" i="8"/>
  <c r="V37" i="8" s="1"/>
  <c r="G147" i="8" s="1"/>
  <c r="N37" i="8"/>
  <c r="M37" i="8"/>
  <c r="L37" i="8"/>
  <c r="K37" i="8"/>
  <c r="R37" i="8" s="1"/>
  <c r="C147" i="8" s="1"/>
  <c r="J37" i="8"/>
  <c r="Q37" i="8" s="1"/>
  <c r="B147" i="8" s="1"/>
  <c r="V36" i="8"/>
  <c r="G146" i="8" s="1"/>
  <c r="O36" i="8"/>
  <c r="N36" i="8"/>
  <c r="U36" i="8" s="1"/>
  <c r="F146" i="8" s="1"/>
  <c r="M36" i="8"/>
  <c r="T36" i="8" s="1"/>
  <c r="E146" i="8" s="1"/>
  <c r="L36" i="8"/>
  <c r="S36" i="8" s="1"/>
  <c r="D146" i="8" s="1"/>
  <c r="U146" i="8" s="1"/>
  <c r="K36" i="8"/>
  <c r="R36" i="8" s="1"/>
  <c r="C146" i="8" s="1"/>
  <c r="J36" i="8"/>
  <c r="Q36" i="8" s="1"/>
  <c r="B146" i="8" s="1"/>
  <c r="U35" i="8"/>
  <c r="F145" i="8" s="1"/>
  <c r="W145" i="8" s="1"/>
  <c r="R35" i="8"/>
  <c r="C145" i="8" s="1"/>
  <c r="Q35" i="8"/>
  <c r="B145" i="8" s="1"/>
  <c r="O35" i="8"/>
  <c r="V35" i="8" s="1"/>
  <c r="G145" i="8" s="1"/>
  <c r="N35" i="8"/>
  <c r="M35" i="8"/>
  <c r="T35" i="8" s="1"/>
  <c r="E145" i="8" s="1"/>
  <c r="L35" i="8"/>
  <c r="S35" i="8" s="1"/>
  <c r="D145" i="8" s="1"/>
  <c r="K35" i="8"/>
  <c r="J35" i="8"/>
  <c r="T34" i="8"/>
  <c r="E144" i="8" s="1"/>
  <c r="V144" i="8" s="1"/>
  <c r="Q34" i="8"/>
  <c r="B144" i="8" s="1"/>
  <c r="O34" i="8"/>
  <c r="V34" i="8" s="1"/>
  <c r="G144" i="8" s="1"/>
  <c r="N34" i="8"/>
  <c r="U34" i="8" s="1"/>
  <c r="F144" i="8" s="1"/>
  <c r="W144" i="8" s="1"/>
  <c r="M34" i="8"/>
  <c r="L34" i="8"/>
  <c r="S34" i="8" s="1"/>
  <c r="D144" i="8" s="1"/>
  <c r="U144" i="8" s="1"/>
  <c r="K34" i="8"/>
  <c r="R34" i="8" s="1"/>
  <c r="C144" i="8" s="1"/>
  <c r="J34" i="8"/>
  <c r="U33" i="8"/>
  <c r="F143" i="8" s="1"/>
  <c r="W143" i="8" s="1"/>
  <c r="T33" i="8"/>
  <c r="E143" i="8" s="1"/>
  <c r="N143" i="8" s="1"/>
  <c r="S33" i="8"/>
  <c r="D143" i="8" s="1"/>
  <c r="U143" i="8" s="1"/>
  <c r="R33" i="8"/>
  <c r="C143" i="8" s="1"/>
  <c r="T143" i="8" s="1"/>
  <c r="O33" i="8"/>
  <c r="V33" i="8" s="1"/>
  <c r="G143" i="8" s="1"/>
  <c r="N33" i="8"/>
  <c r="M33" i="8"/>
  <c r="L33" i="8"/>
  <c r="K33" i="8"/>
  <c r="J33" i="8"/>
  <c r="Q33" i="8" s="1"/>
  <c r="B143" i="8" s="1"/>
  <c r="V32" i="8"/>
  <c r="G142" i="8" s="1"/>
  <c r="Q32" i="8"/>
  <c r="B142" i="8" s="1"/>
  <c r="O32" i="8"/>
  <c r="N32" i="8"/>
  <c r="U32" i="8" s="1"/>
  <c r="F142" i="8" s="1"/>
  <c r="M32" i="8"/>
  <c r="T32" i="8" s="1"/>
  <c r="E142" i="8" s="1"/>
  <c r="L32" i="8"/>
  <c r="S32" i="8" s="1"/>
  <c r="D142" i="8" s="1"/>
  <c r="U142" i="8" s="1"/>
  <c r="K32" i="8"/>
  <c r="R32" i="8" s="1"/>
  <c r="C142" i="8" s="1"/>
  <c r="T142" i="8" s="1"/>
  <c r="J32" i="8"/>
  <c r="U31" i="8"/>
  <c r="F141" i="8" s="1"/>
  <c r="W141" i="8" s="1"/>
  <c r="T31" i="8"/>
  <c r="E141" i="8" s="1"/>
  <c r="V141" i="8" s="1"/>
  <c r="Q31" i="8"/>
  <c r="B141" i="8" s="1"/>
  <c r="O31" i="8"/>
  <c r="V31" i="8" s="1"/>
  <c r="G141" i="8" s="1"/>
  <c r="X141" i="8" s="1"/>
  <c r="N31" i="8"/>
  <c r="M31" i="8"/>
  <c r="L31" i="8"/>
  <c r="S31" i="8" s="1"/>
  <c r="D141" i="8" s="1"/>
  <c r="K31" i="8"/>
  <c r="R31" i="8" s="1"/>
  <c r="C141" i="8" s="1"/>
  <c r="J31" i="8"/>
  <c r="Q30" i="8"/>
  <c r="B140" i="8" s="1"/>
  <c r="K140" i="8" s="1"/>
  <c r="O30" i="8"/>
  <c r="V30" i="8" s="1"/>
  <c r="G140" i="8" s="1"/>
  <c r="X140" i="8" s="1"/>
  <c r="N30" i="8"/>
  <c r="U30" i="8" s="1"/>
  <c r="F140" i="8" s="1"/>
  <c r="M30" i="8"/>
  <c r="T30" i="8" s="1"/>
  <c r="E140" i="8" s="1"/>
  <c r="L30" i="8"/>
  <c r="S30" i="8" s="1"/>
  <c r="D140" i="8" s="1"/>
  <c r="K30" i="8"/>
  <c r="R30" i="8" s="1"/>
  <c r="C140" i="8" s="1"/>
  <c r="L140" i="8" s="1"/>
  <c r="J30" i="8"/>
  <c r="U29" i="8"/>
  <c r="T29" i="8"/>
  <c r="E139" i="8" s="1"/>
  <c r="N139" i="8" s="1"/>
  <c r="R29" i="8"/>
  <c r="C139" i="8" s="1"/>
  <c r="L139" i="8" s="1"/>
  <c r="Q29" i="8"/>
  <c r="B139" i="8" s="1"/>
  <c r="O29" i="8"/>
  <c r="V29" i="8" s="1"/>
  <c r="G139" i="8" s="1"/>
  <c r="N29" i="8"/>
  <c r="M29" i="8"/>
  <c r="L29" i="8"/>
  <c r="S29" i="8" s="1"/>
  <c r="D139" i="8" s="1"/>
  <c r="M139" i="8" s="1"/>
  <c r="K29" i="8"/>
  <c r="J29" i="8"/>
  <c r="V28" i="8"/>
  <c r="G138" i="8" s="1"/>
  <c r="P138" i="8" s="1"/>
  <c r="U28" i="8"/>
  <c r="F138" i="8" s="1"/>
  <c r="O138" i="8" s="1"/>
  <c r="T28" i="8"/>
  <c r="E138" i="8" s="1"/>
  <c r="N138" i="8" s="1"/>
  <c r="O28" i="8"/>
  <c r="N28" i="8"/>
  <c r="M28" i="8"/>
  <c r="L28" i="8"/>
  <c r="S28" i="8" s="1"/>
  <c r="D138" i="8" s="1"/>
  <c r="K28" i="8"/>
  <c r="R28" i="8" s="1"/>
  <c r="C138" i="8" s="1"/>
  <c r="J28" i="8"/>
  <c r="Q28" i="8" s="1"/>
  <c r="B138" i="8" s="1"/>
  <c r="U27" i="8"/>
  <c r="F137" i="8" s="1"/>
  <c r="O137" i="8" s="1"/>
  <c r="O27" i="8"/>
  <c r="V27" i="8" s="1"/>
  <c r="G137" i="8" s="1"/>
  <c r="P137" i="8" s="1"/>
  <c r="N27" i="8"/>
  <c r="M27" i="8"/>
  <c r="T27" i="8" s="1"/>
  <c r="E137" i="8" s="1"/>
  <c r="L27" i="8"/>
  <c r="S27" i="8" s="1"/>
  <c r="D137" i="8" s="1"/>
  <c r="K27" i="8"/>
  <c r="R27" i="8" s="1"/>
  <c r="C137" i="8" s="1"/>
  <c r="J27" i="8"/>
  <c r="Q27" i="8" s="1"/>
  <c r="B137" i="8" s="1"/>
  <c r="Q26" i="8"/>
  <c r="B136" i="8" s="1"/>
  <c r="K136" i="8" s="1"/>
  <c r="O26" i="8"/>
  <c r="V26" i="8" s="1"/>
  <c r="G136" i="8" s="1"/>
  <c r="N26" i="8"/>
  <c r="U26" i="8" s="1"/>
  <c r="F136" i="8" s="1"/>
  <c r="M26" i="8"/>
  <c r="T26" i="8" s="1"/>
  <c r="E136" i="8" s="1"/>
  <c r="L26" i="8"/>
  <c r="S26" i="8" s="1"/>
  <c r="D136" i="8" s="1"/>
  <c r="K26" i="8"/>
  <c r="R26" i="8" s="1"/>
  <c r="C136" i="8" s="1"/>
  <c r="J26" i="8"/>
  <c r="T25" i="8"/>
  <c r="E135" i="8" s="1"/>
  <c r="N135" i="8" s="1"/>
  <c r="S25" i="8"/>
  <c r="D135" i="8" s="1"/>
  <c r="Q25" i="8"/>
  <c r="B135" i="8" s="1"/>
  <c r="S135" i="8" s="1"/>
  <c r="O25" i="8"/>
  <c r="V25" i="8" s="1"/>
  <c r="G135" i="8" s="1"/>
  <c r="N25" i="8"/>
  <c r="U25" i="8" s="1"/>
  <c r="F135" i="8" s="1"/>
  <c r="M25" i="8"/>
  <c r="L25" i="8"/>
  <c r="K25" i="8"/>
  <c r="R25" i="8" s="1"/>
  <c r="C135" i="8" s="1"/>
  <c r="T135" i="8" s="1"/>
  <c r="J25" i="8"/>
  <c r="V24" i="8"/>
  <c r="G134" i="8" s="1"/>
  <c r="U24" i="8"/>
  <c r="F134" i="8" s="1"/>
  <c r="T24" i="8"/>
  <c r="E134" i="8" s="1"/>
  <c r="V134" i="8" s="1"/>
  <c r="Q24" i="8"/>
  <c r="B134" i="8" s="1"/>
  <c r="O24" i="8"/>
  <c r="N24" i="8"/>
  <c r="M24" i="8"/>
  <c r="L24" i="8"/>
  <c r="S24" i="8" s="1"/>
  <c r="D134" i="8" s="1"/>
  <c r="U134" i="8" s="1"/>
  <c r="K24" i="8"/>
  <c r="R24" i="8" s="1"/>
  <c r="C134" i="8" s="1"/>
  <c r="T134" i="8" s="1"/>
  <c r="J24" i="8"/>
  <c r="U23" i="8"/>
  <c r="F133" i="8" s="1"/>
  <c r="W133" i="8" s="1"/>
  <c r="T23" i="8"/>
  <c r="E133" i="8" s="1"/>
  <c r="V133" i="8" s="1"/>
  <c r="Q23" i="8"/>
  <c r="B133" i="8" s="1"/>
  <c r="O23" i="8"/>
  <c r="V23" i="8" s="1"/>
  <c r="G133" i="8" s="1"/>
  <c r="X133" i="8" s="1"/>
  <c r="N23" i="8"/>
  <c r="M23" i="8"/>
  <c r="L23" i="8"/>
  <c r="S23" i="8" s="1"/>
  <c r="D133" i="8" s="1"/>
  <c r="K23" i="8"/>
  <c r="R23" i="8" s="1"/>
  <c r="C133" i="8" s="1"/>
  <c r="J23" i="8"/>
  <c r="Q22" i="8"/>
  <c r="B132" i="8" s="1"/>
  <c r="K132" i="8" s="1"/>
  <c r="O22" i="8"/>
  <c r="V22" i="8" s="1"/>
  <c r="G132" i="8" s="1"/>
  <c r="N22" i="8"/>
  <c r="U22" i="8" s="1"/>
  <c r="F132" i="8" s="1"/>
  <c r="M22" i="8"/>
  <c r="T22" i="8" s="1"/>
  <c r="E132" i="8" s="1"/>
  <c r="L22" i="8"/>
  <c r="S22" i="8" s="1"/>
  <c r="D132" i="8" s="1"/>
  <c r="K22" i="8"/>
  <c r="R22" i="8" s="1"/>
  <c r="C132" i="8" s="1"/>
  <c r="L132" i="8" s="1"/>
  <c r="J22" i="8"/>
  <c r="T21" i="8"/>
  <c r="E131" i="8" s="1"/>
  <c r="N131" i="8" s="1"/>
  <c r="S21" i="8"/>
  <c r="D131" i="8" s="1"/>
  <c r="M131" i="8" s="1"/>
  <c r="R21" i="8"/>
  <c r="C131" i="8" s="1"/>
  <c r="L131" i="8" s="1"/>
  <c r="O21" i="8"/>
  <c r="V21" i="8" s="1"/>
  <c r="G131" i="8" s="1"/>
  <c r="N21" i="8"/>
  <c r="U21" i="8" s="1"/>
  <c r="F131" i="8" s="1"/>
  <c r="M21" i="8"/>
  <c r="L21" i="8"/>
  <c r="K21" i="8"/>
  <c r="J21" i="8"/>
  <c r="Q21" i="8" s="1"/>
  <c r="B131" i="8" s="1"/>
  <c r="Q20" i="8"/>
  <c r="B130" i="8" s="1"/>
  <c r="O20" i="8"/>
  <c r="V20" i="8" s="1"/>
  <c r="G130" i="8" s="1"/>
  <c r="P130" i="8" s="1"/>
  <c r="N20" i="8"/>
  <c r="U20" i="8" s="1"/>
  <c r="F130" i="8" s="1"/>
  <c r="M20" i="8"/>
  <c r="T20" i="8" s="1"/>
  <c r="E130" i="8" s="1"/>
  <c r="L20" i="8"/>
  <c r="S20" i="8" s="1"/>
  <c r="D130" i="8" s="1"/>
  <c r="K20" i="8"/>
  <c r="R20" i="8" s="1"/>
  <c r="C130" i="8" s="1"/>
  <c r="J20" i="8"/>
  <c r="T19" i="8"/>
  <c r="E129" i="8" s="1"/>
  <c r="V129" i="8" s="1"/>
  <c r="S19" i="8"/>
  <c r="D129" i="8" s="1"/>
  <c r="U129" i="8" s="1"/>
  <c r="R19" i="8"/>
  <c r="C129" i="8" s="1"/>
  <c r="T129" i="8" s="1"/>
  <c r="O19" i="8"/>
  <c r="V19" i="8" s="1"/>
  <c r="G129" i="8" s="1"/>
  <c r="N19" i="8"/>
  <c r="U19" i="8" s="1"/>
  <c r="F129" i="8" s="1"/>
  <c r="M19" i="8"/>
  <c r="L19" i="8"/>
  <c r="K19" i="8"/>
  <c r="J19" i="8"/>
  <c r="Q19" i="8" s="1"/>
  <c r="B129" i="8" s="1"/>
  <c r="V18" i="8"/>
  <c r="G128" i="8" s="1"/>
  <c r="Q18" i="8"/>
  <c r="B128" i="8" s="1"/>
  <c r="K128" i="8" s="1"/>
  <c r="O18" i="8"/>
  <c r="N18" i="8"/>
  <c r="U18" i="8" s="1"/>
  <c r="F128" i="8" s="1"/>
  <c r="M18" i="8"/>
  <c r="T18" i="8" s="1"/>
  <c r="E128" i="8" s="1"/>
  <c r="L18" i="8"/>
  <c r="S18" i="8" s="1"/>
  <c r="D128" i="8" s="1"/>
  <c r="K18" i="8"/>
  <c r="R18" i="8" s="1"/>
  <c r="C128" i="8" s="1"/>
  <c r="T128" i="8" s="1"/>
  <c r="J18" i="8"/>
  <c r="S17" i="8"/>
  <c r="D127" i="8" s="1"/>
  <c r="M127" i="8" s="1"/>
  <c r="R17" i="8"/>
  <c r="C127" i="8" s="1"/>
  <c r="O17" i="8"/>
  <c r="V17" i="8" s="1"/>
  <c r="G127" i="8" s="1"/>
  <c r="X127" i="8" s="1"/>
  <c r="N17" i="8"/>
  <c r="U17" i="8" s="1"/>
  <c r="F127" i="8" s="1"/>
  <c r="M17" i="8"/>
  <c r="T17" i="8" s="1"/>
  <c r="E127" i="8" s="1"/>
  <c r="L17" i="8"/>
  <c r="K17" i="8"/>
  <c r="J17" i="8"/>
  <c r="Q17" i="8" s="1"/>
  <c r="B127" i="8" s="1"/>
  <c r="O16" i="8"/>
  <c r="V16" i="8" s="1"/>
  <c r="G126" i="8" s="1"/>
  <c r="N16" i="8"/>
  <c r="U16" i="8" s="1"/>
  <c r="F126" i="8" s="1"/>
  <c r="M16" i="8"/>
  <c r="T16" i="8" s="1"/>
  <c r="E126" i="8" s="1"/>
  <c r="L16" i="8"/>
  <c r="S16" i="8" s="1"/>
  <c r="D126" i="8" s="1"/>
  <c r="U126" i="8" s="1"/>
  <c r="K16" i="8"/>
  <c r="R16" i="8" s="1"/>
  <c r="C126" i="8" s="1"/>
  <c r="T126" i="8" s="1"/>
  <c r="J16" i="8"/>
  <c r="Q16" i="8" s="1"/>
  <c r="B126" i="8" s="1"/>
  <c r="U15" i="8"/>
  <c r="F125" i="8" s="1"/>
  <c r="O125" i="8" s="1"/>
  <c r="S15" i="8"/>
  <c r="D125" i="8" s="1"/>
  <c r="U125" i="8" s="1"/>
  <c r="R15" i="8"/>
  <c r="C125" i="8" s="1"/>
  <c r="T125" i="8" s="1"/>
  <c r="Q15" i="8"/>
  <c r="B125" i="8" s="1"/>
  <c r="O15" i="8"/>
  <c r="V15" i="8" s="1"/>
  <c r="G125" i="8" s="1"/>
  <c r="N15" i="8"/>
  <c r="M15" i="8"/>
  <c r="T15" i="8" s="1"/>
  <c r="E125" i="8" s="1"/>
  <c r="L15" i="8"/>
  <c r="K15" i="8"/>
  <c r="J15" i="8"/>
  <c r="V14" i="8"/>
  <c r="G124" i="8" s="1"/>
  <c r="U14" i="8"/>
  <c r="F124" i="8" s="1"/>
  <c r="O14" i="8"/>
  <c r="N14" i="8"/>
  <c r="M14" i="8"/>
  <c r="T14" i="8" s="1"/>
  <c r="E124" i="8" s="1"/>
  <c r="L14" i="8"/>
  <c r="S14" i="8" s="1"/>
  <c r="D124" i="8" s="1"/>
  <c r="K14" i="8"/>
  <c r="R14" i="8" s="1"/>
  <c r="C124" i="8" s="1"/>
  <c r="L124" i="8" s="1"/>
  <c r="J14" i="8"/>
  <c r="Q14" i="8" s="1"/>
  <c r="B124" i="8" s="1"/>
  <c r="U13" i="8"/>
  <c r="F123" i="8" s="1"/>
  <c r="R13" i="8"/>
  <c r="C123" i="8" s="1"/>
  <c r="Q13" i="8"/>
  <c r="B123" i="8" s="1"/>
  <c r="K123" i="8" s="1"/>
  <c r="O13" i="8"/>
  <c r="V13" i="8" s="1"/>
  <c r="G123" i="8" s="1"/>
  <c r="N13" i="8"/>
  <c r="M13" i="8"/>
  <c r="T13" i="8" s="1"/>
  <c r="E123" i="8" s="1"/>
  <c r="L13" i="8"/>
  <c r="S13" i="8" s="1"/>
  <c r="D123" i="8" s="1"/>
  <c r="M123" i="8" s="1"/>
  <c r="K13" i="8"/>
  <c r="J13" i="8"/>
  <c r="T12" i="8"/>
  <c r="E122" i="8" s="1"/>
  <c r="Q12" i="8"/>
  <c r="B122" i="8" s="1"/>
  <c r="O12" i="8"/>
  <c r="V12" i="8" s="1"/>
  <c r="G122" i="8" s="1"/>
  <c r="X122" i="8" s="1"/>
  <c r="N12" i="8"/>
  <c r="U12" i="8" s="1"/>
  <c r="F122" i="8" s="1"/>
  <c r="W122" i="8" s="1"/>
  <c r="M12" i="8"/>
  <c r="L12" i="8"/>
  <c r="S12" i="8" s="1"/>
  <c r="D122" i="8" s="1"/>
  <c r="K12" i="8"/>
  <c r="R12" i="8" s="1"/>
  <c r="C122" i="8" s="1"/>
  <c r="J12" i="8"/>
  <c r="U11" i="8"/>
  <c r="T11" i="8"/>
  <c r="E121" i="8" s="1"/>
  <c r="S11" i="8"/>
  <c r="D121" i="8" s="1"/>
  <c r="R11" i="8"/>
  <c r="C121" i="8" s="1"/>
  <c r="O11" i="8"/>
  <c r="V11" i="8" s="1"/>
  <c r="G121" i="8" s="1"/>
  <c r="X121" i="8" s="1"/>
  <c r="N11" i="8"/>
  <c r="M11" i="8"/>
  <c r="L11" i="8"/>
  <c r="K11" i="8"/>
  <c r="J11" i="8"/>
  <c r="Q11" i="8" s="1"/>
  <c r="B121" i="8" s="1"/>
  <c r="V10" i="8"/>
  <c r="G120" i="8" s="1"/>
  <c r="X120" i="8" s="1"/>
  <c r="Q10" i="8"/>
  <c r="B120" i="8" s="1"/>
  <c r="K120" i="8" s="1"/>
  <c r="O10" i="8"/>
  <c r="N10" i="8"/>
  <c r="U10" i="8" s="1"/>
  <c r="F120" i="8" s="1"/>
  <c r="M10" i="8"/>
  <c r="T10" i="8" s="1"/>
  <c r="E120" i="8" s="1"/>
  <c r="L10" i="8"/>
  <c r="S10" i="8" s="1"/>
  <c r="D120" i="8" s="1"/>
  <c r="K10" i="8"/>
  <c r="R10" i="8" s="1"/>
  <c r="C120" i="8" s="1"/>
  <c r="J10" i="8"/>
  <c r="U9" i="8"/>
  <c r="F119" i="8" s="1"/>
  <c r="T9" i="8"/>
  <c r="E119" i="8" s="1"/>
  <c r="V119" i="8" s="1"/>
  <c r="Q9" i="8"/>
  <c r="B119" i="8" s="1"/>
  <c r="O9" i="8"/>
  <c r="V9" i="8" s="1"/>
  <c r="G119" i="8" s="1"/>
  <c r="X119" i="8" s="1"/>
  <c r="N9" i="8"/>
  <c r="M9" i="8"/>
  <c r="L9" i="8"/>
  <c r="S9" i="8" s="1"/>
  <c r="D119" i="8" s="1"/>
  <c r="K9" i="8"/>
  <c r="R9" i="8" s="1"/>
  <c r="C119" i="8" s="1"/>
  <c r="J9" i="8"/>
  <c r="O8" i="8"/>
  <c r="V8" i="8" s="1"/>
  <c r="G118" i="8" s="1"/>
  <c r="X118" i="8" s="1"/>
  <c r="N8" i="8"/>
  <c r="U8" i="8" s="1"/>
  <c r="F118" i="8" s="1"/>
  <c r="W118" i="8" s="1"/>
  <c r="M8" i="8"/>
  <c r="T8" i="8" s="1"/>
  <c r="E118" i="8" s="1"/>
  <c r="L8" i="8"/>
  <c r="S8" i="8" s="1"/>
  <c r="D118" i="8" s="1"/>
  <c r="K8" i="8"/>
  <c r="R8" i="8" s="1"/>
  <c r="C118" i="8" s="1"/>
  <c r="J8" i="8"/>
  <c r="Q8" i="8" s="1"/>
  <c r="B118" i="8" s="1"/>
  <c r="U7" i="8"/>
  <c r="F117" i="8" s="1"/>
  <c r="W117" i="8" s="1"/>
  <c r="S7" i="8"/>
  <c r="D117" i="8" s="1"/>
  <c r="R7" i="8"/>
  <c r="C117" i="8" s="1"/>
  <c r="Q7" i="8"/>
  <c r="B117" i="8" s="1"/>
  <c r="O7" i="8"/>
  <c r="V7" i="8" s="1"/>
  <c r="G117" i="8" s="1"/>
  <c r="X117" i="8" s="1"/>
  <c r="N7" i="8"/>
  <c r="M7" i="8"/>
  <c r="T7" i="8" s="1"/>
  <c r="E117" i="8" s="1"/>
  <c r="V117" i="8" s="1"/>
  <c r="L7" i="8"/>
  <c r="K7" i="8"/>
  <c r="J7" i="8"/>
  <c r="V6" i="8"/>
  <c r="G116" i="8" s="1"/>
  <c r="X116" i="8" s="1"/>
  <c r="T6" i="8"/>
  <c r="E116" i="8" s="1"/>
  <c r="O6" i="8"/>
  <c r="N6" i="8"/>
  <c r="U6" i="8" s="1"/>
  <c r="F116" i="8" s="1"/>
  <c r="M6" i="8"/>
  <c r="L6" i="8"/>
  <c r="S6" i="8" s="1"/>
  <c r="D116" i="8" s="1"/>
  <c r="K6" i="8"/>
  <c r="R6" i="8" s="1"/>
  <c r="C116" i="8" s="1"/>
  <c r="J6" i="8"/>
  <c r="Q6" i="8" s="1"/>
  <c r="B116" i="8" s="1"/>
  <c r="U5" i="8"/>
  <c r="F115" i="8" s="1"/>
  <c r="O5" i="8"/>
  <c r="V5" i="8" s="1"/>
  <c r="G115" i="8" s="1"/>
  <c r="X115" i="8" s="1"/>
  <c r="N5" i="8"/>
  <c r="M5" i="8"/>
  <c r="T5" i="8" s="1"/>
  <c r="E115" i="8" s="1"/>
  <c r="V115" i="8" s="1"/>
  <c r="L5" i="8"/>
  <c r="S5" i="8" s="1"/>
  <c r="D115" i="8" s="1"/>
  <c r="U115" i="8" s="1"/>
  <c r="K5" i="8"/>
  <c r="R5" i="8" s="1"/>
  <c r="C115" i="8" s="1"/>
  <c r="J5" i="8"/>
  <c r="Q5" i="8" s="1"/>
  <c r="B115" i="8" s="1"/>
  <c r="Q4" i="8"/>
  <c r="B114" i="8" s="1"/>
  <c r="O4" i="8"/>
  <c r="V4" i="8" s="1"/>
  <c r="G114" i="8" s="1"/>
  <c r="N4" i="8"/>
  <c r="U4" i="8" s="1"/>
  <c r="F114" i="8" s="1"/>
  <c r="M4" i="8"/>
  <c r="T4" i="8" s="1"/>
  <c r="E114" i="8" s="1"/>
  <c r="L4" i="8"/>
  <c r="S4" i="8" s="1"/>
  <c r="D114" i="8" s="1"/>
  <c r="K4" i="8"/>
  <c r="R4" i="8" s="1"/>
  <c r="C114" i="8" s="1"/>
  <c r="J4" i="8"/>
  <c r="B112" i="6"/>
  <c r="B111" i="6"/>
  <c r="G109" i="6"/>
  <c r="F109" i="6"/>
  <c r="D109" i="6"/>
  <c r="G107" i="6"/>
  <c r="G111" i="6" s="1"/>
  <c r="F107" i="6"/>
  <c r="F111" i="6" s="1"/>
  <c r="E107" i="6"/>
  <c r="E111" i="6" s="1"/>
  <c r="D107" i="6"/>
  <c r="D111" i="6" s="1"/>
  <c r="C107" i="6"/>
  <c r="C109" i="6" s="1"/>
  <c r="B107" i="6"/>
  <c r="B109" i="6" s="1"/>
  <c r="G105" i="6"/>
  <c r="F105" i="6"/>
  <c r="E105" i="6"/>
  <c r="D105" i="6"/>
  <c r="D112" i="6" s="1"/>
  <c r="C105" i="6"/>
  <c r="C112" i="6" s="1"/>
  <c r="B105" i="6"/>
  <c r="G104" i="6"/>
  <c r="G112" i="6" s="1"/>
  <c r="F104" i="6"/>
  <c r="F112" i="6" s="1"/>
  <c r="E104" i="6"/>
  <c r="E112" i="6" s="1"/>
  <c r="D104" i="6"/>
  <c r="C104" i="6"/>
  <c r="B104" i="6"/>
  <c r="I103" i="6"/>
  <c r="K103" i="6" s="1"/>
  <c r="I102" i="6"/>
  <c r="J102" i="6" s="1"/>
  <c r="K101" i="6"/>
  <c r="J101" i="6"/>
  <c r="I101" i="6"/>
  <c r="I100" i="6"/>
  <c r="K100" i="6" s="1"/>
  <c r="I99" i="6"/>
  <c r="K99" i="6" s="1"/>
  <c r="K98" i="6"/>
  <c r="J98" i="6"/>
  <c r="I98" i="6"/>
  <c r="I97" i="6"/>
  <c r="J97" i="6" s="1"/>
  <c r="I96" i="6"/>
  <c r="K96" i="6" s="1"/>
  <c r="K95" i="6"/>
  <c r="I95" i="6"/>
  <c r="J95" i="6" s="1"/>
  <c r="I94" i="6"/>
  <c r="K94" i="6" s="1"/>
  <c r="K93" i="6"/>
  <c r="J93" i="6"/>
  <c r="I93" i="6"/>
  <c r="I92" i="6"/>
  <c r="K92" i="6" s="1"/>
  <c r="I91" i="6"/>
  <c r="K91" i="6" s="1"/>
  <c r="K90" i="6"/>
  <c r="J90" i="6"/>
  <c r="I90" i="6"/>
  <c r="I89" i="6"/>
  <c r="J89" i="6" s="1"/>
  <c r="I88" i="6"/>
  <c r="K88" i="6" s="1"/>
  <c r="K87" i="6"/>
  <c r="I87" i="6"/>
  <c r="J87" i="6" s="1"/>
  <c r="I86" i="6"/>
  <c r="K86" i="6" s="1"/>
  <c r="K85" i="6"/>
  <c r="J85" i="6"/>
  <c r="I85" i="6"/>
  <c r="I84" i="6"/>
  <c r="K84" i="6" s="1"/>
  <c r="I83" i="6"/>
  <c r="J83" i="6" s="1"/>
  <c r="K82" i="6"/>
  <c r="J82" i="6"/>
  <c r="I82" i="6"/>
  <c r="I81" i="6"/>
  <c r="J81" i="6" s="1"/>
  <c r="I80" i="6"/>
  <c r="J80" i="6" s="1"/>
  <c r="K79" i="6"/>
  <c r="I79" i="6"/>
  <c r="J79" i="6" s="1"/>
  <c r="I78" i="6"/>
  <c r="K78" i="6" s="1"/>
  <c r="K77" i="6"/>
  <c r="J77" i="6"/>
  <c r="I77" i="6"/>
  <c r="I76" i="6"/>
  <c r="K76" i="6" s="1"/>
  <c r="I75" i="6"/>
  <c r="J75" i="6" s="1"/>
  <c r="K74" i="6"/>
  <c r="J74" i="6"/>
  <c r="I74" i="6"/>
  <c r="I73" i="6"/>
  <c r="J73" i="6" s="1"/>
  <c r="I72" i="6"/>
  <c r="K72" i="6" s="1"/>
  <c r="K71" i="6"/>
  <c r="I71" i="6"/>
  <c r="J71" i="6" s="1"/>
  <c r="I70" i="6"/>
  <c r="K70" i="6" s="1"/>
  <c r="K69" i="6"/>
  <c r="J69" i="6"/>
  <c r="I69" i="6"/>
  <c r="I68" i="6"/>
  <c r="K68" i="6" s="1"/>
  <c r="I67" i="6"/>
  <c r="J67" i="6" s="1"/>
  <c r="K66" i="6"/>
  <c r="J66" i="6"/>
  <c r="I66" i="6"/>
  <c r="I65" i="6"/>
  <c r="K65" i="6" s="1"/>
  <c r="I64" i="6"/>
  <c r="K64" i="6" s="1"/>
  <c r="K63" i="6"/>
  <c r="I63" i="6"/>
  <c r="J63" i="6" s="1"/>
  <c r="I62" i="6"/>
  <c r="K62" i="6" s="1"/>
  <c r="K61" i="6"/>
  <c r="J61" i="6"/>
  <c r="I61" i="6"/>
  <c r="I60" i="6"/>
  <c r="K60" i="6" s="1"/>
  <c r="I59" i="6"/>
  <c r="J59" i="6" s="1"/>
  <c r="K58" i="6"/>
  <c r="J58" i="6"/>
  <c r="I58" i="6"/>
  <c r="I57" i="6"/>
  <c r="J57" i="6" s="1"/>
  <c r="I56" i="6"/>
  <c r="J56" i="6" s="1"/>
  <c r="K55" i="6"/>
  <c r="I55" i="6"/>
  <c r="J55" i="6" s="1"/>
  <c r="I54" i="6"/>
  <c r="K54" i="6" s="1"/>
  <c r="K53" i="6"/>
  <c r="J53" i="6"/>
  <c r="I53" i="6"/>
  <c r="I52" i="6"/>
  <c r="K52" i="6" s="1"/>
  <c r="I51" i="6"/>
  <c r="J51" i="6" s="1"/>
  <c r="K50" i="6"/>
  <c r="J50" i="6"/>
  <c r="I50" i="6"/>
  <c r="I49" i="6"/>
  <c r="J49" i="6" s="1"/>
  <c r="I48" i="6"/>
  <c r="J48" i="6" s="1"/>
  <c r="K47" i="6"/>
  <c r="I47" i="6"/>
  <c r="J47" i="6" s="1"/>
  <c r="I46" i="6"/>
  <c r="K46" i="6" s="1"/>
  <c r="K45" i="6"/>
  <c r="J45" i="6"/>
  <c r="I45" i="6"/>
  <c r="I44" i="6"/>
  <c r="K44" i="6" s="1"/>
  <c r="I43" i="6"/>
  <c r="J43" i="6" s="1"/>
  <c r="K42" i="6"/>
  <c r="J42" i="6"/>
  <c r="I42" i="6"/>
  <c r="I41" i="6"/>
  <c r="J41" i="6" s="1"/>
  <c r="I40" i="6"/>
  <c r="K40" i="6" s="1"/>
  <c r="K39" i="6"/>
  <c r="I39" i="6"/>
  <c r="J39" i="6" s="1"/>
  <c r="I38" i="6"/>
  <c r="K38" i="6" s="1"/>
  <c r="K37" i="6"/>
  <c r="J37" i="6"/>
  <c r="I37" i="6"/>
  <c r="I36" i="6"/>
  <c r="K36" i="6" s="1"/>
  <c r="I35" i="6"/>
  <c r="J35" i="6" s="1"/>
  <c r="K34" i="6"/>
  <c r="J34" i="6"/>
  <c r="I34" i="6"/>
  <c r="I33" i="6"/>
  <c r="J33" i="6" s="1"/>
  <c r="I32" i="6"/>
  <c r="K32" i="6" s="1"/>
  <c r="K31" i="6"/>
  <c r="I31" i="6"/>
  <c r="J31" i="6" s="1"/>
  <c r="I30" i="6"/>
  <c r="K30" i="6" s="1"/>
  <c r="K29" i="6"/>
  <c r="J29" i="6"/>
  <c r="I29" i="6"/>
  <c r="I28" i="6"/>
  <c r="K28" i="6" s="1"/>
  <c r="I27" i="6"/>
  <c r="J27" i="6" s="1"/>
  <c r="K26" i="6"/>
  <c r="J26" i="6"/>
  <c r="I26" i="6"/>
  <c r="I25" i="6"/>
  <c r="J25" i="6" s="1"/>
  <c r="I24" i="6"/>
  <c r="K24" i="6" s="1"/>
  <c r="K23" i="6"/>
  <c r="I23" i="6"/>
  <c r="J23" i="6" s="1"/>
  <c r="I22" i="6"/>
  <c r="K22" i="6" s="1"/>
  <c r="K21" i="6"/>
  <c r="J21" i="6"/>
  <c r="I21" i="6"/>
  <c r="I20" i="6"/>
  <c r="K20" i="6" s="1"/>
  <c r="I19" i="6"/>
  <c r="J19" i="6" s="1"/>
  <c r="K18" i="6"/>
  <c r="J18" i="6"/>
  <c r="I18" i="6"/>
  <c r="I17" i="6"/>
  <c r="K17" i="6" s="1"/>
  <c r="I16" i="6"/>
  <c r="J16" i="6" s="1"/>
  <c r="K15" i="6"/>
  <c r="I15" i="6"/>
  <c r="J15" i="6" s="1"/>
  <c r="I14" i="6"/>
  <c r="K14" i="6" s="1"/>
  <c r="K13" i="6"/>
  <c r="J13" i="6"/>
  <c r="I13" i="6"/>
  <c r="I12" i="6"/>
  <c r="K12" i="6" s="1"/>
  <c r="I11" i="6"/>
  <c r="K11" i="6" s="1"/>
  <c r="K10" i="6"/>
  <c r="J10" i="6"/>
  <c r="I10" i="6"/>
  <c r="I9" i="6"/>
  <c r="J9" i="6" s="1"/>
  <c r="I8" i="6"/>
  <c r="K8" i="6" s="1"/>
  <c r="K7" i="6"/>
  <c r="I7" i="6"/>
  <c r="J7" i="6" s="1"/>
  <c r="I6" i="6"/>
  <c r="K6" i="6" s="1"/>
  <c r="K5" i="6"/>
  <c r="J5" i="6"/>
  <c r="I5" i="6"/>
  <c r="I4" i="6"/>
  <c r="K4" i="6" s="1"/>
  <c r="I3" i="6"/>
  <c r="K3" i="6" s="1"/>
  <c r="L127" i="8" l="1"/>
  <c r="T127" i="8"/>
  <c r="X132" i="8"/>
  <c r="P132" i="8"/>
  <c r="N159" i="8"/>
  <c r="V159" i="8"/>
  <c r="X126" i="8"/>
  <c r="P126" i="8"/>
  <c r="S130" i="8"/>
  <c r="K130" i="8"/>
  <c r="V193" i="8"/>
  <c r="N193" i="8"/>
  <c r="K124" i="8"/>
  <c r="S124" i="8"/>
  <c r="U145" i="8"/>
  <c r="M145" i="8"/>
  <c r="V145" i="8"/>
  <c r="N145" i="8"/>
  <c r="N125" i="8"/>
  <c r="V125" i="8"/>
  <c r="K116" i="8"/>
  <c r="S116" i="8"/>
  <c r="W129" i="8"/>
  <c r="O129" i="8"/>
  <c r="W149" i="8"/>
  <c r="O149" i="8"/>
  <c r="W151" i="8"/>
  <c r="O151" i="8"/>
  <c r="W153" i="8"/>
  <c r="O153" i="8"/>
  <c r="K168" i="8"/>
  <c r="S168" i="8"/>
  <c r="L143" i="8"/>
  <c r="O147" i="8"/>
  <c r="V169" i="8"/>
  <c r="W125" i="8"/>
  <c r="U127" i="8"/>
  <c r="S132" i="8"/>
  <c r="X138" i="8"/>
  <c r="M143" i="8"/>
  <c r="W155" i="8"/>
  <c r="M129" i="8"/>
  <c r="O133" i="8"/>
  <c r="T139" i="8"/>
  <c r="V143" i="8"/>
  <c r="N157" i="8"/>
  <c r="K180" i="8"/>
  <c r="V139" i="8"/>
  <c r="S140" i="8"/>
  <c r="W187" i="8"/>
  <c r="P120" i="8"/>
  <c r="O141" i="8"/>
  <c r="O145" i="8"/>
  <c r="S120" i="8"/>
  <c r="V131" i="8"/>
  <c r="O126" i="8"/>
  <c r="W126" i="8"/>
  <c r="N184" i="8"/>
  <c r="V184" i="8"/>
  <c r="W132" i="8"/>
  <c r="O132" i="8"/>
  <c r="M120" i="8"/>
  <c r="U120" i="8"/>
  <c r="K131" i="8"/>
  <c r="S131" i="8"/>
  <c r="K153" i="8"/>
  <c r="S153" i="8"/>
  <c r="W164" i="8"/>
  <c r="O164" i="8"/>
  <c r="V168" i="8"/>
  <c r="N168" i="8"/>
  <c r="S175" i="8"/>
  <c r="K175" i="8"/>
  <c r="N190" i="8"/>
  <c r="V190" i="8"/>
  <c r="W194" i="8"/>
  <c r="O194" i="8"/>
  <c r="C214" i="8"/>
  <c r="T114" i="8"/>
  <c r="L114" i="8"/>
  <c r="V116" i="8"/>
  <c r="N116" i="8"/>
  <c r="K117" i="8"/>
  <c r="S117" i="8"/>
  <c r="L121" i="8"/>
  <c r="T121" i="8"/>
  <c r="W124" i="8"/>
  <c r="O124" i="8"/>
  <c r="V126" i="8"/>
  <c r="N126" i="8"/>
  <c r="P128" i="8"/>
  <c r="X128" i="8"/>
  <c r="O130" i="8"/>
  <c r="W130" i="8"/>
  <c r="W152" i="8"/>
  <c r="O152" i="8"/>
  <c r="O174" i="8"/>
  <c r="W174" i="8"/>
  <c r="N188" i="8"/>
  <c r="V188" i="8"/>
  <c r="K195" i="8"/>
  <c r="S195" i="8"/>
  <c r="K210" i="8"/>
  <c r="S210" i="8"/>
  <c r="N124" i="8"/>
  <c r="V124" i="8"/>
  <c r="D214" i="8"/>
  <c r="U114" i="8"/>
  <c r="M114" i="8"/>
  <c r="L117" i="8"/>
  <c r="T117" i="8"/>
  <c r="U121" i="8"/>
  <c r="M121" i="8"/>
  <c r="X135" i="8"/>
  <c r="P135" i="8"/>
  <c r="F214" i="8"/>
  <c r="W114" i="8"/>
  <c r="O114" i="8"/>
  <c r="L120" i="8"/>
  <c r="T120" i="8"/>
  <c r="V122" i="8"/>
  <c r="N122" i="8"/>
  <c r="X123" i="8"/>
  <c r="P123" i="8"/>
  <c r="M124" i="8"/>
  <c r="U124" i="8"/>
  <c r="W136" i="8"/>
  <c r="O136" i="8"/>
  <c r="T115" i="8"/>
  <c r="L115" i="8"/>
  <c r="W116" i="8"/>
  <c r="O116" i="8"/>
  <c r="K119" i="8"/>
  <c r="S119" i="8"/>
  <c r="V120" i="8"/>
  <c r="N120" i="8"/>
  <c r="L122" i="8"/>
  <c r="T122" i="8"/>
  <c r="L123" i="8"/>
  <c r="T123" i="8"/>
  <c r="K127" i="8"/>
  <c r="S127" i="8"/>
  <c r="T130" i="8"/>
  <c r="L130" i="8"/>
  <c r="K141" i="8"/>
  <c r="S141" i="8"/>
  <c r="V142" i="8"/>
  <c r="N142" i="8"/>
  <c r="W146" i="8"/>
  <c r="O146" i="8"/>
  <c r="W168" i="8"/>
  <c r="O168" i="8"/>
  <c r="W190" i="8"/>
  <c r="O190" i="8"/>
  <c r="N200" i="8"/>
  <c r="V200" i="8"/>
  <c r="X124" i="8"/>
  <c r="P124" i="8"/>
  <c r="N162" i="8"/>
  <c r="V162" i="8"/>
  <c r="K179" i="8"/>
  <c r="S179" i="8"/>
  <c r="P213" i="8"/>
  <c r="X213" i="8"/>
  <c r="L118" i="8"/>
  <c r="T118" i="8"/>
  <c r="L119" i="8"/>
  <c r="T119" i="8"/>
  <c r="W120" i="8"/>
  <c r="O120" i="8"/>
  <c r="M122" i="8"/>
  <c r="U122" i="8"/>
  <c r="N128" i="8"/>
  <c r="V128" i="8"/>
  <c r="U137" i="8"/>
  <c r="M137" i="8"/>
  <c r="O142" i="8"/>
  <c r="W142" i="8"/>
  <c r="V156" i="8"/>
  <c r="N156" i="8"/>
  <c r="S163" i="8"/>
  <c r="K163" i="8"/>
  <c r="N178" i="8"/>
  <c r="V178" i="8"/>
  <c r="K185" i="8"/>
  <c r="S185" i="8"/>
  <c r="W196" i="8"/>
  <c r="O196" i="8"/>
  <c r="O200" i="8"/>
  <c r="W200" i="8"/>
  <c r="N202" i="8"/>
  <c r="V202" i="8"/>
  <c r="V140" i="8"/>
  <c r="N140" i="8"/>
  <c r="S147" i="8"/>
  <c r="K147" i="8"/>
  <c r="S169" i="8"/>
  <c r="K169" i="8"/>
  <c r="O180" i="8"/>
  <c r="W180" i="8"/>
  <c r="K191" i="8"/>
  <c r="S191" i="8"/>
  <c r="E214" i="8"/>
  <c r="V114" i="8"/>
  <c r="N114" i="8"/>
  <c r="T116" i="8"/>
  <c r="L116" i="8"/>
  <c r="K121" i="8"/>
  <c r="S121" i="8"/>
  <c r="V136" i="8"/>
  <c r="N136" i="8"/>
  <c r="T138" i="8"/>
  <c r="L138" i="8"/>
  <c r="S143" i="8"/>
  <c r="K143" i="8"/>
  <c r="N158" i="8"/>
  <c r="V158" i="8"/>
  <c r="O162" i="8"/>
  <c r="W162" i="8"/>
  <c r="W184" i="8"/>
  <c r="O184" i="8"/>
  <c r="X204" i="8"/>
  <c r="P204" i="8"/>
  <c r="N209" i="8"/>
  <c r="V209" i="8"/>
  <c r="O158" i="8"/>
  <c r="W158" i="8"/>
  <c r="V172" i="8"/>
  <c r="N172" i="8"/>
  <c r="N194" i="8"/>
  <c r="V194" i="8"/>
  <c r="V118" i="8"/>
  <c r="N118" i="8"/>
  <c r="V146" i="8"/>
  <c r="N146" i="8"/>
  <c r="K115" i="8"/>
  <c r="S115" i="8"/>
  <c r="U118" i="8"/>
  <c r="M118" i="8"/>
  <c r="P125" i="8"/>
  <c r="X125" i="8"/>
  <c r="W128" i="8"/>
  <c r="O128" i="8"/>
  <c r="K129" i="8"/>
  <c r="S129" i="8"/>
  <c r="N130" i="8"/>
  <c r="V130" i="8"/>
  <c r="K137" i="8"/>
  <c r="S137" i="8"/>
  <c r="W148" i="8"/>
  <c r="O148" i="8"/>
  <c r="V152" i="8"/>
  <c r="N152" i="8"/>
  <c r="S159" i="8"/>
  <c r="K159" i="8"/>
  <c r="N174" i="8"/>
  <c r="V174" i="8"/>
  <c r="W178" i="8"/>
  <c r="O178" i="8"/>
  <c r="K139" i="8"/>
  <c r="S139" i="8"/>
  <c r="S142" i="8"/>
  <c r="K142" i="8"/>
  <c r="T145" i="8"/>
  <c r="L145" i="8"/>
  <c r="X149" i="8"/>
  <c r="P149" i="8"/>
  <c r="S174" i="8"/>
  <c r="K174" i="8"/>
  <c r="T177" i="8"/>
  <c r="L177" i="8"/>
  <c r="M182" i="8"/>
  <c r="U182" i="8"/>
  <c r="L193" i="8"/>
  <c r="T193" i="8"/>
  <c r="M198" i="8"/>
  <c r="U198" i="8"/>
  <c r="T212" i="8"/>
  <c r="L212" i="8"/>
  <c r="S134" i="8"/>
  <c r="K134" i="8"/>
  <c r="L136" i="8"/>
  <c r="T136" i="8"/>
  <c r="K150" i="8"/>
  <c r="S150" i="8"/>
  <c r="L152" i="8"/>
  <c r="T152" i="8"/>
  <c r="X152" i="8"/>
  <c r="P152" i="8"/>
  <c r="T153" i="8"/>
  <c r="L153" i="8"/>
  <c r="X157" i="8"/>
  <c r="P157" i="8"/>
  <c r="U158" i="8"/>
  <c r="M158" i="8"/>
  <c r="U159" i="8"/>
  <c r="M159" i="8"/>
  <c r="L168" i="8"/>
  <c r="T168" i="8"/>
  <c r="P168" i="8"/>
  <c r="X168" i="8"/>
  <c r="T169" i="8"/>
  <c r="L169" i="8"/>
  <c r="P173" i="8"/>
  <c r="X173" i="8"/>
  <c r="U174" i="8"/>
  <c r="M174" i="8"/>
  <c r="M175" i="8"/>
  <c r="U175" i="8"/>
  <c r="T184" i="8"/>
  <c r="L184" i="8"/>
  <c r="X184" i="8"/>
  <c r="P184" i="8"/>
  <c r="L185" i="8"/>
  <c r="T185" i="8"/>
  <c r="P189" i="8"/>
  <c r="X189" i="8"/>
  <c r="M190" i="8"/>
  <c r="U190" i="8"/>
  <c r="U191" i="8"/>
  <c r="M191" i="8"/>
  <c r="O199" i="8"/>
  <c r="W199" i="8"/>
  <c r="M200" i="8"/>
  <c r="U200" i="8"/>
  <c r="W202" i="8"/>
  <c r="O202" i="8"/>
  <c r="K203" i="8"/>
  <c r="S203" i="8"/>
  <c r="N208" i="8"/>
  <c r="V208" i="8"/>
  <c r="L209" i="8"/>
  <c r="T209" i="8"/>
  <c r="P209" i="8"/>
  <c r="X209" i="8"/>
  <c r="L210" i="8"/>
  <c r="T210" i="8"/>
  <c r="B214" i="8"/>
  <c r="S114" i="8"/>
  <c r="K114" i="8"/>
  <c r="V123" i="8"/>
  <c r="N123" i="8"/>
  <c r="M126" i="8"/>
  <c r="U131" i="8"/>
  <c r="V138" i="8"/>
  <c r="M142" i="8"/>
  <c r="O144" i="8"/>
  <c r="M136" i="8"/>
  <c r="U136" i="8"/>
  <c r="W140" i="8"/>
  <c r="O140" i="8"/>
  <c r="S144" i="8"/>
  <c r="K144" i="8"/>
  <c r="T146" i="8"/>
  <c r="L146" i="8"/>
  <c r="P146" i="8"/>
  <c r="X146" i="8"/>
  <c r="T147" i="8"/>
  <c r="L147" i="8"/>
  <c r="V150" i="8"/>
  <c r="N150" i="8"/>
  <c r="X151" i="8"/>
  <c r="P151" i="8"/>
  <c r="U152" i="8"/>
  <c r="M152" i="8"/>
  <c r="U153" i="8"/>
  <c r="M153" i="8"/>
  <c r="W156" i="8"/>
  <c r="O156" i="8"/>
  <c r="K157" i="8"/>
  <c r="S157" i="8"/>
  <c r="S160" i="8"/>
  <c r="K160" i="8"/>
  <c r="L162" i="8"/>
  <c r="T162" i="8"/>
  <c r="P162" i="8"/>
  <c r="X162" i="8"/>
  <c r="L163" i="8"/>
  <c r="T163" i="8"/>
  <c r="N166" i="8"/>
  <c r="V166" i="8"/>
  <c r="X167" i="8"/>
  <c r="P167" i="8"/>
  <c r="U168" i="8"/>
  <c r="M168" i="8"/>
  <c r="U169" i="8"/>
  <c r="M169" i="8"/>
  <c r="W172" i="8"/>
  <c r="O172" i="8"/>
  <c r="S173" i="8"/>
  <c r="K173" i="8"/>
  <c r="N175" i="8"/>
  <c r="V175" i="8"/>
  <c r="T178" i="8"/>
  <c r="L178" i="8"/>
  <c r="X178" i="8"/>
  <c r="P178" i="8"/>
  <c r="L179" i="8"/>
  <c r="T179" i="8"/>
  <c r="N182" i="8"/>
  <c r="V182" i="8"/>
  <c r="P183" i="8"/>
  <c r="X183" i="8"/>
  <c r="U184" i="8"/>
  <c r="M184" i="8"/>
  <c r="M185" i="8"/>
  <c r="U185" i="8"/>
  <c r="W188" i="8"/>
  <c r="O188" i="8"/>
  <c r="S189" i="8"/>
  <c r="K189" i="8"/>
  <c r="T194" i="8"/>
  <c r="L194" i="8"/>
  <c r="X194" i="8"/>
  <c r="P194" i="8"/>
  <c r="L195" i="8"/>
  <c r="T195" i="8"/>
  <c r="N198" i="8"/>
  <c r="V198" i="8"/>
  <c r="P199" i="8"/>
  <c r="X199" i="8"/>
  <c r="S202" i="8"/>
  <c r="K202" i="8"/>
  <c r="X202" i="8"/>
  <c r="P202" i="8"/>
  <c r="L203" i="8"/>
  <c r="T203" i="8"/>
  <c r="X206" i="8"/>
  <c r="P206" i="8"/>
  <c r="L207" i="8"/>
  <c r="T207" i="8"/>
  <c r="M209" i="8"/>
  <c r="U209" i="8"/>
  <c r="M210" i="8"/>
  <c r="U210" i="8"/>
  <c r="L213" i="8"/>
  <c r="T213" i="8"/>
  <c r="M116" i="8"/>
  <c r="U116" i="8"/>
  <c r="U117" i="8"/>
  <c r="M117" i="8"/>
  <c r="V121" i="8"/>
  <c r="N121" i="8"/>
  <c r="O123" i="8"/>
  <c r="W123" i="8"/>
  <c r="L125" i="8"/>
  <c r="L134" i="8"/>
  <c r="X136" i="8"/>
  <c r="P136" i="8"/>
  <c r="W138" i="8"/>
  <c r="T140" i="8"/>
  <c r="S122" i="8"/>
  <c r="K122" i="8"/>
  <c r="P129" i="8"/>
  <c r="X129" i="8"/>
  <c r="U147" i="8"/>
  <c r="M147" i="8"/>
  <c r="W150" i="8"/>
  <c r="O150" i="8"/>
  <c r="K151" i="8"/>
  <c r="S151" i="8"/>
  <c r="V153" i="8"/>
  <c r="N153" i="8"/>
  <c r="L156" i="8"/>
  <c r="T156" i="8"/>
  <c r="P156" i="8"/>
  <c r="X156" i="8"/>
  <c r="T157" i="8"/>
  <c r="L157" i="8"/>
  <c r="O159" i="8"/>
  <c r="W159" i="8"/>
  <c r="V160" i="8"/>
  <c r="N160" i="8"/>
  <c r="X161" i="8"/>
  <c r="P161" i="8"/>
  <c r="M162" i="8"/>
  <c r="U162" i="8"/>
  <c r="M163" i="8"/>
  <c r="U163" i="8"/>
  <c r="O166" i="8"/>
  <c r="W166" i="8"/>
  <c r="S167" i="8"/>
  <c r="K167" i="8"/>
  <c r="L172" i="8"/>
  <c r="T172" i="8"/>
  <c r="X172" i="8"/>
  <c r="P172" i="8"/>
  <c r="T173" i="8"/>
  <c r="L173" i="8"/>
  <c r="V176" i="8"/>
  <c r="N176" i="8"/>
  <c r="P177" i="8"/>
  <c r="X177" i="8"/>
  <c r="M178" i="8"/>
  <c r="U178" i="8"/>
  <c r="U179" i="8"/>
  <c r="M179" i="8"/>
  <c r="W182" i="8"/>
  <c r="O182" i="8"/>
  <c r="K183" i="8"/>
  <c r="S183" i="8"/>
  <c r="T188" i="8"/>
  <c r="L188" i="8"/>
  <c r="X188" i="8"/>
  <c r="P188" i="8"/>
  <c r="L189" i="8"/>
  <c r="T189" i="8"/>
  <c r="N192" i="8"/>
  <c r="V192" i="8"/>
  <c r="P193" i="8"/>
  <c r="X193" i="8"/>
  <c r="M194" i="8"/>
  <c r="U194" i="8"/>
  <c r="U195" i="8"/>
  <c r="M195" i="8"/>
  <c r="W198" i="8"/>
  <c r="O198" i="8"/>
  <c r="K199" i="8"/>
  <c r="S199" i="8"/>
  <c r="T202" i="8"/>
  <c r="L202" i="8"/>
  <c r="V203" i="8"/>
  <c r="N203" i="8"/>
  <c r="M206" i="8"/>
  <c r="U206" i="8"/>
  <c r="V207" i="8"/>
  <c r="N207" i="8"/>
  <c r="P208" i="8"/>
  <c r="X208" i="8"/>
  <c r="P212" i="8"/>
  <c r="X212" i="8"/>
  <c r="U213" i="8"/>
  <c r="M213" i="8"/>
  <c r="O119" i="8"/>
  <c r="W119" i="8"/>
  <c r="M125" i="8"/>
  <c r="M134" i="8"/>
  <c r="T137" i="8"/>
  <c r="L137" i="8"/>
  <c r="K125" i="8"/>
  <c r="S125" i="8"/>
  <c r="M130" i="8"/>
  <c r="U130" i="8"/>
  <c r="S145" i="8"/>
  <c r="K145" i="8"/>
  <c r="T150" i="8"/>
  <c r="L150" i="8"/>
  <c r="P150" i="8"/>
  <c r="X150" i="8"/>
  <c r="N154" i="8"/>
  <c r="V154" i="8"/>
  <c r="K161" i="8"/>
  <c r="S161" i="8"/>
  <c r="P166" i="8"/>
  <c r="X166" i="8"/>
  <c r="N170" i="8"/>
  <c r="V170" i="8"/>
  <c r="U172" i="8"/>
  <c r="M172" i="8"/>
  <c r="K177" i="8"/>
  <c r="S177" i="8"/>
  <c r="T182" i="8"/>
  <c r="L182" i="8"/>
  <c r="X182" i="8"/>
  <c r="P182" i="8"/>
  <c r="N186" i="8"/>
  <c r="V186" i="8"/>
  <c r="P187" i="8"/>
  <c r="X187" i="8"/>
  <c r="M188" i="8"/>
  <c r="U188" i="8"/>
  <c r="U189" i="8"/>
  <c r="M189" i="8"/>
  <c r="O192" i="8"/>
  <c r="W192" i="8"/>
  <c r="K193" i="8"/>
  <c r="S193" i="8"/>
  <c r="X198" i="8"/>
  <c r="P198" i="8"/>
  <c r="L199" i="8"/>
  <c r="T199" i="8"/>
  <c r="O201" i="8"/>
  <c r="W201" i="8"/>
  <c r="M202" i="8"/>
  <c r="U202" i="8"/>
  <c r="O204" i="8"/>
  <c r="W204" i="8"/>
  <c r="K205" i="8"/>
  <c r="S205" i="8"/>
  <c r="N206" i="8"/>
  <c r="V206" i="8"/>
  <c r="O207" i="8"/>
  <c r="W207" i="8"/>
  <c r="S208" i="8"/>
  <c r="K208" i="8"/>
  <c r="W211" i="8"/>
  <c r="O211" i="8"/>
  <c r="S212" i="8"/>
  <c r="K212" i="8"/>
  <c r="N213" i="8"/>
  <c r="V213" i="8"/>
  <c r="M115" i="8"/>
  <c r="N117" i="8"/>
  <c r="N119" i="8"/>
  <c r="O121" i="8"/>
  <c r="O122" i="8"/>
  <c r="L129" i="8"/>
  <c r="N134" i="8"/>
  <c r="N141" i="8"/>
  <c r="G214" i="8"/>
  <c r="O134" i="8"/>
  <c r="W134" i="8"/>
  <c r="T141" i="8"/>
  <c r="L141" i="8"/>
  <c r="P145" i="8"/>
  <c r="X145" i="8"/>
  <c r="M140" i="8"/>
  <c r="U140" i="8"/>
  <c r="U141" i="8"/>
  <c r="M141" i="8"/>
  <c r="S148" i="8"/>
  <c r="K148" i="8"/>
  <c r="T151" i="8"/>
  <c r="L151" i="8"/>
  <c r="X155" i="8"/>
  <c r="P155" i="8"/>
  <c r="U157" i="8"/>
  <c r="M157" i="8"/>
  <c r="L167" i="8"/>
  <c r="T167" i="8"/>
  <c r="X171" i="8"/>
  <c r="P171" i="8"/>
  <c r="U173" i="8"/>
  <c r="M173" i="8"/>
  <c r="W176" i="8"/>
  <c r="O176" i="8"/>
  <c r="L183" i="8"/>
  <c r="T183" i="8"/>
  <c r="O115" i="8"/>
  <c r="W115" i="8"/>
  <c r="V132" i="8"/>
  <c r="N132" i="8"/>
  <c r="V148" i="8"/>
  <c r="N148" i="8"/>
  <c r="O213" i="8"/>
  <c r="W213" i="8"/>
  <c r="V137" i="8"/>
  <c r="N137" i="8"/>
  <c r="T198" i="8"/>
  <c r="L198" i="8"/>
  <c r="M135" i="8"/>
  <c r="U135" i="8"/>
  <c r="L144" i="8"/>
  <c r="T144" i="8"/>
  <c r="W154" i="8"/>
  <c r="O154" i="8"/>
  <c r="T161" i="8"/>
  <c r="L161" i="8"/>
  <c r="V164" i="8"/>
  <c r="N164" i="8"/>
  <c r="M167" i="8"/>
  <c r="U167" i="8"/>
  <c r="L176" i="8"/>
  <c r="T176" i="8"/>
  <c r="N180" i="8"/>
  <c r="V180" i="8"/>
  <c r="U183" i="8"/>
  <c r="M183" i="8"/>
  <c r="W186" i="8"/>
  <c r="O186" i="8"/>
  <c r="T192" i="8"/>
  <c r="L192" i="8"/>
  <c r="P197" i="8"/>
  <c r="X197" i="8"/>
  <c r="P201" i="8"/>
  <c r="X201" i="8"/>
  <c r="T208" i="8"/>
  <c r="L208" i="8"/>
  <c r="N115" i="8"/>
  <c r="P119" i="8"/>
  <c r="S123" i="8"/>
  <c r="M128" i="8"/>
  <c r="U128" i="8"/>
  <c r="K133" i="8"/>
  <c r="S133" i="8"/>
  <c r="X143" i="8"/>
  <c r="P143" i="8"/>
  <c r="K149" i="8"/>
  <c r="S149" i="8"/>
  <c r="N151" i="8"/>
  <c r="V151" i="8"/>
  <c r="T154" i="8"/>
  <c r="L154" i="8"/>
  <c r="P154" i="8"/>
  <c r="X154" i="8"/>
  <c r="T155" i="8"/>
  <c r="L155" i="8"/>
  <c r="X159" i="8"/>
  <c r="P159" i="8"/>
  <c r="U160" i="8"/>
  <c r="M160" i="8"/>
  <c r="M161" i="8"/>
  <c r="U161" i="8"/>
  <c r="S165" i="8"/>
  <c r="K165" i="8"/>
  <c r="L170" i="8"/>
  <c r="T170" i="8"/>
  <c r="P170" i="8"/>
  <c r="X170" i="8"/>
  <c r="L171" i="8"/>
  <c r="T171" i="8"/>
  <c r="X175" i="8"/>
  <c r="P175" i="8"/>
  <c r="U176" i="8"/>
  <c r="M176" i="8"/>
  <c r="U177" i="8"/>
  <c r="M177" i="8"/>
  <c r="K181" i="8"/>
  <c r="S181" i="8"/>
  <c r="T186" i="8"/>
  <c r="L186" i="8"/>
  <c r="X186" i="8"/>
  <c r="P186" i="8"/>
  <c r="L187" i="8"/>
  <c r="T187" i="8"/>
  <c r="P191" i="8"/>
  <c r="X191" i="8"/>
  <c r="M192" i="8"/>
  <c r="U192" i="8"/>
  <c r="M193" i="8"/>
  <c r="U193" i="8"/>
  <c r="S197" i="8"/>
  <c r="K197" i="8"/>
  <c r="K201" i="8"/>
  <c r="S201" i="8"/>
  <c r="T204" i="8"/>
  <c r="L204" i="8"/>
  <c r="V205" i="8"/>
  <c r="N205" i="8"/>
  <c r="L211" i="8"/>
  <c r="T211" i="8"/>
  <c r="M212" i="8"/>
  <c r="U212" i="8"/>
  <c r="P115" i="8"/>
  <c r="P116" i="8"/>
  <c r="P117" i="8"/>
  <c r="P118" i="8"/>
  <c r="T124" i="8"/>
  <c r="V127" i="8"/>
  <c r="N127" i="8"/>
  <c r="N129" i="8"/>
  <c r="X130" i="8"/>
  <c r="N133" i="8"/>
  <c r="K135" i="8"/>
  <c r="X137" i="8"/>
  <c r="U139" i="8"/>
  <c r="P141" i="8"/>
  <c r="M146" i="8"/>
  <c r="P134" i="8"/>
  <c r="X134" i="8"/>
  <c r="U156" i="8"/>
  <c r="M156" i="8"/>
  <c r="T166" i="8"/>
  <c r="L166" i="8"/>
  <c r="P144" i="8"/>
  <c r="X144" i="8"/>
  <c r="U151" i="8"/>
  <c r="M151" i="8"/>
  <c r="S155" i="8"/>
  <c r="K155" i="8"/>
  <c r="X160" i="8"/>
  <c r="P160" i="8"/>
  <c r="P165" i="8"/>
  <c r="X165" i="8"/>
  <c r="O170" i="8"/>
  <c r="W170" i="8"/>
  <c r="P176" i="8"/>
  <c r="X176" i="8"/>
  <c r="P181" i="8"/>
  <c r="X181" i="8"/>
  <c r="K187" i="8"/>
  <c r="S187" i="8"/>
  <c r="N196" i="8"/>
  <c r="V196" i="8"/>
  <c r="U199" i="8"/>
  <c r="M199" i="8"/>
  <c r="L205" i="8"/>
  <c r="T205" i="8"/>
  <c r="P207" i="8"/>
  <c r="X207" i="8"/>
  <c r="O117" i="8"/>
  <c r="P122" i="8"/>
  <c r="T133" i="8"/>
  <c r="L133" i="8"/>
  <c r="M138" i="8"/>
  <c r="U138" i="8"/>
  <c r="S146" i="8"/>
  <c r="K146" i="8"/>
  <c r="L148" i="8"/>
  <c r="T148" i="8"/>
  <c r="X148" i="8"/>
  <c r="P148" i="8"/>
  <c r="T149" i="8"/>
  <c r="L149" i="8"/>
  <c r="X153" i="8"/>
  <c r="P153" i="8"/>
  <c r="M154" i="8"/>
  <c r="U154" i="8"/>
  <c r="M155" i="8"/>
  <c r="U155" i="8"/>
  <c r="V161" i="8"/>
  <c r="N161" i="8"/>
  <c r="L164" i="8"/>
  <c r="T164" i="8"/>
  <c r="X164" i="8"/>
  <c r="P164" i="8"/>
  <c r="T165" i="8"/>
  <c r="L165" i="8"/>
  <c r="P169" i="8"/>
  <c r="X169" i="8"/>
  <c r="U170" i="8"/>
  <c r="M170" i="8"/>
  <c r="M171" i="8"/>
  <c r="U171" i="8"/>
  <c r="T180" i="8"/>
  <c r="L180" i="8"/>
  <c r="X180" i="8"/>
  <c r="P180" i="8"/>
  <c r="L181" i="8"/>
  <c r="T181" i="8"/>
  <c r="P185" i="8"/>
  <c r="X185" i="8"/>
  <c r="M186" i="8"/>
  <c r="U186" i="8"/>
  <c r="U187" i="8"/>
  <c r="M187" i="8"/>
  <c r="T196" i="8"/>
  <c r="L196" i="8"/>
  <c r="X196" i="8"/>
  <c r="P196" i="8"/>
  <c r="L197" i="8"/>
  <c r="T197" i="8"/>
  <c r="S200" i="8"/>
  <c r="K200" i="8"/>
  <c r="X200" i="8"/>
  <c r="P200" i="8"/>
  <c r="L201" i="8"/>
  <c r="T201" i="8"/>
  <c r="U204" i="8"/>
  <c r="M204" i="8"/>
  <c r="O205" i="8"/>
  <c r="W205" i="8"/>
  <c r="S206" i="8"/>
  <c r="K206" i="8"/>
  <c r="X210" i="8"/>
  <c r="P210" i="8"/>
  <c r="U211" i="8"/>
  <c r="M211" i="8"/>
  <c r="N212" i="8"/>
  <c r="V212" i="8"/>
  <c r="P114" i="8"/>
  <c r="U123" i="8"/>
  <c r="S126" i="8"/>
  <c r="K126" i="8"/>
  <c r="O127" i="8"/>
  <c r="W127" i="8"/>
  <c r="L128" i="8"/>
  <c r="O131" i="8"/>
  <c r="W131" i="8"/>
  <c r="L135" i="8"/>
  <c r="S138" i="8"/>
  <c r="K138" i="8"/>
  <c r="M144" i="8"/>
  <c r="X139" i="8"/>
  <c r="P139" i="8"/>
  <c r="W160" i="8"/>
  <c r="O160" i="8"/>
  <c r="U119" i="8"/>
  <c r="M119" i="8"/>
  <c r="U150" i="8"/>
  <c r="M150" i="8"/>
  <c r="L160" i="8"/>
  <c r="T160" i="8"/>
  <c r="U166" i="8"/>
  <c r="M166" i="8"/>
  <c r="K171" i="8"/>
  <c r="S171" i="8"/>
  <c r="X192" i="8"/>
  <c r="P192" i="8"/>
  <c r="U207" i="8"/>
  <c r="M207" i="8"/>
  <c r="P211" i="8"/>
  <c r="X211" i="8"/>
  <c r="O118" i="8"/>
  <c r="O135" i="8"/>
  <c r="W135" i="8"/>
  <c r="X131" i="8"/>
  <c r="P131" i="8"/>
  <c r="M132" i="8"/>
  <c r="U132" i="8"/>
  <c r="U133" i="8"/>
  <c r="M133" i="8"/>
  <c r="P142" i="8"/>
  <c r="X142" i="8"/>
  <c r="X147" i="8"/>
  <c r="P147" i="8"/>
  <c r="U148" i="8"/>
  <c r="M148" i="8"/>
  <c r="U149" i="8"/>
  <c r="M149" i="8"/>
  <c r="L158" i="8"/>
  <c r="T158" i="8"/>
  <c r="P158" i="8"/>
  <c r="X158" i="8"/>
  <c r="T159" i="8"/>
  <c r="L159" i="8"/>
  <c r="X163" i="8"/>
  <c r="P163" i="8"/>
  <c r="U164" i="8"/>
  <c r="M164" i="8"/>
  <c r="U165" i="8"/>
  <c r="M165" i="8"/>
  <c r="T174" i="8"/>
  <c r="L174" i="8"/>
  <c r="P174" i="8"/>
  <c r="X174" i="8"/>
  <c r="L175" i="8"/>
  <c r="T175" i="8"/>
  <c r="P179" i="8"/>
  <c r="X179" i="8"/>
  <c r="M180" i="8"/>
  <c r="U180" i="8"/>
  <c r="U181" i="8"/>
  <c r="M181" i="8"/>
  <c r="S188" i="8"/>
  <c r="K188" i="8"/>
  <c r="T190" i="8"/>
  <c r="L190" i="8"/>
  <c r="X190" i="8"/>
  <c r="P190" i="8"/>
  <c r="L191" i="8"/>
  <c r="T191" i="8"/>
  <c r="P195" i="8"/>
  <c r="X195" i="8"/>
  <c r="U196" i="8"/>
  <c r="M196" i="8"/>
  <c r="M197" i="8"/>
  <c r="U197" i="8"/>
  <c r="T200" i="8"/>
  <c r="L200" i="8"/>
  <c r="U201" i="8"/>
  <c r="M201" i="8"/>
  <c r="P203" i="8"/>
  <c r="X203" i="8"/>
  <c r="N204" i="8"/>
  <c r="V204" i="8"/>
  <c r="O209" i="8"/>
  <c r="W209" i="8"/>
  <c r="V211" i="8"/>
  <c r="N211" i="8"/>
  <c r="X114" i="8"/>
  <c r="S118" i="8"/>
  <c r="K118" i="8"/>
  <c r="L126" i="8"/>
  <c r="P127" i="8"/>
  <c r="T131" i="8"/>
  <c r="P133" i="8"/>
  <c r="P140" i="8"/>
  <c r="L142" i="8"/>
  <c r="N144" i="8"/>
  <c r="W206" i="8"/>
  <c r="O206" i="8"/>
  <c r="K207" i="8"/>
  <c r="S207" i="8"/>
  <c r="S128" i="8"/>
  <c r="W137" i="8"/>
  <c r="S190" i="8"/>
  <c r="S154" i="8"/>
  <c r="V155" i="8"/>
  <c r="W175" i="8"/>
  <c r="O175" i="8"/>
  <c r="O185" i="8"/>
  <c r="W185" i="8"/>
  <c r="M208" i="8"/>
  <c r="U208" i="8"/>
  <c r="S152" i="8"/>
  <c r="K156" i="8"/>
  <c r="O139" i="8"/>
  <c r="W139" i="8"/>
  <c r="N147" i="8"/>
  <c r="V147" i="8"/>
  <c r="N163" i="8"/>
  <c r="V163" i="8"/>
  <c r="V165" i="8"/>
  <c r="N165" i="8"/>
  <c r="N167" i="8"/>
  <c r="V167" i="8"/>
  <c r="N171" i="8"/>
  <c r="V171" i="8"/>
  <c r="V177" i="8"/>
  <c r="N177" i="8"/>
  <c r="V181" i="8"/>
  <c r="N181" i="8"/>
  <c r="V183" i="8"/>
  <c r="N183" i="8"/>
  <c r="V185" i="8"/>
  <c r="N185" i="8"/>
  <c r="V187" i="8"/>
  <c r="N187" i="8"/>
  <c r="V189" i="8"/>
  <c r="N189" i="8"/>
  <c r="V191" i="8"/>
  <c r="N191" i="8"/>
  <c r="V195" i="8"/>
  <c r="N195" i="8"/>
  <c r="V197" i="8"/>
  <c r="N197" i="8"/>
  <c r="V199" i="8"/>
  <c r="N199" i="8"/>
  <c r="V201" i="8"/>
  <c r="N201" i="8"/>
  <c r="W203" i="8"/>
  <c r="O203" i="8"/>
  <c r="S204" i="8"/>
  <c r="K204" i="8"/>
  <c r="M205" i="8"/>
  <c r="U205" i="8"/>
  <c r="P205" i="8"/>
  <c r="X205" i="8"/>
  <c r="T206" i="8"/>
  <c r="L206" i="8"/>
  <c r="N210" i="8"/>
  <c r="V210" i="8"/>
  <c r="W212" i="8"/>
  <c r="O212" i="8"/>
  <c r="S213" i="8"/>
  <c r="K213" i="8"/>
  <c r="O157" i="8"/>
  <c r="K166" i="8"/>
  <c r="W169" i="8"/>
  <c r="W161" i="8"/>
  <c r="O161" i="8"/>
  <c r="S162" i="8"/>
  <c r="K162" i="8"/>
  <c r="W163" i="8"/>
  <c r="O163" i="8"/>
  <c r="K164" i="8"/>
  <c r="S164" i="8"/>
  <c r="W165" i="8"/>
  <c r="O165" i="8"/>
  <c r="W167" i="8"/>
  <c r="O167" i="8"/>
  <c r="S170" i="8"/>
  <c r="K170" i="8"/>
  <c r="W171" i="8"/>
  <c r="O171" i="8"/>
  <c r="K172" i="8"/>
  <c r="S172" i="8"/>
  <c r="W173" i="8"/>
  <c r="O173" i="8"/>
  <c r="K176" i="8"/>
  <c r="S176" i="8"/>
  <c r="O177" i="8"/>
  <c r="W177" i="8"/>
  <c r="K178" i="8"/>
  <c r="S178" i="8"/>
  <c r="W179" i="8"/>
  <c r="O179" i="8"/>
  <c r="O181" i="8"/>
  <c r="W181" i="8"/>
  <c r="W183" i="8"/>
  <c r="O183" i="8"/>
  <c r="S184" i="8"/>
  <c r="K184" i="8"/>
  <c r="K186" i="8"/>
  <c r="S186" i="8"/>
  <c r="O189" i="8"/>
  <c r="W189" i="8"/>
  <c r="W191" i="8"/>
  <c r="O191" i="8"/>
  <c r="S192" i="8"/>
  <c r="K192" i="8"/>
  <c r="O193" i="8"/>
  <c r="W193" i="8"/>
  <c r="S194" i="8"/>
  <c r="K194" i="8"/>
  <c r="O195" i="8"/>
  <c r="W195" i="8"/>
  <c r="S196" i="8"/>
  <c r="K196" i="8"/>
  <c r="O197" i="8"/>
  <c r="W197" i="8"/>
  <c r="K198" i="8"/>
  <c r="S198" i="8"/>
  <c r="U203" i="8"/>
  <c r="M203" i="8"/>
  <c r="W210" i="8"/>
  <c r="O210" i="8"/>
  <c r="S136" i="8"/>
  <c r="N173" i="8"/>
  <c r="K182" i="8"/>
  <c r="S211" i="8"/>
  <c r="O208" i="8"/>
  <c r="W208" i="8"/>
  <c r="K209" i="8"/>
  <c r="S209" i="8"/>
  <c r="V135" i="8"/>
  <c r="E109" i="6"/>
  <c r="H107" i="6"/>
  <c r="C111" i="6"/>
  <c r="J32" i="6"/>
  <c r="J40" i="6"/>
  <c r="J64" i="6"/>
  <c r="K16" i="6"/>
  <c r="J99" i="6"/>
  <c r="J30" i="6"/>
  <c r="K35" i="6"/>
  <c r="J38" i="6"/>
  <c r="J46" i="6"/>
  <c r="J62" i="6"/>
  <c r="J70" i="6"/>
  <c r="K75" i="6"/>
  <c r="J78" i="6"/>
  <c r="K83" i="6"/>
  <c r="J94" i="6"/>
  <c r="J17" i="6"/>
  <c r="J65" i="6"/>
  <c r="K102" i="6"/>
  <c r="J4" i="6"/>
  <c r="K9" i="6"/>
  <c r="J12" i="6"/>
  <c r="J20" i="6"/>
  <c r="K25" i="6"/>
  <c r="J28" i="6"/>
  <c r="K33" i="6"/>
  <c r="J36" i="6"/>
  <c r="K41" i="6"/>
  <c r="J44" i="6"/>
  <c r="K49" i="6"/>
  <c r="J52" i="6"/>
  <c r="K57" i="6"/>
  <c r="J60" i="6"/>
  <c r="J68" i="6"/>
  <c r="K73" i="6"/>
  <c r="J76" i="6"/>
  <c r="K81" i="6"/>
  <c r="J84" i="6"/>
  <c r="K89" i="6"/>
  <c r="J92" i="6"/>
  <c r="K97" i="6"/>
  <c r="J100" i="6"/>
  <c r="J8" i="6"/>
  <c r="J72" i="6"/>
  <c r="J88" i="6"/>
  <c r="K48" i="6"/>
  <c r="K56" i="6"/>
  <c r="K80" i="6"/>
  <c r="J91" i="6"/>
  <c r="J6" i="6"/>
  <c r="K19" i="6"/>
  <c r="K27" i="6"/>
  <c r="K43" i="6"/>
  <c r="K51" i="6"/>
  <c r="J54" i="6"/>
  <c r="K59" i="6"/>
  <c r="K67" i="6"/>
  <c r="J86" i="6"/>
  <c r="J103" i="6"/>
  <c r="J24" i="6"/>
  <c r="J96" i="6"/>
  <c r="J3" i="6"/>
  <c r="J11" i="6"/>
  <c r="J14" i="6"/>
  <c r="J22" i="6"/>
  <c r="I20" i="2"/>
  <c r="I19" i="2"/>
  <c r="H20" i="2"/>
  <c r="H19" i="2"/>
  <c r="I16" i="2"/>
  <c r="H16" i="2"/>
  <c r="I15" i="2"/>
  <c r="H15" i="2"/>
  <c r="I14" i="2"/>
  <c r="H14" i="2"/>
  <c r="I13" i="2"/>
  <c r="I11" i="2" s="1"/>
  <c r="I12" i="2"/>
  <c r="H13" i="2"/>
  <c r="H11" i="2" s="1"/>
  <c r="H12" i="2"/>
  <c r="I10" i="2"/>
  <c r="H10" i="2"/>
  <c r="I9" i="2"/>
  <c r="H9" i="2"/>
  <c r="I5" i="2"/>
  <c r="H5" i="2"/>
  <c r="I8" i="2"/>
  <c r="H8" i="2"/>
  <c r="I7" i="2"/>
  <c r="H7" i="2"/>
  <c r="I6" i="2"/>
  <c r="H6" i="2"/>
  <c r="I4" i="2"/>
  <c r="H4" i="2"/>
  <c r="P214" i="8" l="1"/>
  <c r="M214" i="8"/>
  <c r="T214" i="8"/>
  <c r="K214" i="8"/>
  <c r="V214" i="8"/>
  <c r="U214" i="8"/>
  <c r="W214" i="8"/>
  <c r="S214" i="8"/>
  <c r="X214" i="8"/>
  <c r="O214" i="8"/>
  <c r="N214" i="8"/>
  <c r="L214" i="8"/>
</calcChain>
</file>

<file path=xl/sharedStrings.xml><?xml version="1.0" encoding="utf-8"?>
<sst xmlns="http://schemas.openxmlformats.org/spreadsheetml/2006/main" count="289" uniqueCount="92">
  <si>
    <t>Global Sources of Primary Energy (Exajoules/year)</t>
  </si>
  <si>
    <t>Year</t>
  </si>
  <si>
    <t>Coal</t>
  </si>
  <si>
    <t>Oil</t>
  </si>
  <si>
    <t>Gas</t>
  </si>
  <si>
    <t>Renewables</t>
  </si>
  <si>
    <t>Bioenergy</t>
  </si>
  <si>
    <t>Nuclear</t>
  </si>
  <si>
    <t>New Zero</t>
  </si>
  <si>
    <t>Greenhouse Gas Net Emissions (Gigatons CO2 equivalent/year)</t>
  </si>
  <si>
    <t>Baseline</t>
  </si>
  <si>
    <t>Current Scenario</t>
  </si>
  <si>
    <t>All Countries Follow NDCs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</si>
  <si>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</si>
  <si>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</si>
  <si>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</si>
  <si>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</si>
  <si>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</si>
  <si>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</si>
  <si>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</si>
  <si>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</si>
  <si>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</t>
  </si>
  <si>
    <t>Max</t>
  </si>
  <si>
    <t>Sum</t>
  </si>
  <si>
    <t>Count</t>
  </si>
  <si>
    <t>Confidence level (95%)</t>
  </si>
  <si>
    <t xml:space="preserve">Lower </t>
  </si>
  <si>
    <t>Higher</t>
  </si>
  <si>
    <t xml:space="preserve">Temperature Change	</t>
  </si>
  <si>
    <t xml:space="preserve">a. Temperature vs Renewables </t>
  </si>
  <si>
    <t>b. Temperature vs Bioenergy</t>
  </si>
  <si>
    <t>C. Temperature vs Gas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</si>
  <si>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</si>
  <si>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</si>
  <si>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</si>
  <si>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</si>
  <si>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</si>
  <si>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</si>
  <si>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</si>
  <si>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</si>
  <si>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</si>
  <si>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</si>
  <si>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</si>
  <si>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</si>
  <si>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</si>
  <si>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</si>
  <si>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</si>
  <si>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</si>
  <si>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</si>
  <si>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</si>
  <si>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</si>
  <si>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</si>
  <si>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</si>
  <si>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</si>
  <si>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</si>
  <si>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Total Energy</t>
  </si>
  <si>
    <t xml:space="preserve">sensitivity Analysis +10% </t>
  </si>
  <si>
    <t xml:space="preserve">sensitivity Analysis -10% </t>
  </si>
  <si>
    <t>10+</t>
  </si>
  <si>
    <t>10_</t>
  </si>
  <si>
    <t>1 st Simulation</t>
  </si>
  <si>
    <t>α</t>
  </si>
  <si>
    <t>Forecast</t>
  </si>
  <si>
    <t>Error</t>
  </si>
  <si>
    <t>MAD</t>
  </si>
  <si>
    <t>MSE</t>
  </si>
  <si>
    <t>MAPE</t>
  </si>
  <si>
    <t>Absolute Deviation</t>
  </si>
  <si>
    <t>Squared Error</t>
  </si>
  <si>
    <t>Absolute % Error</t>
  </si>
  <si>
    <t>a)</t>
  </si>
  <si>
    <t>T-test analysis of Coal vs Oil</t>
  </si>
  <si>
    <t>t-Test: Paired Two Sample for Means</t>
  </si>
  <si>
    <t>Variance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</si>
  <si>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</si>
  <si>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</si>
  <si>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</si>
  <si>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</si>
  <si>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</si>
  <si>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</si>
  <si>
    <t>T- test analysis of Coal vs gas</t>
  </si>
  <si>
    <t>T- test analysis of coal vs renewable</t>
  </si>
  <si>
    <t>b)</t>
  </si>
  <si>
    <t>Anova</t>
  </si>
  <si>
    <t>Anova: Single Factor</t>
  </si>
  <si>
    <t>SUMMARY</t>
  </si>
  <si>
    <t>Groups</t>
  </si>
  <si>
    <t>Average</t>
  </si>
  <si>
    <t>Source of Variation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</si>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</sst>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CBAD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0" xfId="0" applyFill="1"/>
    <xf numFmtId="0" fontId="0" fillId="0" borderId="11" xfId="0" applyBorder="1"/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7" xfId="0" applyFill="1" applyBorder="1"/>
    <xf numFmtId="0" fontId="0" fillId="3" borderId="8" xfId="0" applyFill="1" applyBorder="1"/>
    <xf numFmtId="0" fontId="0" fillId="0" borderId="15" xfId="0" applyBorder="1" applyAlignment="1">
      <alignment horizontal="left"/>
    </xf>
    <xf numFmtId="0" fontId="1" fillId="0" borderId="16" xfId="0" applyFont="1" applyBorder="1"/>
    <xf numFmtId="0" fontId="1" fillId="0" borderId="17" xfId="0" applyFont="1" applyBorder="1"/>
    <xf numFmtId="0" fontId="0" fillId="0" borderId="18" xfId="0" applyBorder="1" applyAlignment="1">
      <alignment horizontal="left"/>
    </xf>
    <xf numFmtId="0" fontId="1" fillId="0" borderId="19" xfId="0" applyFont="1" applyBorder="1"/>
    <xf numFmtId="0" fontId="1" fillId="0" borderId="20" xfId="0" applyFon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6" borderId="37" xfId="0" applyFill="1" applyBorder="1"/>
    <xf numFmtId="0" fontId="0" fillId="6" borderId="38" xfId="0" applyFill="1" applyBorder="1"/>
    <xf numFmtId="0" fontId="0" fillId="6" borderId="39" xfId="0" applyFill="1" applyBorder="1"/>
    <xf numFmtId="0" fontId="3" fillId="2" borderId="30" xfId="0" applyFont="1" applyFill="1" applyBorder="1"/>
    <xf numFmtId="0" fontId="0" fillId="0" borderId="6" xfId="0" applyBorder="1"/>
    <xf numFmtId="0" fontId="0" fillId="0" borderId="40" xfId="0" applyBorder="1"/>
    <xf numFmtId="0" fontId="0" fillId="0" borderId="41" xfId="0" applyBorder="1"/>
    <xf numFmtId="0" fontId="3" fillId="6" borderId="30" xfId="0" applyFont="1" applyFill="1" applyBorder="1"/>
    <xf numFmtId="0" fontId="0" fillId="8" borderId="5" xfId="0" applyFill="1" applyBorder="1"/>
    <xf numFmtId="0" fontId="0" fillId="8" borderId="42" xfId="0" applyFill="1" applyBorder="1"/>
    <xf numFmtId="0" fontId="0" fillId="8" borderId="43" xfId="0" applyFill="1" applyBorder="1"/>
    <xf numFmtId="0" fontId="0" fillId="9" borderId="0" xfId="0" applyFill="1"/>
    <xf numFmtId="0" fontId="4" fillId="0" borderId="0" xfId="0" applyFont="1"/>
    <xf numFmtId="0" fontId="0" fillId="2" borderId="26" xfId="0" applyFill="1" applyBorder="1"/>
    <xf numFmtId="0" fontId="0" fillId="4" borderId="30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3" fillId="9" borderId="30" xfId="0" applyFont="1" applyFill="1" applyBorder="1"/>
    <xf numFmtId="0" fontId="0" fillId="9" borderId="37" xfId="0" applyFill="1" applyBorder="1"/>
    <xf numFmtId="0" fontId="0" fillId="9" borderId="38" xfId="0" applyFill="1" applyBorder="1"/>
    <xf numFmtId="0" fontId="0" fillId="9" borderId="39" xfId="0" applyFill="1" applyBorder="1"/>
    <xf numFmtId="0" fontId="5" fillId="10" borderId="7" xfId="0" applyFont="1" applyFill="1" applyBorder="1" applyAlignment="1">
      <alignment horizontal="center"/>
    </xf>
    <xf numFmtId="0" fontId="0" fillId="10" borderId="0" xfId="0" applyFill="1"/>
    <xf numFmtId="0" fontId="0" fillId="10" borderId="2" xfId="0" applyFill="1" applyBorder="1"/>
    <xf numFmtId="0" fontId="5" fillId="5" borderId="7" xfId="0" applyFont="1" applyFill="1" applyBorder="1" applyAlignment="1">
      <alignment horizontal="center"/>
    </xf>
    <xf numFmtId="0" fontId="0" fillId="5" borderId="2" xfId="0" applyFill="1" applyBorder="1"/>
    <xf numFmtId="0" fontId="0" fillId="3" borderId="15" xfId="0" applyFill="1" applyBorder="1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3" borderId="15" xfId="0" applyFill="1" applyBorder="1" applyAlignment="1">
      <alignment horizontal="left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11" borderId="10" xfId="0" applyFont="1" applyFill="1" applyBorder="1" applyAlignment="1">
      <alignment horizontal="centerContinuous"/>
    </xf>
    <xf numFmtId="0" fontId="2" fillId="11" borderId="8" xfId="0" applyFont="1" applyFill="1" applyBorder="1" applyAlignment="1">
      <alignment horizontal="centerContinuous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0" fillId="3" borderId="13" xfId="0" applyFill="1" applyBorder="1"/>
    <xf numFmtId="0" fontId="0" fillId="3" borderId="9" xfId="0" applyFill="1" applyBorder="1"/>
    <xf numFmtId="0" fontId="0" fillId="3" borderId="14" xfId="0" applyFill="1" applyBorder="1"/>
    <xf numFmtId="0" fontId="2" fillId="3" borderId="10" xfId="0" applyFont="1" applyFill="1" applyBorder="1" applyAlignment="1">
      <alignment horizontal="centerContinuous"/>
    </xf>
    <xf numFmtId="0" fontId="2" fillId="3" borderId="8" xfId="0" applyFont="1" applyFill="1" applyBorder="1" applyAlignment="1">
      <alignment horizontal="centerContinuous"/>
    </xf>
    <xf numFmtId="0" fontId="0" fillId="11" borderId="44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" fillId="2" borderId="10" xfId="0" applyFont="1" applyFill="1" applyBorder="1" applyAlignment="1">
      <alignment horizontal="centerContinuous"/>
    </xf>
    <xf numFmtId="0" fontId="2" fillId="2" borderId="8" xfId="0" applyFont="1" applyFill="1" applyBorder="1" applyAlignment="1">
      <alignment horizontal="centerContinuous"/>
    </xf>
    <xf numFmtId="0" fontId="0" fillId="2" borderId="13" xfId="0" applyFill="1" applyBorder="1"/>
    <xf numFmtId="0" fontId="0" fillId="2" borderId="9" xfId="0" applyFill="1" applyBorder="1"/>
    <xf numFmtId="0" fontId="0" fillId="2" borderId="14" xfId="0" applyFill="1" applyBorder="1"/>
    <xf numFmtId="0" fontId="2" fillId="9" borderId="10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Sensitivity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Analysis'!$B$2</c:f>
              <c:strCache>
                <c:ptCount val="1"/>
                <c:pt idx="0">
                  <c:v>Coal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'Decision Analysis'!$A$3:$A$103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'Decision Analysis'!$B$3:$B$103</c:f>
              <c:numCache>
                <c:formatCode>General</c:formatCode>
                <c:ptCount val="101"/>
                <c:pt idx="0">
                  <c:v>117.35</c:v>
                </c:pt>
                <c:pt idx="1">
                  <c:v>120.41</c:v>
                </c:pt>
                <c:pt idx="2">
                  <c:v>123.54</c:v>
                </c:pt>
                <c:pt idx="3">
                  <c:v>126.39</c:v>
                </c:pt>
                <c:pt idx="4">
                  <c:v>129.94</c:v>
                </c:pt>
                <c:pt idx="5">
                  <c:v>132.66999999999999</c:v>
                </c:pt>
                <c:pt idx="6">
                  <c:v>136.06</c:v>
                </c:pt>
                <c:pt idx="7">
                  <c:v>140.16</c:v>
                </c:pt>
                <c:pt idx="8">
                  <c:v>143.51</c:v>
                </c:pt>
                <c:pt idx="9">
                  <c:v>145.61000000000001</c:v>
                </c:pt>
                <c:pt idx="10">
                  <c:v>147.43</c:v>
                </c:pt>
                <c:pt idx="11">
                  <c:v>149.85</c:v>
                </c:pt>
                <c:pt idx="12">
                  <c:v>152.41999999999999</c:v>
                </c:pt>
                <c:pt idx="13">
                  <c:v>154.15</c:v>
                </c:pt>
                <c:pt idx="14">
                  <c:v>155.63999999999999</c:v>
                </c:pt>
                <c:pt idx="15">
                  <c:v>157.62</c:v>
                </c:pt>
                <c:pt idx="16">
                  <c:v>158.36000000000001</c:v>
                </c:pt>
                <c:pt idx="17">
                  <c:v>160.04</c:v>
                </c:pt>
                <c:pt idx="18">
                  <c:v>163.12</c:v>
                </c:pt>
                <c:pt idx="19">
                  <c:v>166.56</c:v>
                </c:pt>
                <c:pt idx="20">
                  <c:v>169.18</c:v>
                </c:pt>
                <c:pt idx="21">
                  <c:v>169.62</c:v>
                </c:pt>
                <c:pt idx="22">
                  <c:v>168.78</c:v>
                </c:pt>
                <c:pt idx="23">
                  <c:v>169.98</c:v>
                </c:pt>
                <c:pt idx="24">
                  <c:v>169.5</c:v>
                </c:pt>
                <c:pt idx="25">
                  <c:v>167.68</c:v>
                </c:pt>
                <c:pt idx="26">
                  <c:v>165.36</c:v>
                </c:pt>
                <c:pt idx="27">
                  <c:v>162.59</c:v>
                </c:pt>
                <c:pt idx="28">
                  <c:v>159.44</c:v>
                </c:pt>
                <c:pt idx="29">
                  <c:v>155.93</c:v>
                </c:pt>
                <c:pt idx="30">
                  <c:v>152.25</c:v>
                </c:pt>
                <c:pt idx="31">
                  <c:v>148.54</c:v>
                </c:pt>
                <c:pt idx="32">
                  <c:v>144.78</c:v>
                </c:pt>
                <c:pt idx="33">
                  <c:v>140.78</c:v>
                </c:pt>
                <c:pt idx="34">
                  <c:v>137.38</c:v>
                </c:pt>
                <c:pt idx="35">
                  <c:v>134.16</c:v>
                </c:pt>
                <c:pt idx="36">
                  <c:v>130.47999999999999</c:v>
                </c:pt>
                <c:pt idx="37">
                  <c:v>126.26</c:v>
                </c:pt>
                <c:pt idx="38">
                  <c:v>121.59</c:v>
                </c:pt>
                <c:pt idx="39">
                  <c:v>116.65</c:v>
                </c:pt>
                <c:pt idx="40">
                  <c:v>111.73</c:v>
                </c:pt>
                <c:pt idx="41">
                  <c:v>107.03</c:v>
                </c:pt>
                <c:pt idx="42">
                  <c:v>102.64</c:v>
                </c:pt>
                <c:pt idx="43">
                  <c:v>98.58</c:v>
                </c:pt>
                <c:pt idx="44">
                  <c:v>94.84</c:v>
                </c:pt>
                <c:pt idx="45">
                  <c:v>91.48</c:v>
                </c:pt>
                <c:pt idx="46">
                  <c:v>88.52</c:v>
                </c:pt>
                <c:pt idx="47">
                  <c:v>85.88</c:v>
                </c:pt>
                <c:pt idx="48">
                  <c:v>83.48</c:v>
                </c:pt>
                <c:pt idx="49">
                  <c:v>81.3</c:v>
                </c:pt>
                <c:pt idx="50">
                  <c:v>79.28</c:v>
                </c:pt>
                <c:pt idx="51">
                  <c:v>77.39</c:v>
                </c:pt>
                <c:pt idx="52">
                  <c:v>75.59</c:v>
                </c:pt>
                <c:pt idx="53">
                  <c:v>73.86</c:v>
                </c:pt>
                <c:pt idx="54">
                  <c:v>72.209999999999994</c:v>
                </c:pt>
                <c:pt idx="55">
                  <c:v>70.680000000000007</c:v>
                </c:pt>
                <c:pt idx="56">
                  <c:v>69.28</c:v>
                </c:pt>
                <c:pt idx="57">
                  <c:v>68.02</c:v>
                </c:pt>
                <c:pt idx="58">
                  <c:v>66.900000000000006</c:v>
                </c:pt>
                <c:pt idx="59">
                  <c:v>65.89</c:v>
                </c:pt>
                <c:pt idx="60">
                  <c:v>64.989999999999995</c:v>
                </c:pt>
                <c:pt idx="61">
                  <c:v>64.14</c:v>
                </c:pt>
                <c:pt idx="62">
                  <c:v>63.31</c:v>
                </c:pt>
                <c:pt idx="63">
                  <c:v>62.49</c:v>
                </c:pt>
                <c:pt idx="64">
                  <c:v>61.69</c:v>
                </c:pt>
                <c:pt idx="65">
                  <c:v>60.89</c:v>
                </c:pt>
                <c:pt idx="66">
                  <c:v>60.11</c:v>
                </c:pt>
                <c:pt idx="67">
                  <c:v>59.35</c:v>
                </c:pt>
                <c:pt idx="68">
                  <c:v>58.61</c:v>
                </c:pt>
                <c:pt idx="69">
                  <c:v>57.9</c:v>
                </c:pt>
                <c:pt idx="70">
                  <c:v>57.21</c:v>
                </c:pt>
                <c:pt idx="71">
                  <c:v>56.55</c:v>
                </c:pt>
                <c:pt idx="72">
                  <c:v>55.93</c:v>
                </c:pt>
                <c:pt idx="73">
                  <c:v>55.34</c:v>
                </c:pt>
                <c:pt idx="74">
                  <c:v>54.79</c:v>
                </c:pt>
                <c:pt idx="75">
                  <c:v>54.28</c:v>
                </c:pt>
                <c:pt idx="76">
                  <c:v>53.79</c:v>
                </c:pt>
                <c:pt idx="77">
                  <c:v>53.34</c:v>
                </c:pt>
                <c:pt idx="78">
                  <c:v>52.91</c:v>
                </c:pt>
                <c:pt idx="79">
                  <c:v>52.51</c:v>
                </c:pt>
                <c:pt idx="80">
                  <c:v>52.13</c:v>
                </c:pt>
                <c:pt idx="81">
                  <c:v>51.76</c:v>
                </c:pt>
                <c:pt idx="82">
                  <c:v>51.41</c:v>
                </c:pt>
                <c:pt idx="83">
                  <c:v>51.07</c:v>
                </c:pt>
                <c:pt idx="84">
                  <c:v>50.74</c:v>
                </c:pt>
                <c:pt idx="85">
                  <c:v>50.42</c:v>
                </c:pt>
                <c:pt idx="86">
                  <c:v>50.1</c:v>
                </c:pt>
                <c:pt idx="87">
                  <c:v>49.79</c:v>
                </c:pt>
                <c:pt idx="88">
                  <c:v>49.49</c:v>
                </c:pt>
                <c:pt idx="89">
                  <c:v>49.19</c:v>
                </c:pt>
                <c:pt idx="90">
                  <c:v>48.9</c:v>
                </c:pt>
                <c:pt idx="91">
                  <c:v>48.61</c:v>
                </c:pt>
                <c:pt idx="92">
                  <c:v>48.33</c:v>
                </c:pt>
                <c:pt idx="93">
                  <c:v>48.05</c:v>
                </c:pt>
                <c:pt idx="94">
                  <c:v>47.77</c:v>
                </c:pt>
                <c:pt idx="95">
                  <c:v>47.51</c:v>
                </c:pt>
                <c:pt idx="96">
                  <c:v>47.24</c:v>
                </c:pt>
                <c:pt idx="97">
                  <c:v>46.98</c:v>
                </c:pt>
                <c:pt idx="98">
                  <c:v>46.72</c:v>
                </c:pt>
                <c:pt idx="99">
                  <c:v>46.47</c:v>
                </c:pt>
                <c:pt idx="100">
                  <c:v>46.22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287-8571-37CB18DF24BF}"/>
            </c:ext>
          </c:extLst>
        </c:ser>
        <c:ser>
          <c:idx val="1"/>
          <c:order val="1"/>
          <c:tx>
            <c:strRef>
              <c:f>'Decision Analysis'!$C$2</c:f>
              <c:strCache>
                <c:ptCount val="1"/>
                <c:pt idx="0">
                  <c:v>Oil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'Decision Analysis'!$A$3:$A$103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'Decision Analysis'!$C$3:$C$103</c:f>
              <c:numCache>
                <c:formatCode>General</c:formatCode>
                <c:ptCount val="101"/>
                <c:pt idx="0">
                  <c:v>142.16</c:v>
                </c:pt>
                <c:pt idx="1">
                  <c:v>143.97</c:v>
                </c:pt>
                <c:pt idx="2">
                  <c:v>146.47999999999999</c:v>
                </c:pt>
                <c:pt idx="3">
                  <c:v>148.65</c:v>
                </c:pt>
                <c:pt idx="4">
                  <c:v>150.96</c:v>
                </c:pt>
                <c:pt idx="5">
                  <c:v>153.99</c:v>
                </c:pt>
                <c:pt idx="6">
                  <c:v>157.46</c:v>
                </c:pt>
                <c:pt idx="7">
                  <c:v>161.13</c:v>
                </c:pt>
                <c:pt idx="8">
                  <c:v>165.69</c:v>
                </c:pt>
                <c:pt idx="9">
                  <c:v>169.1</c:v>
                </c:pt>
                <c:pt idx="10">
                  <c:v>170.56</c:v>
                </c:pt>
                <c:pt idx="11">
                  <c:v>173.44</c:v>
                </c:pt>
                <c:pt idx="12">
                  <c:v>176.17</c:v>
                </c:pt>
                <c:pt idx="13">
                  <c:v>178.15</c:v>
                </c:pt>
                <c:pt idx="14">
                  <c:v>180.7</c:v>
                </c:pt>
                <c:pt idx="15">
                  <c:v>183.2</c:v>
                </c:pt>
                <c:pt idx="16">
                  <c:v>185.97</c:v>
                </c:pt>
                <c:pt idx="17">
                  <c:v>188.93</c:v>
                </c:pt>
                <c:pt idx="18">
                  <c:v>191.38</c:v>
                </c:pt>
                <c:pt idx="19">
                  <c:v>194.26</c:v>
                </c:pt>
                <c:pt idx="20">
                  <c:v>196.82</c:v>
                </c:pt>
                <c:pt idx="21">
                  <c:v>195.86</c:v>
                </c:pt>
                <c:pt idx="22">
                  <c:v>192.67</c:v>
                </c:pt>
                <c:pt idx="23">
                  <c:v>194.82</c:v>
                </c:pt>
                <c:pt idx="24">
                  <c:v>196.69</c:v>
                </c:pt>
                <c:pt idx="25">
                  <c:v>197.69</c:v>
                </c:pt>
                <c:pt idx="26">
                  <c:v>198.04</c:v>
                </c:pt>
                <c:pt idx="27">
                  <c:v>197.79</c:v>
                </c:pt>
                <c:pt idx="28">
                  <c:v>196.96</c:v>
                </c:pt>
                <c:pt idx="29">
                  <c:v>195.49</c:v>
                </c:pt>
                <c:pt idx="30">
                  <c:v>193.28</c:v>
                </c:pt>
                <c:pt idx="31">
                  <c:v>190.18</c:v>
                </c:pt>
                <c:pt idx="32">
                  <c:v>186.11</c:v>
                </c:pt>
                <c:pt idx="33">
                  <c:v>181.09</c:v>
                </c:pt>
                <c:pt idx="34">
                  <c:v>175.97</c:v>
                </c:pt>
                <c:pt idx="35">
                  <c:v>170.97</c:v>
                </c:pt>
                <c:pt idx="36">
                  <c:v>165.93</c:v>
                </c:pt>
                <c:pt idx="37">
                  <c:v>160.94</c:v>
                </c:pt>
                <c:pt idx="38">
                  <c:v>156.09</c:v>
                </c:pt>
                <c:pt idx="39">
                  <c:v>151.44</c:v>
                </c:pt>
                <c:pt idx="40">
                  <c:v>147.04</c:v>
                </c:pt>
                <c:pt idx="41">
                  <c:v>142.93</c:v>
                </c:pt>
                <c:pt idx="42">
                  <c:v>139.09</c:v>
                </c:pt>
                <c:pt idx="43">
                  <c:v>135.53</c:v>
                </c:pt>
                <c:pt idx="44">
                  <c:v>132.19</c:v>
                </c:pt>
                <c:pt idx="45">
                  <c:v>129.07</c:v>
                </c:pt>
                <c:pt idx="46">
                  <c:v>126.17</c:v>
                </c:pt>
                <c:pt idx="47">
                  <c:v>123.5</c:v>
                </c:pt>
                <c:pt idx="48">
                  <c:v>121.06</c:v>
                </c:pt>
                <c:pt idx="49">
                  <c:v>118.87</c:v>
                </c:pt>
                <c:pt idx="50">
                  <c:v>116.87</c:v>
                </c:pt>
                <c:pt idx="51">
                  <c:v>115.01</c:v>
                </c:pt>
                <c:pt idx="52">
                  <c:v>113.26</c:v>
                </c:pt>
                <c:pt idx="53">
                  <c:v>111.53</c:v>
                </c:pt>
                <c:pt idx="54">
                  <c:v>109.8</c:v>
                </c:pt>
                <c:pt idx="55">
                  <c:v>108.14</c:v>
                </c:pt>
                <c:pt idx="56">
                  <c:v>106.57</c:v>
                </c:pt>
                <c:pt idx="57">
                  <c:v>105.1</c:v>
                </c:pt>
                <c:pt idx="58">
                  <c:v>103.73</c:v>
                </c:pt>
                <c:pt idx="59">
                  <c:v>102.46</c:v>
                </c:pt>
                <c:pt idx="60">
                  <c:v>101.26</c:v>
                </c:pt>
                <c:pt idx="61">
                  <c:v>100.14</c:v>
                </c:pt>
                <c:pt idx="62">
                  <c:v>99.08</c:v>
                </c:pt>
                <c:pt idx="63">
                  <c:v>98.08</c:v>
                </c:pt>
                <c:pt idx="64">
                  <c:v>97.13</c:v>
                </c:pt>
                <c:pt idx="65">
                  <c:v>96.23</c:v>
                </c:pt>
                <c:pt idx="66">
                  <c:v>95.38</c:v>
                </c:pt>
                <c:pt idx="67">
                  <c:v>94.58</c:v>
                </c:pt>
                <c:pt idx="68">
                  <c:v>93.81</c:v>
                </c:pt>
                <c:pt idx="69">
                  <c:v>93.08</c:v>
                </c:pt>
                <c:pt idx="70">
                  <c:v>92.38</c:v>
                </c:pt>
                <c:pt idx="71">
                  <c:v>91.72</c:v>
                </c:pt>
                <c:pt idx="72">
                  <c:v>91.08</c:v>
                </c:pt>
                <c:pt idx="73">
                  <c:v>90.48</c:v>
                </c:pt>
                <c:pt idx="74">
                  <c:v>89.9</c:v>
                </c:pt>
                <c:pt idx="75">
                  <c:v>89.35</c:v>
                </c:pt>
                <c:pt idx="76">
                  <c:v>88.82</c:v>
                </c:pt>
                <c:pt idx="77">
                  <c:v>88.3</c:v>
                </c:pt>
                <c:pt idx="78">
                  <c:v>87.8</c:v>
                </c:pt>
                <c:pt idx="79">
                  <c:v>87.31</c:v>
                </c:pt>
                <c:pt idx="80">
                  <c:v>86.83</c:v>
                </c:pt>
                <c:pt idx="81">
                  <c:v>86.36</c:v>
                </c:pt>
                <c:pt idx="82">
                  <c:v>85.9</c:v>
                </c:pt>
                <c:pt idx="83">
                  <c:v>85.44</c:v>
                </c:pt>
                <c:pt idx="84">
                  <c:v>84.99</c:v>
                </c:pt>
                <c:pt idx="85">
                  <c:v>84.54</c:v>
                </c:pt>
                <c:pt idx="86">
                  <c:v>84.09</c:v>
                </c:pt>
                <c:pt idx="87">
                  <c:v>83.65</c:v>
                </c:pt>
                <c:pt idx="88">
                  <c:v>83.21</c:v>
                </c:pt>
                <c:pt idx="89">
                  <c:v>82.78</c:v>
                </c:pt>
                <c:pt idx="90">
                  <c:v>82.35</c:v>
                </c:pt>
                <c:pt idx="91">
                  <c:v>81.93</c:v>
                </c:pt>
                <c:pt idx="92">
                  <c:v>81.510000000000005</c:v>
                </c:pt>
                <c:pt idx="93">
                  <c:v>81.099999999999994</c:v>
                </c:pt>
                <c:pt idx="94">
                  <c:v>80.69</c:v>
                </c:pt>
                <c:pt idx="95">
                  <c:v>80.290000000000006</c:v>
                </c:pt>
                <c:pt idx="96">
                  <c:v>79.89</c:v>
                </c:pt>
                <c:pt idx="97">
                  <c:v>79.5</c:v>
                </c:pt>
                <c:pt idx="98">
                  <c:v>79.12</c:v>
                </c:pt>
                <c:pt idx="99">
                  <c:v>78.739999999999995</c:v>
                </c:pt>
                <c:pt idx="100">
                  <c:v>78.37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287-8571-37CB18DF24BF}"/>
            </c:ext>
          </c:extLst>
        </c:ser>
        <c:ser>
          <c:idx val="2"/>
          <c:order val="2"/>
          <c:tx>
            <c:strRef>
              <c:f>'Decision Analysis'!$D$2</c:f>
              <c:strCache>
                <c:ptCount val="1"/>
                <c:pt idx="0">
                  <c:v>Gas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'Decision Analysis'!$A$3:$A$103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'Decision Analysis'!$D$3:$D$103</c:f>
              <c:numCache>
                <c:formatCode>General</c:formatCode>
                <c:ptCount val="101"/>
                <c:pt idx="0">
                  <c:v>88.5</c:v>
                </c:pt>
                <c:pt idx="1">
                  <c:v>90.67</c:v>
                </c:pt>
                <c:pt idx="2">
                  <c:v>92.93</c:v>
                </c:pt>
                <c:pt idx="3">
                  <c:v>95.05</c:v>
                </c:pt>
                <c:pt idx="4">
                  <c:v>97.12</c:v>
                </c:pt>
                <c:pt idx="5">
                  <c:v>100.07</c:v>
                </c:pt>
                <c:pt idx="6">
                  <c:v>103.19</c:v>
                </c:pt>
                <c:pt idx="7">
                  <c:v>106.49</c:v>
                </c:pt>
                <c:pt idx="8">
                  <c:v>109.59</c:v>
                </c:pt>
                <c:pt idx="9">
                  <c:v>112.1</c:v>
                </c:pt>
                <c:pt idx="10">
                  <c:v>112.73</c:v>
                </c:pt>
                <c:pt idx="11">
                  <c:v>114.72</c:v>
                </c:pt>
                <c:pt idx="12">
                  <c:v>117.09</c:v>
                </c:pt>
                <c:pt idx="13">
                  <c:v>119.32</c:v>
                </c:pt>
                <c:pt idx="14">
                  <c:v>120.79</c:v>
                </c:pt>
                <c:pt idx="15">
                  <c:v>121.85</c:v>
                </c:pt>
                <c:pt idx="16">
                  <c:v>123.4</c:v>
                </c:pt>
                <c:pt idx="17">
                  <c:v>125.07</c:v>
                </c:pt>
                <c:pt idx="18">
                  <c:v>127.18</c:v>
                </c:pt>
                <c:pt idx="19">
                  <c:v>129.08000000000001</c:v>
                </c:pt>
                <c:pt idx="20">
                  <c:v>131.01</c:v>
                </c:pt>
                <c:pt idx="21">
                  <c:v>131.32</c:v>
                </c:pt>
                <c:pt idx="22">
                  <c:v>130.78</c:v>
                </c:pt>
                <c:pt idx="23">
                  <c:v>132.04</c:v>
                </c:pt>
                <c:pt idx="24">
                  <c:v>132.69999999999999</c:v>
                </c:pt>
                <c:pt idx="25">
                  <c:v>133.1</c:v>
                </c:pt>
                <c:pt idx="26">
                  <c:v>133.52000000000001</c:v>
                </c:pt>
                <c:pt idx="27">
                  <c:v>133.88</c:v>
                </c:pt>
                <c:pt idx="28">
                  <c:v>134.13999999999999</c:v>
                </c:pt>
                <c:pt idx="29">
                  <c:v>134.25</c:v>
                </c:pt>
                <c:pt idx="30">
                  <c:v>134.18</c:v>
                </c:pt>
                <c:pt idx="31">
                  <c:v>133.88</c:v>
                </c:pt>
                <c:pt idx="32">
                  <c:v>133.22</c:v>
                </c:pt>
                <c:pt idx="33">
                  <c:v>131.99</c:v>
                </c:pt>
                <c:pt idx="34">
                  <c:v>130.47</c:v>
                </c:pt>
                <c:pt idx="35">
                  <c:v>128.43</c:v>
                </c:pt>
                <c:pt idx="36">
                  <c:v>125.85</c:v>
                </c:pt>
                <c:pt idx="37">
                  <c:v>122.91</c:v>
                </c:pt>
                <c:pt idx="38">
                  <c:v>119.67</c:v>
                </c:pt>
                <c:pt idx="39">
                  <c:v>116.18</c:v>
                </c:pt>
                <c:pt idx="40">
                  <c:v>112.6</c:v>
                </c:pt>
                <c:pt idx="41">
                  <c:v>109.08</c:v>
                </c:pt>
                <c:pt idx="42">
                  <c:v>105.73</c:v>
                </c:pt>
                <c:pt idx="43">
                  <c:v>102.61</c:v>
                </c:pt>
                <c:pt idx="44">
                  <c:v>99.76</c:v>
                </c:pt>
                <c:pt idx="45">
                  <c:v>97.23</c:v>
                </c:pt>
                <c:pt idx="46">
                  <c:v>95.06</c:v>
                </c:pt>
                <c:pt idx="47">
                  <c:v>93.17</c:v>
                </c:pt>
                <c:pt idx="48">
                  <c:v>91.53</c:v>
                </c:pt>
                <c:pt idx="49">
                  <c:v>90.11</c:v>
                </c:pt>
                <c:pt idx="50">
                  <c:v>88.9</c:v>
                </c:pt>
                <c:pt idx="51">
                  <c:v>87.88</c:v>
                </c:pt>
                <c:pt idx="52">
                  <c:v>87.04</c:v>
                </c:pt>
                <c:pt idx="53">
                  <c:v>86.23</c:v>
                </c:pt>
                <c:pt idx="54">
                  <c:v>85.4</c:v>
                </c:pt>
                <c:pt idx="55">
                  <c:v>84.54</c:v>
                </c:pt>
                <c:pt idx="56">
                  <c:v>83.68</c:v>
                </c:pt>
                <c:pt idx="57">
                  <c:v>82.83</c:v>
                </c:pt>
                <c:pt idx="58">
                  <c:v>82</c:v>
                </c:pt>
                <c:pt idx="59">
                  <c:v>81.19</c:v>
                </c:pt>
                <c:pt idx="60">
                  <c:v>80.42</c:v>
                </c:pt>
                <c:pt idx="61">
                  <c:v>79.69</c:v>
                </c:pt>
                <c:pt idx="62">
                  <c:v>79</c:v>
                </c:pt>
                <c:pt idx="63">
                  <c:v>78.349999999999994</c:v>
                </c:pt>
                <c:pt idx="64">
                  <c:v>77.75</c:v>
                </c:pt>
                <c:pt idx="65">
                  <c:v>77.19</c:v>
                </c:pt>
                <c:pt idx="66">
                  <c:v>76.67</c:v>
                </c:pt>
                <c:pt idx="67">
                  <c:v>76.19</c:v>
                </c:pt>
                <c:pt idx="68">
                  <c:v>75.739999999999995</c:v>
                </c:pt>
                <c:pt idx="69">
                  <c:v>75.319999999999993</c:v>
                </c:pt>
                <c:pt idx="70">
                  <c:v>74.91</c:v>
                </c:pt>
                <c:pt idx="71">
                  <c:v>74.52</c:v>
                </c:pt>
                <c:pt idx="72">
                  <c:v>74.12</c:v>
                </c:pt>
                <c:pt idx="73">
                  <c:v>73.739999999999995</c:v>
                </c:pt>
                <c:pt idx="74">
                  <c:v>73.34</c:v>
                </c:pt>
                <c:pt idx="75">
                  <c:v>72.95</c:v>
                </c:pt>
                <c:pt idx="76">
                  <c:v>72.55</c:v>
                </c:pt>
                <c:pt idx="77">
                  <c:v>72.150000000000006</c:v>
                </c:pt>
                <c:pt idx="78">
                  <c:v>71.739999999999995</c:v>
                </c:pt>
                <c:pt idx="79">
                  <c:v>71.319999999999993</c:v>
                </c:pt>
                <c:pt idx="80">
                  <c:v>70.91</c:v>
                </c:pt>
                <c:pt idx="81">
                  <c:v>70.48</c:v>
                </c:pt>
                <c:pt idx="82">
                  <c:v>70.05</c:v>
                </c:pt>
                <c:pt idx="83">
                  <c:v>69.62</c:v>
                </c:pt>
                <c:pt idx="84">
                  <c:v>69.19</c:v>
                </c:pt>
                <c:pt idx="85">
                  <c:v>68.75</c:v>
                </c:pt>
                <c:pt idx="86">
                  <c:v>68.319999999999993</c:v>
                </c:pt>
                <c:pt idx="87">
                  <c:v>67.88</c:v>
                </c:pt>
                <c:pt idx="88">
                  <c:v>67.44</c:v>
                </c:pt>
                <c:pt idx="89">
                  <c:v>67</c:v>
                </c:pt>
                <c:pt idx="90">
                  <c:v>66.56</c:v>
                </c:pt>
                <c:pt idx="91">
                  <c:v>66.12</c:v>
                </c:pt>
                <c:pt idx="92">
                  <c:v>65.69</c:v>
                </c:pt>
                <c:pt idx="93">
                  <c:v>65.260000000000005</c:v>
                </c:pt>
                <c:pt idx="94">
                  <c:v>64.83</c:v>
                </c:pt>
                <c:pt idx="95">
                  <c:v>64.400000000000006</c:v>
                </c:pt>
                <c:pt idx="96">
                  <c:v>63.99</c:v>
                </c:pt>
                <c:pt idx="97">
                  <c:v>63.57</c:v>
                </c:pt>
                <c:pt idx="98">
                  <c:v>63.17</c:v>
                </c:pt>
                <c:pt idx="99">
                  <c:v>62.76</c:v>
                </c:pt>
                <c:pt idx="100">
                  <c:v>62.37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6-4287-8571-37CB18DF24BF}"/>
            </c:ext>
          </c:extLst>
        </c:ser>
        <c:ser>
          <c:idx val="3"/>
          <c:order val="3"/>
          <c:tx>
            <c:strRef>
              <c:f>'Decision Analysis'!$E$2</c:f>
              <c:strCache>
                <c:ptCount val="1"/>
                <c:pt idx="0">
                  <c:v>Renewables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'Decision Analysis'!$A$3:$A$103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'Decision Analysis'!$E$3:$E$103</c:f>
              <c:numCache>
                <c:formatCode>General</c:formatCode>
                <c:ptCount val="101"/>
                <c:pt idx="0">
                  <c:v>10.78</c:v>
                </c:pt>
                <c:pt idx="1">
                  <c:v>11.2</c:v>
                </c:pt>
                <c:pt idx="2">
                  <c:v>11.63</c:v>
                </c:pt>
                <c:pt idx="3">
                  <c:v>12.1</c:v>
                </c:pt>
                <c:pt idx="4">
                  <c:v>12.62</c:v>
                </c:pt>
                <c:pt idx="5">
                  <c:v>13.18</c:v>
                </c:pt>
                <c:pt idx="6">
                  <c:v>13.77</c:v>
                </c:pt>
                <c:pt idx="7">
                  <c:v>14.39</c:v>
                </c:pt>
                <c:pt idx="8">
                  <c:v>15.02</c:v>
                </c:pt>
                <c:pt idx="9">
                  <c:v>15.57</c:v>
                </c:pt>
                <c:pt idx="10">
                  <c:v>16.03</c:v>
                </c:pt>
                <c:pt idx="11">
                  <c:v>16.62</c:v>
                </c:pt>
                <c:pt idx="12">
                  <c:v>17.25</c:v>
                </c:pt>
                <c:pt idx="13">
                  <c:v>17.91</c:v>
                </c:pt>
                <c:pt idx="14">
                  <c:v>18.63</c:v>
                </c:pt>
                <c:pt idx="15">
                  <c:v>19.45</c:v>
                </c:pt>
                <c:pt idx="16">
                  <c:v>20.39</c:v>
                </c:pt>
                <c:pt idx="17">
                  <c:v>21.45</c:v>
                </c:pt>
                <c:pt idx="18">
                  <c:v>22.68</c:v>
                </c:pt>
                <c:pt idx="19">
                  <c:v>24.07</c:v>
                </c:pt>
                <c:pt idx="20">
                  <c:v>25.61</c:v>
                </c:pt>
                <c:pt idx="21">
                  <c:v>27.11</c:v>
                </c:pt>
                <c:pt idx="22">
                  <c:v>28.54</c:v>
                </c:pt>
                <c:pt idx="23">
                  <c:v>30.2</c:v>
                </c:pt>
                <c:pt idx="24">
                  <c:v>31.91</c:v>
                </c:pt>
                <c:pt idx="25">
                  <c:v>33.89</c:v>
                </c:pt>
                <c:pt idx="26">
                  <c:v>36.26</c:v>
                </c:pt>
                <c:pt idx="27">
                  <c:v>39.08</c:v>
                </c:pt>
                <c:pt idx="28">
                  <c:v>42.31</c:v>
                </c:pt>
                <c:pt idx="29">
                  <c:v>46.02</c:v>
                </c:pt>
                <c:pt idx="30">
                  <c:v>50.3</c:v>
                </c:pt>
                <c:pt idx="31">
                  <c:v>55.29</c:v>
                </c:pt>
                <c:pt idx="32">
                  <c:v>61.15</c:v>
                </c:pt>
                <c:pt idx="33">
                  <c:v>67.97</c:v>
                </c:pt>
                <c:pt idx="34">
                  <c:v>75.53</c:v>
                </c:pt>
                <c:pt idx="35">
                  <c:v>83.62</c:v>
                </c:pt>
                <c:pt idx="36">
                  <c:v>92.17</c:v>
                </c:pt>
                <c:pt idx="37">
                  <c:v>100.89</c:v>
                </c:pt>
                <c:pt idx="38">
                  <c:v>109.45</c:v>
                </c:pt>
                <c:pt idx="39">
                  <c:v>117.33</c:v>
                </c:pt>
                <c:pt idx="40">
                  <c:v>124.11</c:v>
                </c:pt>
                <c:pt idx="41">
                  <c:v>129.62</c:v>
                </c:pt>
                <c:pt idx="42">
                  <c:v>133.84</c:v>
                </c:pt>
                <c:pt idx="43">
                  <c:v>136.94</c:v>
                </c:pt>
                <c:pt idx="44">
                  <c:v>139.11000000000001</c:v>
                </c:pt>
                <c:pt idx="45">
                  <c:v>140.74</c:v>
                </c:pt>
                <c:pt idx="46">
                  <c:v>142.18</c:v>
                </c:pt>
                <c:pt idx="47">
                  <c:v>143.47999999999999</c:v>
                </c:pt>
                <c:pt idx="48">
                  <c:v>144.66999999999999</c:v>
                </c:pt>
                <c:pt idx="49">
                  <c:v>145.78</c:v>
                </c:pt>
                <c:pt idx="50">
                  <c:v>146.80000000000001</c:v>
                </c:pt>
                <c:pt idx="51">
                  <c:v>147.75</c:v>
                </c:pt>
                <c:pt idx="52">
                  <c:v>148.63</c:v>
                </c:pt>
                <c:pt idx="53">
                  <c:v>149.44</c:v>
                </c:pt>
                <c:pt idx="54">
                  <c:v>150.19</c:v>
                </c:pt>
                <c:pt idx="55">
                  <c:v>150.86000000000001</c:v>
                </c:pt>
                <c:pt idx="56">
                  <c:v>151.46</c:v>
                </c:pt>
                <c:pt idx="57">
                  <c:v>151.99</c:v>
                </c:pt>
                <c:pt idx="58">
                  <c:v>152.44</c:v>
                </c:pt>
                <c:pt idx="59">
                  <c:v>152.81</c:v>
                </c:pt>
                <c:pt idx="60">
                  <c:v>153.1</c:v>
                </c:pt>
                <c:pt idx="61">
                  <c:v>153.32</c:v>
                </c:pt>
                <c:pt idx="62">
                  <c:v>153.47</c:v>
                </c:pt>
                <c:pt idx="63">
                  <c:v>153.55000000000001</c:v>
                </c:pt>
                <c:pt idx="64">
                  <c:v>153.58000000000001</c:v>
                </c:pt>
                <c:pt idx="65">
                  <c:v>153.56</c:v>
                </c:pt>
                <c:pt idx="66">
                  <c:v>153.47999999999999</c:v>
                </c:pt>
                <c:pt idx="67">
                  <c:v>153.34</c:v>
                </c:pt>
                <c:pt idx="68">
                  <c:v>153.16</c:v>
                </c:pt>
                <c:pt idx="69">
                  <c:v>152.94</c:v>
                </c:pt>
                <c:pt idx="70">
                  <c:v>152.66999999999999</c:v>
                </c:pt>
                <c:pt idx="71">
                  <c:v>152.36000000000001</c:v>
                </c:pt>
                <c:pt idx="72">
                  <c:v>152.02000000000001</c:v>
                </c:pt>
                <c:pt idx="73">
                  <c:v>151.63999999999999</c:v>
                </c:pt>
                <c:pt idx="74">
                  <c:v>151.22999999999999</c:v>
                </c:pt>
                <c:pt idx="75">
                  <c:v>150.79</c:v>
                </c:pt>
                <c:pt idx="76">
                  <c:v>150.32</c:v>
                </c:pt>
                <c:pt idx="77">
                  <c:v>149.82</c:v>
                </c:pt>
                <c:pt idx="78">
                  <c:v>149.30000000000001</c:v>
                </c:pt>
                <c:pt idx="79">
                  <c:v>148.75</c:v>
                </c:pt>
                <c:pt idx="80">
                  <c:v>148.19</c:v>
                </c:pt>
                <c:pt idx="81">
                  <c:v>147.61000000000001</c:v>
                </c:pt>
                <c:pt idx="82">
                  <c:v>147.01</c:v>
                </c:pt>
                <c:pt idx="83">
                  <c:v>146.4</c:v>
                </c:pt>
                <c:pt idx="84">
                  <c:v>145.79</c:v>
                </c:pt>
                <c:pt idx="85">
                  <c:v>145.16</c:v>
                </c:pt>
                <c:pt idx="86">
                  <c:v>144.54</c:v>
                </c:pt>
                <c:pt idx="87">
                  <c:v>143.91</c:v>
                </c:pt>
                <c:pt idx="88">
                  <c:v>143.28</c:v>
                </c:pt>
                <c:pt idx="89">
                  <c:v>142.65</c:v>
                </c:pt>
                <c:pt idx="90">
                  <c:v>142.04</c:v>
                </c:pt>
                <c:pt idx="91">
                  <c:v>141.41999999999999</c:v>
                </c:pt>
                <c:pt idx="92">
                  <c:v>140.82</c:v>
                </c:pt>
                <c:pt idx="93">
                  <c:v>140.22999999999999</c:v>
                </c:pt>
                <c:pt idx="94">
                  <c:v>139.63999999999999</c:v>
                </c:pt>
                <c:pt idx="95">
                  <c:v>139.07</c:v>
                </c:pt>
                <c:pt idx="96">
                  <c:v>138.51</c:v>
                </c:pt>
                <c:pt idx="97">
                  <c:v>137.97</c:v>
                </c:pt>
                <c:pt idx="98">
                  <c:v>137.43</c:v>
                </c:pt>
                <c:pt idx="99">
                  <c:v>136.91</c:v>
                </c:pt>
                <c:pt idx="100">
                  <c:v>136.41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46-4287-8571-37CB18DF24BF}"/>
            </c:ext>
          </c:extLst>
        </c:ser>
        <c:ser>
          <c:idx val="4"/>
          <c:order val="4"/>
          <c:tx>
            <c:strRef>
              <c:f>'Decision Analysis'!$F$2</c:f>
              <c:strCache>
                <c:ptCount val="1"/>
                <c:pt idx="0">
                  <c:v>Bioenergy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'Decision Analysis'!$A$3:$A$103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'Decision Analysis'!$F$3:$F$103</c:f>
              <c:numCache>
                <c:formatCode>General</c:formatCode>
                <c:ptCount val="101"/>
                <c:pt idx="0">
                  <c:v>45.05</c:v>
                </c:pt>
                <c:pt idx="1">
                  <c:v>46.14</c:v>
                </c:pt>
                <c:pt idx="2">
                  <c:v>47.1</c:v>
                </c:pt>
                <c:pt idx="3">
                  <c:v>47.94</c:v>
                </c:pt>
                <c:pt idx="4">
                  <c:v>48.82</c:v>
                </c:pt>
                <c:pt idx="5">
                  <c:v>49.7</c:v>
                </c:pt>
                <c:pt idx="6">
                  <c:v>50.59</c:v>
                </c:pt>
                <c:pt idx="7">
                  <c:v>51.75</c:v>
                </c:pt>
                <c:pt idx="8">
                  <c:v>52.92</c:v>
                </c:pt>
                <c:pt idx="9">
                  <c:v>53.41</c:v>
                </c:pt>
                <c:pt idx="10">
                  <c:v>53.53</c:v>
                </c:pt>
                <c:pt idx="11">
                  <c:v>54.12</c:v>
                </c:pt>
                <c:pt idx="12">
                  <c:v>55.01</c:v>
                </c:pt>
                <c:pt idx="13">
                  <c:v>55.66</c:v>
                </c:pt>
                <c:pt idx="14">
                  <c:v>56.18</c:v>
                </c:pt>
                <c:pt idx="15">
                  <c:v>56.8</c:v>
                </c:pt>
                <c:pt idx="16">
                  <c:v>57.44</c:v>
                </c:pt>
                <c:pt idx="17">
                  <c:v>58.13</c:v>
                </c:pt>
                <c:pt idx="18">
                  <c:v>58.87</c:v>
                </c:pt>
                <c:pt idx="19">
                  <c:v>59.55</c:v>
                </c:pt>
                <c:pt idx="20">
                  <c:v>60.03</c:v>
                </c:pt>
                <c:pt idx="21">
                  <c:v>59.81</c:v>
                </c:pt>
                <c:pt idx="22">
                  <c:v>59.35</c:v>
                </c:pt>
                <c:pt idx="23">
                  <c:v>59.67</c:v>
                </c:pt>
                <c:pt idx="24">
                  <c:v>59.94</c:v>
                </c:pt>
                <c:pt idx="25">
                  <c:v>60.18</c:v>
                </c:pt>
                <c:pt idx="26">
                  <c:v>60.37</c:v>
                </c:pt>
                <c:pt idx="27">
                  <c:v>60.47</c:v>
                </c:pt>
                <c:pt idx="28">
                  <c:v>60.45</c:v>
                </c:pt>
                <c:pt idx="29">
                  <c:v>60.3</c:v>
                </c:pt>
                <c:pt idx="30">
                  <c:v>60.01</c:v>
                </c:pt>
                <c:pt idx="31">
                  <c:v>59.5</c:v>
                </c:pt>
                <c:pt idx="32">
                  <c:v>58.68</c:v>
                </c:pt>
                <c:pt idx="33">
                  <c:v>57.53</c:v>
                </c:pt>
                <c:pt idx="34">
                  <c:v>56.28</c:v>
                </c:pt>
                <c:pt idx="35">
                  <c:v>55.05</c:v>
                </c:pt>
                <c:pt idx="36">
                  <c:v>53.81</c:v>
                </c:pt>
                <c:pt idx="37">
                  <c:v>52.62</c:v>
                </c:pt>
                <c:pt idx="38">
                  <c:v>51.5</c:v>
                </c:pt>
                <c:pt idx="39">
                  <c:v>50.49</c:v>
                </c:pt>
                <c:pt idx="40">
                  <c:v>49.59</c:v>
                </c:pt>
                <c:pt idx="41">
                  <c:v>48.8</c:v>
                </c:pt>
                <c:pt idx="42">
                  <c:v>48.1</c:v>
                </c:pt>
                <c:pt idx="43">
                  <c:v>47.48</c:v>
                </c:pt>
                <c:pt idx="44">
                  <c:v>46.9</c:v>
                </c:pt>
                <c:pt idx="45">
                  <c:v>46.34</c:v>
                </c:pt>
                <c:pt idx="46">
                  <c:v>45.77</c:v>
                </c:pt>
                <c:pt idx="47">
                  <c:v>45.21</c:v>
                </c:pt>
                <c:pt idx="48">
                  <c:v>44.65</c:v>
                </c:pt>
                <c:pt idx="49">
                  <c:v>44.1</c:v>
                </c:pt>
                <c:pt idx="50">
                  <c:v>43.56</c:v>
                </c:pt>
                <c:pt idx="51">
                  <c:v>43.02</c:v>
                </c:pt>
                <c:pt idx="52">
                  <c:v>42.49</c:v>
                </c:pt>
                <c:pt idx="53">
                  <c:v>41.98</c:v>
                </c:pt>
                <c:pt idx="54">
                  <c:v>41.48</c:v>
                </c:pt>
                <c:pt idx="55">
                  <c:v>41</c:v>
                </c:pt>
                <c:pt idx="56">
                  <c:v>40.549999999999997</c:v>
                </c:pt>
                <c:pt idx="57">
                  <c:v>40.119999999999997</c:v>
                </c:pt>
                <c:pt idx="58">
                  <c:v>39.72</c:v>
                </c:pt>
                <c:pt idx="59">
                  <c:v>39.340000000000003</c:v>
                </c:pt>
                <c:pt idx="60">
                  <c:v>39</c:v>
                </c:pt>
                <c:pt idx="61">
                  <c:v>38.68</c:v>
                </c:pt>
                <c:pt idx="62">
                  <c:v>38.39</c:v>
                </c:pt>
                <c:pt idx="63">
                  <c:v>38.119999999999997</c:v>
                </c:pt>
                <c:pt idx="64">
                  <c:v>37.869999999999997</c:v>
                </c:pt>
                <c:pt idx="65">
                  <c:v>37.65</c:v>
                </c:pt>
                <c:pt idx="66">
                  <c:v>37.450000000000003</c:v>
                </c:pt>
                <c:pt idx="67">
                  <c:v>37.26</c:v>
                </c:pt>
                <c:pt idx="68">
                  <c:v>37.090000000000003</c:v>
                </c:pt>
                <c:pt idx="69">
                  <c:v>36.93</c:v>
                </c:pt>
                <c:pt idx="70">
                  <c:v>36.79</c:v>
                </c:pt>
                <c:pt idx="71">
                  <c:v>36.65</c:v>
                </c:pt>
                <c:pt idx="72">
                  <c:v>36.520000000000003</c:v>
                </c:pt>
                <c:pt idx="73">
                  <c:v>36.4</c:v>
                </c:pt>
                <c:pt idx="74">
                  <c:v>36.28</c:v>
                </c:pt>
                <c:pt idx="75">
                  <c:v>36.159999999999997</c:v>
                </c:pt>
                <c:pt idx="76">
                  <c:v>36.049999999999997</c:v>
                </c:pt>
                <c:pt idx="77">
                  <c:v>35.93</c:v>
                </c:pt>
                <c:pt idx="78">
                  <c:v>35.82</c:v>
                </c:pt>
                <c:pt idx="79">
                  <c:v>35.700000000000003</c:v>
                </c:pt>
                <c:pt idx="80">
                  <c:v>35.590000000000003</c:v>
                </c:pt>
                <c:pt idx="81">
                  <c:v>35.47</c:v>
                </c:pt>
                <c:pt idx="82">
                  <c:v>35.35</c:v>
                </c:pt>
                <c:pt idx="83">
                  <c:v>35.229999999999997</c:v>
                </c:pt>
                <c:pt idx="84">
                  <c:v>35.11</c:v>
                </c:pt>
                <c:pt idx="85">
                  <c:v>34.979999999999997</c:v>
                </c:pt>
                <c:pt idx="86">
                  <c:v>34.86</c:v>
                </c:pt>
                <c:pt idx="87">
                  <c:v>34.729999999999997</c:v>
                </c:pt>
                <c:pt idx="88">
                  <c:v>34.61</c:v>
                </c:pt>
                <c:pt idx="89">
                  <c:v>34.479999999999997</c:v>
                </c:pt>
                <c:pt idx="90">
                  <c:v>34.35</c:v>
                </c:pt>
                <c:pt idx="91">
                  <c:v>34.22</c:v>
                </c:pt>
                <c:pt idx="92">
                  <c:v>34.090000000000003</c:v>
                </c:pt>
                <c:pt idx="93">
                  <c:v>33.96</c:v>
                </c:pt>
                <c:pt idx="94">
                  <c:v>33.83</c:v>
                </c:pt>
                <c:pt idx="95">
                  <c:v>33.700000000000003</c:v>
                </c:pt>
                <c:pt idx="96">
                  <c:v>33.57</c:v>
                </c:pt>
                <c:pt idx="97">
                  <c:v>33.44</c:v>
                </c:pt>
                <c:pt idx="98">
                  <c:v>33.31</c:v>
                </c:pt>
                <c:pt idx="99">
                  <c:v>33.18</c:v>
                </c:pt>
                <c:pt idx="100">
                  <c:v>33.06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46-4287-8571-37CB18DF24BF}"/>
            </c:ext>
          </c:extLst>
        </c:ser>
        <c:ser>
          <c:idx val="5"/>
          <c:order val="5"/>
          <c:tx>
            <c:strRef>
              <c:f>'Decision Analysis'!$G$2</c:f>
              <c:strCache>
                <c:ptCount val="1"/>
                <c:pt idx="0">
                  <c:v>Nuclear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'Decision Analysis'!$A$3:$A$103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'Decision Analysis'!$G$3:$G$103</c:f>
              <c:numCache>
                <c:formatCode>General</c:formatCode>
                <c:ptCount val="101"/>
                <c:pt idx="0">
                  <c:v>7.45</c:v>
                </c:pt>
                <c:pt idx="1">
                  <c:v>7.62</c:v>
                </c:pt>
                <c:pt idx="2">
                  <c:v>7.84</c:v>
                </c:pt>
                <c:pt idx="3">
                  <c:v>8.08</c:v>
                </c:pt>
                <c:pt idx="4">
                  <c:v>8.3699999999999992</c:v>
                </c:pt>
                <c:pt idx="5">
                  <c:v>8.69</c:v>
                </c:pt>
                <c:pt idx="6">
                  <c:v>9.02</c:v>
                </c:pt>
                <c:pt idx="7">
                  <c:v>9.3699999999999992</c:v>
                </c:pt>
                <c:pt idx="8">
                  <c:v>9.7100000000000009</c:v>
                </c:pt>
                <c:pt idx="9">
                  <c:v>10.01</c:v>
                </c:pt>
                <c:pt idx="10">
                  <c:v>10.25</c:v>
                </c:pt>
                <c:pt idx="11">
                  <c:v>10.53</c:v>
                </c:pt>
                <c:pt idx="12">
                  <c:v>10.79</c:v>
                </c:pt>
                <c:pt idx="13">
                  <c:v>11</c:v>
                </c:pt>
                <c:pt idx="14">
                  <c:v>11.18</c:v>
                </c:pt>
                <c:pt idx="15">
                  <c:v>11.32</c:v>
                </c:pt>
                <c:pt idx="16">
                  <c:v>11.44</c:v>
                </c:pt>
                <c:pt idx="17">
                  <c:v>11.52</c:v>
                </c:pt>
                <c:pt idx="18">
                  <c:v>11.59</c:v>
                </c:pt>
                <c:pt idx="19">
                  <c:v>11.63</c:v>
                </c:pt>
                <c:pt idx="20">
                  <c:v>11.65</c:v>
                </c:pt>
                <c:pt idx="21">
                  <c:v>11.59</c:v>
                </c:pt>
                <c:pt idx="22">
                  <c:v>11.49</c:v>
                </c:pt>
                <c:pt idx="23">
                  <c:v>11.49</c:v>
                </c:pt>
                <c:pt idx="24">
                  <c:v>11.51</c:v>
                </c:pt>
                <c:pt idx="25">
                  <c:v>11.54</c:v>
                </c:pt>
                <c:pt idx="26">
                  <c:v>11.57</c:v>
                </c:pt>
                <c:pt idx="27">
                  <c:v>11.55</c:v>
                </c:pt>
                <c:pt idx="28">
                  <c:v>11.49</c:v>
                </c:pt>
                <c:pt idx="29">
                  <c:v>11.39</c:v>
                </c:pt>
                <c:pt idx="30">
                  <c:v>11.27</c:v>
                </c:pt>
                <c:pt idx="31">
                  <c:v>11.13</c:v>
                </c:pt>
                <c:pt idx="32">
                  <c:v>10.97</c:v>
                </c:pt>
                <c:pt idx="33">
                  <c:v>10.8</c:v>
                </c:pt>
                <c:pt idx="34">
                  <c:v>10.59</c:v>
                </c:pt>
                <c:pt idx="35">
                  <c:v>10.34</c:v>
                </c:pt>
                <c:pt idx="36">
                  <c:v>10.050000000000001</c:v>
                </c:pt>
                <c:pt idx="37">
                  <c:v>9.7200000000000006</c:v>
                </c:pt>
                <c:pt idx="38">
                  <c:v>9.33</c:v>
                </c:pt>
                <c:pt idx="39">
                  <c:v>8.91</c:v>
                </c:pt>
                <c:pt idx="40">
                  <c:v>8.4499999999999993</c:v>
                </c:pt>
                <c:pt idx="41">
                  <c:v>7.99</c:v>
                </c:pt>
                <c:pt idx="42">
                  <c:v>7.54</c:v>
                </c:pt>
                <c:pt idx="43">
                  <c:v>7.11</c:v>
                </c:pt>
                <c:pt idx="44">
                  <c:v>6.69</c:v>
                </c:pt>
                <c:pt idx="45">
                  <c:v>6.31</c:v>
                </c:pt>
                <c:pt idx="46">
                  <c:v>5.96</c:v>
                </c:pt>
                <c:pt idx="47">
                  <c:v>5.65</c:v>
                </c:pt>
                <c:pt idx="48">
                  <c:v>5.37</c:v>
                </c:pt>
                <c:pt idx="49">
                  <c:v>5.12</c:v>
                </c:pt>
                <c:pt idx="50">
                  <c:v>4.9000000000000004</c:v>
                </c:pt>
                <c:pt idx="51">
                  <c:v>4.71</c:v>
                </c:pt>
                <c:pt idx="52">
                  <c:v>4.54</c:v>
                </c:pt>
                <c:pt idx="53">
                  <c:v>4.38</c:v>
                </c:pt>
                <c:pt idx="54">
                  <c:v>4.25</c:v>
                </c:pt>
                <c:pt idx="55">
                  <c:v>4.13</c:v>
                </c:pt>
                <c:pt idx="56">
                  <c:v>4.0199999999999996</c:v>
                </c:pt>
                <c:pt idx="57">
                  <c:v>3.93</c:v>
                </c:pt>
                <c:pt idx="58">
                  <c:v>3.84</c:v>
                </c:pt>
                <c:pt idx="59">
                  <c:v>3.77</c:v>
                </c:pt>
                <c:pt idx="60">
                  <c:v>3.7</c:v>
                </c:pt>
                <c:pt idx="61">
                  <c:v>3.63</c:v>
                </c:pt>
                <c:pt idx="62">
                  <c:v>3.57</c:v>
                </c:pt>
                <c:pt idx="63">
                  <c:v>3.52</c:v>
                </c:pt>
                <c:pt idx="64">
                  <c:v>3.46</c:v>
                </c:pt>
                <c:pt idx="65">
                  <c:v>3.41</c:v>
                </c:pt>
                <c:pt idx="66">
                  <c:v>3.36</c:v>
                </c:pt>
                <c:pt idx="67">
                  <c:v>3.31</c:v>
                </c:pt>
                <c:pt idx="68">
                  <c:v>3.26</c:v>
                </c:pt>
                <c:pt idx="69">
                  <c:v>3.22</c:v>
                </c:pt>
                <c:pt idx="70">
                  <c:v>3.17</c:v>
                </c:pt>
                <c:pt idx="71">
                  <c:v>3.13</c:v>
                </c:pt>
                <c:pt idx="72">
                  <c:v>3.09</c:v>
                </c:pt>
                <c:pt idx="73">
                  <c:v>3.05</c:v>
                </c:pt>
                <c:pt idx="74">
                  <c:v>3.01</c:v>
                </c:pt>
                <c:pt idx="75">
                  <c:v>2.97</c:v>
                </c:pt>
                <c:pt idx="76">
                  <c:v>2.94</c:v>
                </c:pt>
                <c:pt idx="77">
                  <c:v>2.9</c:v>
                </c:pt>
                <c:pt idx="78">
                  <c:v>2.87</c:v>
                </c:pt>
                <c:pt idx="79">
                  <c:v>2.84</c:v>
                </c:pt>
                <c:pt idx="80">
                  <c:v>2.81</c:v>
                </c:pt>
                <c:pt idx="81">
                  <c:v>2.77</c:v>
                </c:pt>
                <c:pt idx="82">
                  <c:v>2.74</c:v>
                </c:pt>
                <c:pt idx="83">
                  <c:v>2.72</c:v>
                </c:pt>
                <c:pt idx="84">
                  <c:v>2.69</c:v>
                </c:pt>
                <c:pt idx="85">
                  <c:v>2.66</c:v>
                </c:pt>
                <c:pt idx="86">
                  <c:v>2.63</c:v>
                </c:pt>
                <c:pt idx="87">
                  <c:v>2.61</c:v>
                </c:pt>
                <c:pt idx="88">
                  <c:v>2.58</c:v>
                </c:pt>
                <c:pt idx="89">
                  <c:v>2.56</c:v>
                </c:pt>
                <c:pt idx="90">
                  <c:v>2.54</c:v>
                </c:pt>
                <c:pt idx="91">
                  <c:v>2.52</c:v>
                </c:pt>
                <c:pt idx="92">
                  <c:v>2.5</c:v>
                </c:pt>
                <c:pt idx="93">
                  <c:v>2.4700000000000002</c:v>
                </c:pt>
                <c:pt idx="94">
                  <c:v>2.4500000000000002</c:v>
                </c:pt>
                <c:pt idx="95">
                  <c:v>2.4300000000000002</c:v>
                </c:pt>
                <c:pt idx="96">
                  <c:v>2.42</c:v>
                </c:pt>
                <c:pt idx="97">
                  <c:v>2.4</c:v>
                </c:pt>
                <c:pt idx="98">
                  <c:v>2.38</c:v>
                </c:pt>
                <c:pt idx="99">
                  <c:v>2.36</c:v>
                </c:pt>
                <c:pt idx="100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46-4287-8571-37CB18DF24BF}"/>
            </c:ext>
          </c:extLst>
        </c:ser>
        <c:ser>
          <c:idx val="6"/>
          <c:order val="6"/>
          <c:tx>
            <c:strRef>
              <c:f>'Decision Analysis'!$H$2</c:f>
              <c:strCache>
                <c:ptCount val="1"/>
                <c:pt idx="0">
                  <c:v>New Zero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'Decision Analysis'!$A$3:$A$103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'Decision Analysis'!$H$3:$H$103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0.03</c:v>
                </c:pt>
                <c:pt idx="26">
                  <c:v>0.1</c:v>
                </c:pt>
                <c:pt idx="27">
                  <c:v>0.25</c:v>
                </c:pt>
                <c:pt idx="28">
                  <c:v>0.52</c:v>
                </c:pt>
                <c:pt idx="29">
                  <c:v>0.9</c:v>
                </c:pt>
                <c:pt idx="30">
                  <c:v>1.38</c:v>
                </c:pt>
                <c:pt idx="31">
                  <c:v>1.97</c:v>
                </c:pt>
                <c:pt idx="32">
                  <c:v>2.66</c:v>
                </c:pt>
                <c:pt idx="33">
                  <c:v>3.46</c:v>
                </c:pt>
                <c:pt idx="34">
                  <c:v>4.55</c:v>
                </c:pt>
                <c:pt idx="35">
                  <c:v>5.85</c:v>
                </c:pt>
                <c:pt idx="36">
                  <c:v>7.34</c:v>
                </c:pt>
                <c:pt idx="37">
                  <c:v>9.17</c:v>
                </c:pt>
                <c:pt idx="38">
                  <c:v>11.45</c:v>
                </c:pt>
                <c:pt idx="39">
                  <c:v>14.29</c:v>
                </c:pt>
                <c:pt idx="40">
                  <c:v>17.78</c:v>
                </c:pt>
                <c:pt idx="41">
                  <c:v>21.94</c:v>
                </c:pt>
                <c:pt idx="42">
                  <c:v>26.73</c:v>
                </c:pt>
                <c:pt idx="43">
                  <c:v>32.06</c:v>
                </c:pt>
                <c:pt idx="44">
                  <c:v>37.770000000000003</c:v>
                </c:pt>
                <c:pt idx="45">
                  <c:v>43.34</c:v>
                </c:pt>
                <c:pt idx="46">
                  <c:v>48.55</c:v>
                </c:pt>
                <c:pt idx="47">
                  <c:v>53.4</c:v>
                </c:pt>
                <c:pt idx="48">
                  <c:v>57.89</c:v>
                </c:pt>
                <c:pt idx="49">
                  <c:v>62.04</c:v>
                </c:pt>
                <c:pt idx="50">
                  <c:v>65.84</c:v>
                </c:pt>
                <c:pt idx="51">
                  <c:v>69.31</c:v>
                </c:pt>
                <c:pt idx="52">
                  <c:v>72.45</c:v>
                </c:pt>
                <c:pt idx="53">
                  <c:v>75.28</c:v>
                </c:pt>
                <c:pt idx="54">
                  <c:v>77.83</c:v>
                </c:pt>
                <c:pt idx="55">
                  <c:v>80.099999999999994</c:v>
                </c:pt>
                <c:pt idx="56">
                  <c:v>82.11</c:v>
                </c:pt>
                <c:pt idx="57">
                  <c:v>83.86</c:v>
                </c:pt>
                <c:pt idx="58">
                  <c:v>85.36</c:v>
                </c:pt>
                <c:pt idx="59">
                  <c:v>86.64</c:v>
                </c:pt>
                <c:pt idx="60">
                  <c:v>87.7</c:v>
                </c:pt>
                <c:pt idx="61">
                  <c:v>88.56</c:v>
                </c:pt>
                <c:pt idx="62">
                  <c:v>89.24</c:v>
                </c:pt>
                <c:pt idx="63">
                  <c:v>89.76</c:v>
                </c:pt>
                <c:pt idx="64">
                  <c:v>90.12</c:v>
                </c:pt>
                <c:pt idx="65">
                  <c:v>90.35</c:v>
                </c:pt>
                <c:pt idx="66">
                  <c:v>90.46</c:v>
                </c:pt>
                <c:pt idx="67">
                  <c:v>90.47</c:v>
                </c:pt>
                <c:pt idx="68">
                  <c:v>90.38</c:v>
                </c:pt>
                <c:pt idx="69">
                  <c:v>90.21</c:v>
                </c:pt>
                <c:pt idx="70">
                  <c:v>89.98</c:v>
                </c:pt>
                <c:pt idx="71">
                  <c:v>89.68</c:v>
                </c:pt>
                <c:pt idx="72">
                  <c:v>89.33</c:v>
                </c:pt>
                <c:pt idx="73">
                  <c:v>88.95</c:v>
                </c:pt>
                <c:pt idx="74">
                  <c:v>88.52</c:v>
                </c:pt>
                <c:pt idx="75">
                  <c:v>88.07</c:v>
                </c:pt>
                <c:pt idx="76">
                  <c:v>87.6</c:v>
                </c:pt>
                <c:pt idx="77">
                  <c:v>87.11</c:v>
                </c:pt>
                <c:pt idx="78">
                  <c:v>86.6</c:v>
                </c:pt>
                <c:pt idx="79">
                  <c:v>86.08</c:v>
                </c:pt>
                <c:pt idx="80">
                  <c:v>85.55</c:v>
                </c:pt>
                <c:pt idx="81">
                  <c:v>85.01</c:v>
                </c:pt>
                <c:pt idx="82">
                  <c:v>84.47</c:v>
                </c:pt>
                <c:pt idx="83">
                  <c:v>83.93</c:v>
                </c:pt>
                <c:pt idx="84">
                  <c:v>83.38</c:v>
                </c:pt>
                <c:pt idx="85">
                  <c:v>82.84</c:v>
                </c:pt>
                <c:pt idx="86">
                  <c:v>82.3</c:v>
                </c:pt>
                <c:pt idx="87">
                  <c:v>81.760000000000005</c:v>
                </c:pt>
                <c:pt idx="88">
                  <c:v>81.23</c:v>
                </c:pt>
                <c:pt idx="89">
                  <c:v>80.709999999999994</c:v>
                </c:pt>
                <c:pt idx="90">
                  <c:v>80.19</c:v>
                </c:pt>
                <c:pt idx="91">
                  <c:v>79.69</c:v>
                </c:pt>
                <c:pt idx="92">
                  <c:v>79.19</c:v>
                </c:pt>
                <c:pt idx="93">
                  <c:v>78.709999999999994</c:v>
                </c:pt>
                <c:pt idx="94">
                  <c:v>78.239999999999995</c:v>
                </c:pt>
                <c:pt idx="95">
                  <c:v>77.78</c:v>
                </c:pt>
                <c:pt idx="96">
                  <c:v>77.33</c:v>
                </c:pt>
                <c:pt idx="97">
                  <c:v>76.89</c:v>
                </c:pt>
                <c:pt idx="98">
                  <c:v>76.47</c:v>
                </c:pt>
                <c:pt idx="99">
                  <c:v>76.06</c:v>
                </c:pt>
                <c:pt idx="100">
                  <c:v>75.66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46-4287-8571-37CB18DF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984608"/>
        <c:axId val="442986528"/>
      </c:lineChart>
      <c:catAx>
        <c:axId val="4429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86528"/>
        <c:crosses val="autoZero"/>
        <c:auto val="1"/>
        <c:lblAlgn val="ctr"/>
        <c:lblOffset val="100"/>
        <c:noMultiLvlLbl val="0"/>
      </c:catAx>
      <c:valAx>
        <c:axId val="4429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723665791776029"/>
                  <c:y val="-0.13132582385535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Regression'!$I$3:$I$103</c:f>
              <c:numCache>
                <c:formatCode>General</c:formatCode>
                <c:ptCount val="101"/>
                <c:pt idx="0">
                  <c:v>0.83350000000000002</c:v>
                </c:pt>
                <c:pt idx="1">
                  <c:v>0.87480000000000002</c:v>
                </c:pt>
                <c:pt idx="2">
                  <c:v>0.91110000000000002</c:v>
                </c:pt>
                <c:pt idx="3">
                  <c:v>0.94140000000000001</c:v>
                </c:pt>
                <c:pt idx="4">
                  <c:v>0.9657</c:v>
                </c:pt>
                <c:pt idx="5">
                  <c:v>0.98419999999999996</c:v>
                </c:pt>
                <c:pt idx="6">
                  <c:v>0.99680000000000002</c:v>
                </c:pt>
                <c:pt idx="7">
                  <c:v>1.0049999999999999</c:v>
                </c:pt>
                <c:pt idx="8">
                  <c:v>1.014</c:v>
                </c:pt>
                <c:pt idx="9">
                  <c:v>1.026</c:v>
                </c:pt>
                <c:pt idx="10">
                  <c:v>1.04</c:v>
                </c:pt>
                <c:pt idx="11">
                  <c:v>1.0569999999999999</c:v>
                </c:pt>
                <c:pt idx="12">
                  <c:v>1.0760000000000001</c:v>
                </c:pt>
                <c:pt idx="13">
                  <c:v>1.0960000000000001</c:v>
                </c:pt>
                <c:pt idx="14">
                  <c:v>1.117</c:v>
                </c:pt>
                <c:pt idx="15">
                  <c:v>1.139</c:v>
                </c:pt>
                <c:pt idx="16">
                  <c:v>1.1619999999999999</c:v>
                </c:pt>
                <c:pt idx="17">
                  <c:v>1.1859999999999999</c:v>
                </c:pt>
                <c:pt idx="18">
                  <c:v>1.21</c:v>
                </c:pt>
                <c:pt idx="19">
                  <c:v>1.2350000000000001</c:v>
                </c:pt>
                <c:pt idx="20">
                  <c:v>1.26</c:v>
                </c:pt>
                <c:pt idx="21">
                  <c:v>1.286</c:v>
                </c:pt>
                <c:pt idx="22">
                  <c:v>1.3120000000000001</c:v>
                </c:pt>
                <c:pt idx="23">
                  <c:v>1.3380000000000001</c:v>
                </c:pt>
                <c:pt idx="24">
                  <c:v>1.365</c:v>
                </c:pt>
                <c:pt idx="25">
                  <c:v>1.3919999999999999</c:v>
                </c:pt>
                <c:pt idx="26">
                  <c:v>1.419</c:v>
                </c:pt>
                <c:pt idx="27">
                  <c:v>1.4450000000000001</c:v>
                </c:pt>
                <c:pt idx="28">
                  <c:v>1.47</c:v>
                </c:pt>
                <c:pt idx="29">
                  <c:v>1.4950000000000001</c:v>
                </c:pt>
                <c:pt idx="30">
                  <c:v>1.5189999999999999</c:v>
                </c:pt>
                <c:pt idx="31">
                  <c:v>1.542</c:v>
                </c:pt>
                <c:pt idx="32">
                  <c:v>1.5629999999999999</c:v>
                </c:pt>
                <c:pt idx="33">
                  <c:v>1.583</c:v>
                </c:pt>
                <c:pt idx="34">
                  <c:v>1.601</c:v>
                </c:pt>
                <c:pt idx="35">
                  <c:v>1.617</c:v>
                </c:pt>
                <c:pt idx="36">
                  <c:v>1.633</c:v>
                </c:pt>
                <c:pt idx="37">
                  <c:v>1.647</c:v>
                </c:pt>
                <c:pt idx="38">
                  <c:v>1.66</c:v>
                </c:pt>
                <c:pt idx="39">
                  <c:v>1.6719999999999999</c:v>
                </c:pt>
                <c:pt idx="40">
                  <c:v>1.6830000000000001</c:v>
                </c:pt>
                <c:pt idx="41">
                  <c:v>1.694</c:v>
                </c:pt>
                <c:pt idx="42">
                  <c:v>1.7050000000000001</c:v>
                </c:pt>
                <c:pt idx="43">
                  <c:v>1.7150000000000001</c:v>
                </c:pt>
                <c:pt idx="44">
                  <c:v>1.7250000000000001</c:v>
                </c:pt>
                <c:pt idx="45">
                  <c:v>1.734</c:v>
                </c:pt>
                <c:pt idx="46">
                  <c:v>1.7430000000000001</c:v>
                </c:pt>
                <c:pt idx="47">
                  <c:v>1.752</c:v>
                </c:pt>
                <c:pt idx="48">
                  <c:v>1.76</c:v>
                </c:pt>
                <c:pt idx="49">
                  <c:v>1.768</c:v>
                </c:pt>
                <c:pt idx="50">
                  <c:v>1.776</c:v>
                </c:pt>
                <c:pt idx="51">
                  <c:v>1.7829999999999999</c:v>
                </c:pt>
                <c:pt idx="52">
                  <c:v>1.7889999999999999</c:v>
                </c:pt>
                <c:pt idx="53">
                  <c:v>1.7949999999999999</c:v>
                </c:pt>
                <c:pt idx="54">
                  <c:v>1.8</c:v>
                </c:pt>
                <c:pt idx="55">
                  <c:v>1.8049999999999999</c:v>
                </c:pt>
                <c:pt idx="56">
                  <c:v>1.81</c:v>
                </c:pt>
                <c:pt idx="57">
                  <c:v>1.8140000000000001</c:v>
                </c:pt>
                <c:pt idx="58">
                  <c:v>1.8180000000000001</c:v>
                </c:pt>
                <c:pt idx="59">
                  <c:v>1.8220000000000001</c:v>
                </c:pt>
                <c:pt idx="60">
                  <c:v>1.825</c:v>
                </c:pt>
                <c:pt idx="61">
                  <c:v>1.83</c:v>
                </c:pt>
                <c:pt idx="62">
                  <c:v>1.835</c:v>
                </c:pt>
                <c:pt idx="63">
                  <c:v>1.84</c:v>
                </c:pt>
                <c:pt idx="64">
                  <c:v>1.847</c:v>
                </c:pt>
                <c:pt idx="65">
                  <c:v>1.853</c:v>
                </c:pt>
                <c:pt idx="66">
                  <c:v>1.86</c:v>
                </c:pt>
                <c:pt idx="67">
                  <c:v>1.867</c:v>
                </c:pt>
                <c:pt idx="68">
                  <c:v>1.875</c:v>
                </c:pt>
                <c:pt idx="69">
                  <c:v>1.8819999999999999</c:v>
                </c:pt>
                <c:pt idx="70">
                  <c:v>1.89</c:v>
                </c:pt>
                <c:pt idx="71">
                  <c:v>1.8979999999999999</c:v>
                </c:pt>
                <c:pt idx="72">
                  <c:v>1.905</c:v>
                </c:pt>
                <c:pt idx="73">
                  <c:v>1.9119999999999999</c:v>
                </c:pt>
                <c:pt idx="74">
                  <c:v>1.919</c:v>
                </c:pt>
                <c:pt idx="75">
                  <c:v>1.925</c:v>
                </c:pt>
                <c:pt idx="76">
                  <c:v>1.9319999999999999</c:v>
                </c:pt>
                <c:pt idx="77">
                  <c:v>1.9379999999999999</c:v>
                </c:pt>
                <c:pt idx="78">
                  <c:v>1.944</c:v>
                </c:pt>
                <c:pt idx="79">
                  <c:v>1.95</c:v>
                </c:pt>
                <c:pt idx="80">
                  <c:v>1.956</c:v>
                </c:pt>
                <c:pt idx="81">
                  <c:v>1.962</c:v>
                </c:pt>
                <c:pt idx="82">
                  <c:v>1.9670000000000001</c:v>
                </c:pt>
                <c:pt idx="83">
                  <c:v>1.972</c:v>
                </c:pt>
                <c:pt idx="84">
                  <c:v>1.976</c:v>
                </c:pt>
                <c:pt idx="85">
                  <c:v>1.98</c:v>
                </c:pt>
                <c:pt idx="86">
                  <c:v>1.984</c:v>
                </c:pt>
                <c:pt idx="87">
                  <c:v>1.9870000000000001</c:v>
                </c:pt>
                <c:pt idx="88">
                  <c:v>1.99</c:v>
                </c:pt>
                <c:pt idx="89">
                  <c:v>1.9930000000000001</c:v>
                </c:pt>
                <c:pt idx="90">
                  <c:v>1.996</c:v>
                </c:pt>
                <c:pt idx="91">
                  <c:v>1.9990000000000001</c:v>
                </c:pt>
                <c:pt idx="92">
                  <c:v>2.0009999999999999</c:v>
                </c:pt>
                <c:pt idx="93">
                  <c:v>2.004</c:v>
                </c:pt>
                <c:pt idx="94">
                  <c:v>2.0059999999999998</c:v>
                </c:pt>
                <c:pt idx="95">
                  <c:v>2.0089999999999999</c:v>
                </c:pt>
                <c:pt idx="96">
                  <c:v>2.0110000000000001</c:v>
                </c:pt>
                <c:pt idx="97">
                  <c:v>2.0129999999999999</c:v>
                </c:pt>
                <c:pt idx="98">
                  <c:v>2.0150000000000001</c:v>
                </c:pt>
                <c:pt idx="99">
                  <c:v>2.0169999999999999</c:v>
                </c:pt>
                <c:pt idx="100">
                  <c:v>2.0190000000000001</c:v>
                </c:pt>
              </c:numCache>
            </c:numRef>
          </c:xVal>
          <c:yVal>
            <c:numRef>
              <c:f>'Linear Regression'!$J$3:$J$103</c:f>
              <c:numCache>
                <c:formatCode>General</c:formatCode>
                <c:ptCount val="101"/>
                <c:pt idx="0">
                  <c:v>45.05</c:v>
                </c:pt>
                <c:pt idx="1">
                  <c:v>46.14</c:v>
                </c:pt>
                <c:pt idx="2">
                  <c:v>47.1</c:v>
                </c:pt>
                <c:pt idx="3">
                  <c:v>47.94</c:v>
                </c:pt>
                <c:pt idx="4">
                  <c:v>48.82</c:v>
                </c:pt>
                <c:pt idx="5">
                  <c:v>49.7</c:v>
                </c:pt>
                <c:pt idx="6">
                  <c:v>50.59</c:v>
                </c:pt>
                <c:pt idx="7">
                  <c:v>51.75</c:v>
                </c:pt>
                <c:pt idx="8">
                  <c:v>52.92</c:v>
                </c:pt>
                <c:pt idx="9">
                  <c:v>53.41</c:v>
                </c:pt>
                <c:pt idx="10">
                  <c:v>53.53</c:v>
                </c:pt>
                <c:pt idx="11">
                  <c:v>54.12</c:v>
                </c:pt>
                <c:pt idx="12">
                  <c:v>55.01</c:v>
                </c:pt>
                <c:pt idx="13">
                  <c:v>55.66</c:v>
                </c:pt>
                <c:pt idx="14">
                  <c:v>56.18</c:v>
                </c:pt>
                <c:pt idx="15">
                  <c:v>56.8</c:v>
                </c:pt>
                <c:pt idx="16">
                  <c:v>57.44</c:v>
                </c:pt>
                <c:pt idx="17">
                  <c:v>58.13</c:v>
                </c:pt>
                <c:pt idx="18">
                  <c:v>58.87</c:v>
                </c:pt>
                <c:pt idx="19">
                  <c:v>59.55</c:v>
                </c:pt>
                <c:pt idx="20">
                  <c:v>60.03</c:v>
                </c:pt>
                <c:pt idx="21">
                  <c:v>59.81</c:v>
                </c:pt>
                <c:pt idx="22">
                  <c:v>59.36</c:v>
                </c:pt>
                <c:pt idx="23">
                  <c:v>59.69</c:v>
                </c:pt>
                <c:pt idx="24">
                  <c:v>60.2</c:v>
                </c:pt>
                <c:pt idx="25">
                  <c:v>60.75</c:v>
                </c:pt>
                <c:pt idx="26">
                  <c:v>61.29</c:v>
                </c:pt>
                <c:pt idx="27">
                  <c:v>61.79</c:v>
                </c:pt>
                <c:pt idx="28">
                  <c:v>62.25</c:v>
                </c:pt>
                <c:pt idx="29">
                  <c:v>62.65</c:v>
                </c:pt>
                <c:pt idx="30">
                  <c:v>63</c:v>
                </c:pt>
                <c:pt idx="31">
                  <c:v>63.31</c:v>
                </c:pt>
                <c:pt idx="32">
                  <c:v>63.58</c:v>
                </c:pt>
                <c:pt idx="33">
                  <c:v>63.83</c:v>
                </c:pt>
                <c:pt idx="34">
                  <c:v>64.06</c:v>
                </c:pt>
                <c:pt idx="35">
                  <c:v>64.290000000000006</c:v>
                </c:pt>
                <c:pt idx="36">
                  <c:v>64.53</c:v>
                </c:pt>
                <c:pt idx="37">
                  <c:v>64.78</c:v>
                </c:pt>
                <c:pt idx="38">
                  <c:v>65.05</c:v>
                </c:pt>
                <c:pt idx="39">
                  <c:v>65.349999999999994</c:v>
                </c:pt>
                <c:pt idx="40">
                  <c:v>65.67</c:v>
                </c:pt>
                <c:pt idx="41">
                  <c:v>66.02</c:v>
                </c:pt>
                <c:pt idx="42">
                  <c:v>66.38</c:v>
                </c:pt>
                <c:pt idx="43">
                  <c:v>66.77</c:v>
                </c:pt>
                <c:pt idx="44">
                  <c:v>67.16</c:v>
                </c:pt>
                <c:pt idx="45">
                  <c:v>67.569999999999993</c:v>
                </c:pt>
                <c:pt idx="46">
                  <c:v>67.989999999999995</c:v>
                </c:pt>
                <c:pt idx="47">
                  <c:v>68.42</c:v>
                </c:pt>
                <c:pt idx="48">
                  <c:v>68.84</c:v>
                </c:pt>
                <c:pt idx="49">
                  <c:v>69.28</c:v>
                </c:pt>
                <c:pt idx="50">
                  <c:v>69.709999999999994</c:v>
                </c:pt>
                <c:pt idx="51">
                  <c:v>70.150000000000006</c:v>
                </c:pt>
                <c:pt idx="52">
                  <c:v>70.58</c:v>
                </c:pt>
                <c:pt idx="53">
                  <c:v>71.03</c:v>
                </c:pt>
                <c:pt idx="54">
                  <c:v>71.47</c:v>
                </c:pt>
                <c:pt idx="55">
                  <c:v>71.92</c:v>
                </c:pt>
                <c:pt idx="56">
                  <c:v>72.37</c:v>
                </c:pt>
                <c:pt idx="57">
                  <c:v>72.819999999999993</c:v>
                </c:pt>
                <c:pt idx="58">
                  <c:v>73.28</c:v>
                </c:pt>
                <c:pt idx="59">
                  <c:v>73.739999999999995</c:v>
                </c:pt>
                <c:pt idx="60">
                  <c:v>74.2</c:v>
                </c:pt>
                <c:pt idx="61">
                  <c:v>74.67</c:v>
                </c:pt>
                <c:pt idx="62">
                  <c:v>75.13</c:v>
                </c:pt>
                <c:pt idx="63">
                  <c:v>75.599999999999994</c:v>
                </c:pt>
                <c:pt idx="64">
                  <c:v>76.08</c:v>
                </c:pt>
                <c:pt idx="65">
                  <c:v>76.55</c:v>
                </c:pt>
                <c:pt idx="66">
                  <c:v>77.03</c:v>
                </c:pt>
                <c:pt idx="67">
                  <c:v>77.510000000000005</c:v>
                </c:pt>
                <c:pt idx="68">
                  <c:v>77.989999999999995</c:v>
                </c:pt>
                <c:pt idx="69">
                  <c:v>78.47</c:v>
                </c:pt>
                <c:pt idx="70">
                  <c:v>78.95</c:v>
                </c:pt>
                <c:pt idx="71">
                  <c:v>79.44</c:v>
                </c:pt>
                <c:pt idx="72">
                  <c:v>79.92</c:v>
                </c:pt>
                <c:pt idx="73">
                  <c:v>80.41</c:v>
                </c:pt>
                <c:pt idx="74">
                  <c:v>80.900000000000006</c:v>
                </c:pt>
                <c:pt idx="75">
                  <c:v>81.39</c:v>
                </c:pt>
                <c:pt idx="76">
                  <c:v>81.88</c:v>
                </c:pt>
                <c:pt idx="77">
                  <c:v>82.37</c:v>
                </c:pt>
                <c:pt idx="78">
                  <c:v>82.87</c:v>
                </c:pt>
                <c:pt idx="79">
                  <c:v>83.36</c:v>
                </c:pt>
                <c:pt idx="80">
                  <c:v>83.85</c:v>
                </c:pt>
                <c:pt idx="81">
                  <c:v>84.35</c:v>
                </c:pt>
                <c:pt idx="82">
                  <c:v>84.84</c:v>
                </c:pt>
                <c:pt idx="83">
                  <c:v>85.34</c:v>
                </c:pt>
                <c:pt idx="84">
                  <c:v>85.84</c:v>
                </c:pt>
                <c:pt idx="85">
                  <c:v>86.35</c:v>
                </c:pt>
                <c:pt idx="86">
                  <c:v>86.86</c:v>
                </c:pt>
                <c:pt idx="87">
                  <c:v>87.37</c:v>
                </c:pt>
                <c:pt idx="88">
                  <c:v>87.89</c:v>
                </c:pt>
                <c:pt idx="89">
                  <c:v>88.41</c:v>
                </c:pt>
                <c:pt idx="90">
                  <c:v>88.93</c:v>
                </c:pt>
                <c:pt idx="91">
                  <c:v>89.47</c:v>
                </c:pt>
                <c:pt idx="92">
                  <c:v>90</c:v>
                </c:pt>
                <c:pt idx="93">
                  <c:v>90.55</c:v>
                </c:pt>
                <c:pt idx="94">
                  <c:v>91.09</c:v>
                </c:pt>
                <c:pt idx="95">
                  <c:v>91.65</c:v>
                </c:pt>
                <c:pt idx="96">
                  <c:v>92.2</c:v>
                </c:pt>
                <c:pt idx="97">
                  <c:v>92.77</c:v>
                </c:pt>
                <c:pt idx="98">
                  <c:v>93.33</c:v>
                </c:pt>
                <c:pt idx="99">
                  <c:v>93.9</c:v>
                </c:pt>
                <c:pt idx="100">
                  <c:v>94.48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E-4E12-B04F-C4B7CADC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838944"/>
        <c:axId val="1949834144"/>
      </c:scatterChart>
      <c:valAx>
        <c:axId val="19498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34144"/>
        <c:crosses val="autoZero"/>
        <c:crossBetween val="midCat"/>
      </c:valAx>
      <c:valAx>
        <c:axId val="19498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3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780358705161854"/>
                  <c:y val="-6.98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Regression'!$H$3:$H$103</c:f>
              <c:numCache>
                <c:formatCode>General</c:formatCode>
                <c:ptCount val="101"/>
                <c:pt idx="0">
                  <c:v>88.5</c:v>
                </c:pt>
                <c:pt idx="1">
                  <c:v>90.67</c:v>
                </c:pt>
                <c:pt idx="2">
                  <c:v>92.93</c:v>
                </c:pt>
                <c:pt idx="3">
                  <c:v>95.05</c:v>
                </c:pt>
                <c:pt idx="4">
                  <c:v>97.12</c:v>
                </c:pt>
                <c:pt idx="5">
                  <c:v>100.07</c:v>
                </c:pt>
                <c:pt idx="6">
                  <c:v>103.19</c:v>
                </c:pt>
                <c:pt idx="7">
                  <c:v>106.49</c:v>
                </c:pt>
                <c:pt idx="8">
                  <c:v>109.59</c:v>
                </c:pt>
                <c:pt idx="9">
                  <c:v>112.1</c:v>
                </c:pt>
                <c:pt idx="10">
                  <c:v>112.73</c:v>
                </c:pt>
                <c:pt idx="11">
                  <c:v>114.72</c:v>
                </c:pt>
                <c:pt idx="12">
                  <c:v>117.09</c:v>
                </c:pt>
                <c:pt idx="13">
                  <c:v>119.32</c:v>
                </c:pt>
                <c:pt idx="14">
                  <c:v>120.79</c:v>
                </c:pt>
                <c:pt idx="15">
                  <c:v>121.85</c:v>
                </c:pt>
                <c:pt idx="16">
                  <c:v>123.4</c:v>
                </c:pt>
                <c:pt idx="17">
                  <c:v>125.07</c:v>
                </c:pt>
                <c:pt idx="18">
                  <c:v>127.18</c:v>
                </c:pt>
                <c:pt idx="19">
                  <c:v>129.08000000000001</c:v>
                </c:pt>
                <c:pt idx="20">
                  <c:v>131.01</c:v>
                </c:pt>
                <c:pt idx="21">
                  <c:v>131.32</c:v>
                </c:pt>
                <c:pt idx="22">
                  <c:v>130.79</c:v>
                </c:pt>
                <c:pt idx="23">
                  <c:v>132.1</c:v>
                </c:pt>
                <c:pt idx="24">
                  <c:v>133.75</c:v>
                </c:pt>
                <c:pt idx="25">
                  <c:v>135.49</c:v>
                </c:pt>
                <c:pt idx="26">
                  <c:v>137.25</c:v>
                </c:pt>
                <c:pt idx="27">
                  <c:v>138.99</c:v>
                </c:pt>
                <c:pt idx="28">
                  <c:v>140.65</c:v>
                </c:pt>
                <c:pt idx="29">
                  <c:v>142.22</c:v>
                </c:pt>
                <c:pt idx="30">
                  <c:v>143.69</c:v>
                </c:pt>
                <c:pt idx="31">
                  <c:v>145.11000000000001</c:v>
                </c:pt>
                <c:pt idx="32">
                  <c:v>146.5</c:v>
                </c:pt>
                <c:pt idx="33">
                  <c:v>147.87</c:v>
                </c:pt>
                <c:pt idx="34">
                  <c:v>149.25</c:v>
                </c:pt>
                <c:pt idx="35">
                  <c:v>150.65</c:v>
                </c:pt>
                <c:pt idx="36">
                  <c:v>152.08000000000001</c:v>
                </c:pt>
                <c:pt idx="37">
                  <c:v>153.56</c:v>
                </c:pt>
                <c:pt idx="38">
                  <c:v>155.07</c:v>
                </c:pt>
                <c:pt idx="39">
                  <c:v>156.62</c:v>
                </c:pt>
                <c:pt idx="40">
                  <c:v>158.19</c:v>
                </c:pt>
                <c:pt idx="41">
                  <c:v>159.80000000000001</c:v>
                </c:pt>
                <c:pt idx="42">
                  <c:v>161.43</c:v>
                </c:pt>
                <c:pt idx="43">
                  <c:v>163.09</c:v>
                </c:pt>
                <c:pt idx="44">
                  <c:v>164.77</c:v>
                </c:pt>
                <c:pt idx="45">
                  <c:v>166.47</c:v>
                </c:pt>
                <c:pt idx="46">
                  <c:v>168.19</c:v>
                </c:pt>
                <c:pt idx="47">
                  <c:v>169.93</c:v>
                </c:pt>
                <c:pt idx="48">
                  <c:v>171.68</c:v>
                </c:pt>
                <c:pt idx="49">
                  <c:v>173.44</c:v>
                </c:pt>
                <c:pt idx="50">
                  <c:v>175.22</c:v>
                </c:pt>
                <c:pt idx="51">
                  <c:v>177</c:v>
                </c:pt>
                <c:pt idx="52">
                  <c:v>178.79</c:v>
                </c:pt>
                <c:pt idx="53">
                  <c:v>180.57</c:v>
                </c:pt>
                <c:pt idx="54">
                  <c:v>182.36</c:v>
                </c:pt>
                <c:pt idx="55">
                  <c:v>184.14</c:v>
                </c:pt>
                <c:pt idx="56">
                  <c:v>185.92</c:v>
                </c:pt>
                <c:pt idx="57">
                  <c:v>187.68</c:v>
                </c:pt>
                <c:pt idx="58">
                  <c:v>189.44</c:v>
                </c:pt>
                <c:pt idx="59">
                  <c:v>191.19</c:v>
                </c:pt>
                <c:pt idx="60">
                  <c:v>192.93</c:v>
                </c:pt>
                <c:pt idx="61">
                  <c:v>194.66</c:v>
                </c:pt>
                <c:pt idx="62">
                  <c:v>196.37</c:v>
                </c:pt>
                <c:pt idx="63">
                  <c:v>198.07</c:v>
                </c:pt>
                <c:pt idx="64">
                  <c:v>199.77</c:v>
                </c:pt>
                <c:pt idx="65">
                  <c:v>201.46</c:v>
                </c:pt>
                <c:pt idx="66">
                  <c:v>203.13</c:v>
                </c:pt>
                <c:pt idx="67">
                  <c:v>204.8</c:v>
                </c:pt>
                <c:pt idx="68">
                  <c:v>206.46</c:v>
                </c:pt>
                <c:pt idx="69">
                  <c:v>208.1</c:v>
                </c:pt>
                <c:pt idx="70">
                  <c:v>209.74</c:v>
                </c:pt>
                <c:pt idx="71">
                  <c:v>211.36</c:v>
                </c:pt>
                <c:pt idx="72">
                  <c:v>212.97</c:v>
                </c:pt>
                <c:pt idx="73">
                  <c:v>214.56</c:v>
                </c:pt>
                <c:pt idx="74">
                  <c:v>216.13</c:v>
                </c:pt>
                <c:pt idx="75">
                  <c:v>217.69</c:v>
                </c:pt>
                <c:pt idx="76">
                  <c:v>219.23</c:v>
                </c:pt>
                <c:pt idx="77">
                  <c:v>220.75</c:v>
                </c:pt>
                <c:pt idx="78">
                  <c:v>222.24</c:v>
                </c:pt>
                <c:pt idx="79">
                  <c:v>223.72</c:v>
                </c:pt>
                <c:pt idx="80">
                  <c:v>225.17</c:v>
                </c:pt>
                <c:pt idx="81">
                  <c:v>226.59</c:v>
                </c:pt>
                <c:pt idx="82">
                  <c:v>227.99</c:v>
                </c:pt>
                <c:pt idx="83">
                  <c:v>229.37</c:v>
                </c:pt>
                <c:pt idx="84">
                  <c:v>230.73</c:v>
                </c:pt>
                <c:pt idx="85">
                  <c:v>232.07</c:v>
                </c:pt>
                <c:pt idx="86">
                  <c:v>233.4</c:v>
                </c:pt>
                <c:pt idx="87">
                  <c:v>234.7</c:v>
                </c:pt>
                <c:pt idx="88">
                  <c:v>235.99</c:v>
                </c:pt>
                <c:pt idx="89">
                  <c:v>237.27</c:v>
                </c:pt>
                <c:pt idx="90">
                  <c:v>238.53</c:v>
                </c:pt>
                <c:pt idx="91">
                  <c:v>239.79</c:v>
                </c:pt>
                <c:pt idx="92">
                  <c:v>241.03</c:v>
                </c:pt>
                <c:pt idx="93">
                  <c:v>242.26</c:v>
                </c:pt>
                <c:pt idx="94">
                  <c:v>243.49</c:v>
                </c:pt>
                <c:pt idx="95">
                  <c:v>244.7</c:v>
                </c:pt>
                <c:pt idx="96">
                  <c:v>245.91</c:v>
                </c:pt>
                <c:pt idx="97">
                  <c:v>247.1</c:v>
                </c:pt>
                <c:pt idx="98">
                  <c:v>248.29</c:v>
                </c:pt>
                <c:pt idx="99">
                  <c:v>249.46</c:v>
                </c:pt>
                <c:pt idx="100">
                  <c:v>250.62</c:v>
                </c:pt>
              </c:numCache>
            </c:numRef>
          </c:xVal>
          <c:yVal>
            <c:numRef>
              <c:f>'Linear Regression'!$I$3:$I$103</c:f>
              <c:numCache>
                <c:formatCode>General</c:formatCode>
                <c:ptCount val="101"/>
                <c:pt idx="0">
                  <c:v>0.83350000000000002</c:v>
                </c:pt>
                <c:pt idx="1">
                  <c:v>0.87480000000000002</c:v>
                </c:pt>
                <c:pt idx="2">
                  <c:v>0.91110000000000002</c:v>
                </c:pt>
                <c:pt idx="3">
                  <c:v>0.94140000000000001</c:v>
                </c:pt>
                <c:pt idx="4">
                  <c:v>0.9657</c:v>
                </c:pt>
                <c:pt idx="5">
                  <c:v>0.98419999999999996</c:v>
                </c:pt>
                <c:pt idx="6">
                  <c:v>0.99680000000000002</c:v>
                </c:pt>
                <c:pt idx="7">
                  <c:v>1.0049999999999999</c:v>
                </c:pt>
                <c:pt idx="8">
                  <c:v>1.014</c:v>
                </c:pt>
                <c:pt idx="9">
                  <c:v>1.026</c:v>
                </c:pt>
                <c:pt idx="10">
                  <c:v>1.04</c:v>
                </c:pt>
                <c:pt idx="11">
                  <c:v>1.0569999999999999</c:v>
                </c:pt>
                <c:pt idx="12">
                  <c:v>1.0760000000000001</c:v>
                </c:pt>
                <c:pt idx="13">
                  <c:v>1.0960000000000001</c:v>
                </c:pt>
                <c:pt idx="14">
                  <c:v>1.117</c:v>
                </c:pt>
                <c:pt idx="15">
                  <c:v>1.139</c:v>
                </c:pt>
                <c:pt idx="16">
                  <c:v>1.1619999999999999</c:v>
                </c:pt>
                <c:pt idx="17">
                  <c:v>1.1859999999999999</c:v>
                </c:pt>
                <c:pt idx="18">
                  <c:v>1.21</c:v>
                </c:pt>
                <c:pt idx="19">
                  <c:v>1.2350000000000001</c:v>
                </c:pt>
                <c:pt idx="20">
                  <c:v>1.26</c:v>
                </c:pt>
                <c:pt idx="21">
                  <c:v>1.286</c:v>
                </c:pt>
                <c:pt idx="22">
                  <c:v>1.3120000000000001</c:v>
                </c:pt>
                <c:pt idx="23">
                  <c:v>1.3380000000000001</c:v>
                </c:pt>
                <c:pt idx="24">
                  <c:v>1.365</c:v>
                </c:pt>
                <c:pt idx="25">
                  <c:v>1.3919999999999999</c:v>
                </c:pt>
                <c:pt idx="26">
                  <c:v>1.419</c:v>
                </c:pt>
                <c:pt idx="27">
                  <c:v>1.4450000000000001</c:v>
                </c:pt>
                <c:pt idx="28">
                  <c:v>1.47</c:v>
                </c:pt>
                <c:pt idx="29">
                  <c:v>1.4950000000000001</c:v>
                </c:pt>
                <c:pt idx="30">
                  <c:v>1.5189999999999999</c:v>
                </c:pt>
                <c:pt idx="31">
                  <c:v>1.542</c:v>
                </c:pt>
                <c:pt idx="32">
                  <c:v>1.5629999999999999</c:v>
                </c:pt>
                <c:pt idx="33">
                  <c:v>1.583</c:v>
                </c:pt>
                <c:pt idx="34">
                  <c:v>1.601</c:v>
                </c:pt>
                <c:pt idx="35">
                  <c:v>1.617</c:v>
                </c:pt>
                <c:pt idx="36">
                  <c:v>1.633</c:v>
                </c:pt>
                <c:pt idx="37">
                  <c:v>1.647</c:v>
                </c:pt>
                <c:pt idx="38">
                  <c:v>1.66</c:v>
                </c:pt>
                <c:pt idx="39">
                  <c:v>1.6719999999999999</c:v>
                </c:pt>
                <c:pt idx="40">
                  <c:v>1.6830000000000001</c:v>
                </c:pt>
                <c:pt idx="41">
                  <c:v>1.694</c:v>
                </c:pt>
                <c:pt idx="42">
                  <c:v>1.7050000000000001</c:v>
                </c:pt>
                <c:pt idx="43">
                  <c:v>1.7150000000000001</c:v>
                </c:pt>
                <c:pt idx="44">
                  <c:v>1.7250000000000001</c:v>
                </c:pt>
                <c:pt idx="45">
                  <c:v>1.734</c:v>
                </c:pt>
                <c:pt idx="46">
                  <c:v>1.7430000000000001</c:v>
                </c:pt>
                <c:pt idx="47">
                  <c:v>1.752</c:v>
                </c:pt>
                <c:pt idx="48">
                  <c:v>1.76</c:v>
                </c:pt>
                <c:pt idx="49">
                  <c:v>1.768</c:v>
                </c:pt>
                <c:pt idx="50">
                  <c:v>1.776</c:v>
                </c:pt>
                <c:pt idx="51">
                  <c:v>1.7829999999999999</c:v>
                </c:pt>
                <c:pt idx="52">
                  <c:v>1.7889999999999999</c:v>
                </c:pt>
                <c:pt idx="53">
                  <c:v>1.7949999999999999</c:v>
                </c:pt>
                <c:pt idx="54">
                  <c:v>1.8</c:v>
                </c:pt>
                <c:pt idx="55">
                  <c:v>1.8049999999999999</c:v>
                </c:pt>
                <c:pt idx="56">
                  <c:v>1.81</c:v>
                </c:pt>
                <c:pt idx="57">
                  <c:v>1.8140000000000001</c:v>
                </c:pt>
                <c:pt idx="58">
                  <c:v>1.8180000000000001</c:v>
                </c:pt>
                <c:pt idx="59">
                  <c:v>1.8220000000000001</c:v>
                </c:pt>
                <c:pt idx="60">
                  <c:v>1.825</c:v>
                </c:pt>
                <c:pt idx="61">
                  <c:v>1.83</c:v>
                </c:pt>
                <c:pt idx="62">
                  <c:v>1.835</c:v>
                </c:pt>
                <c:pt idx="63">
                  <c:v>1.84</c:v>
                </c:pt>
                <c:pt idx="64">
                  <c:v>1.847</c:v>
                </c:pt>
                <c:pt idx="65">
                  <c:v>1.853</c:v>
                </c:pt>
                <c:pt idx="66">
                  <c:v>1.86</c:v>
                </c:pt>
                <c:pt idx="67">
                  <c:v>1.867</c:v>
                </c:pt>
                <c:pt idx="68">
                  <c:v>1.875</c:v>
                </c:pt>
                <c:pt idx="69">
                  <c:v>1.8819999999999999</c:v>
                </c:pt>
                <c:pt idx="70">
                  <c:v>1.89</c:v>
                </c:pt>
                <c:pt idx="71">
                  <c:v>1.8979999999999999</c:v>
                </c:pt>
                <c:pt idx="72">
                  <c:v>1.905</c:v>
                </c:pt>
                <c:pt idx="73">
                  <c:v>1.9119999999999999</c:v>
                </c:pt>
                <c:pt idx="74">
                  <c:v>1.919</c:v>
                </c:pt>
                <c:pt idx="75">
                  <c:v>1.925</c:v>
                </c:pt>
                <c:pt idx="76">
                  <c:v>1.9319999999999999</c:v>
                </c:pt>
                <c:pt idx="77">
                  <c:v>1.9379999999999999</c:v>
                </c:pt>
                <c:pt idx="78">
                  <c:v>1.944</c:v>
                </c:pt>
                <c:pt idx="79">
                  <c:v>1.95</c:v>
                </c:pt>
                <c:pt idx="80">
                  <c:v>1.956</c:v>
                </c:pt>
                <c:pt idx="81">
                  <c:v>1.962</c:v>
                </c:pt>
                <c:pt idx="82">
                  <c:v>1.9670000000000001</c:v>
                </c:pt>
                <c:pt idx="83">
                  <c:v>1.972</c:v>
                </c:pt>
                <c:pt idx="84">
                  <c:v>1.976</c:v>
                </c:pt>
                <c:pt idx="85">
                  <c:v>1.98</c:v>
                </c:pt>
                <c:pt idx="86">
                  <c:v>1.984</c:v>
                </c:pt>
                <c:pt idx="87">
                  <c:v>1.9870000000000001</c:v>
                </c:pt>
                <c:pt idx="88">
                  <c:v>1.99</c:v>
                </c:pt>
                <c:pt idx="89">
                  <c:v>1.9930000000000001</c:v>
                </c:pt>
                <c:pt idx="90">
                  <c:v>1.996</c:v>
                </c:pt>
                <c:pt idx="91">
                  <c:v>1.9990000000000001</c:v>
                </c:pt>
                <c:pt idx="92">
                  <c:v>2.0009999999999999</c:v>
                </c:pt>
                <c:pt idx="93">
                  <c:v>2.004</c:v>
                </c:pt>
                <c:pt idx="94">
                  <c:v>2.0059999999999998</c:v>
                </c:pt>
                <c:pt idx="95">
                  <c:v>2.0089999999999999</c:v>
                </c:pt>
                <c:pt idx="96">
                  <c:v>2.0110000000000001</c:v>
                </c:pt>
                <c:pt idx="97">
                  <c:v>2.0129999999999999</c:v>
                </c:pt>
                <c:pt idx="98">
                  <c:v>2.0150000000000001</c:v>
                </c:pt>
                <c:pt idx="99">
                  <c:v>2.0169999999999999</c:v>
                </c:pt>
                <c:pt idx="100">
                  <c:v>2.0190000000000001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D-4ACB-AE84-A9D7012F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27024"/>
        <c:axId val="971723664"/>
      </c:scatterChart>
      <c:valAx>
        <c:axId val="9717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23664"/>
        <c:crosses val="autoZero"/>
        <c:crossBetween val="midCat"/>
      </c:valAx>
      <c:valAx>
        <c:axId val="9717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2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Regression'!$J$2</c:f>
              <c:strCache>
                <c:ptCount val="1"/>
                <c:pt idx="0">
                  <c:v>Bioenergy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Regression'!$I$3:$I$103</c:f>
              <c:numCache>
                <c:formatCode>General</c:formatCode>
                <c:ptCount val="101"/>
                <c:pt idx="0">
                  <c:v>0.83350000000000002</c:v>
                </c:pt>
                <c:pt idx="1">
                  <c:v>0.87480000000000002</c:v>
                </c:pt>
                <c:pt idx="2">
                  <c:v>0.91110000000000002</c:v>
                </c:pt>
                <c:pt idx="3">
                  <c:v>0.94140000000000001</c:v>
                </c:pt>
                <c:pt idx="4">
                  <c:v>0.9657</c:v>
                </c:pt>
                <c:pt idx="5">
                  <c:v>0.98419999999999996</c:v>
                </c:pt>
                <c:pt idx="6">
                  <c:v>0.99680000000000002</c:v>
                </c:pt>
                <c:pt idx="7">
                  <c:v>1.0049999999999999</c:v>
                </c:pt>
                <c:pt idx="8">
                  <c:v>1.014</c:v>
                </c:pt>
                <c:pt idx="9">
                  <c:v>1.026</c:v>
                </c:pt>
                <c:pt idx="10">
                  <c:v>1.04</c:v>
                </c:pt>
                <c:pt idx="11">
                  <c:v>1.0569999999999999</c:v>
                </c:pt>
                <c:pt idx="12">
                  <c:v>1.0760000000000001</c:v>
                </c:pt>
                <c:pt idx="13">
                  <c:v>1.0960000000000001</c:v>
                </c:pt>
                <c:pt idx="14">
                  <c:v>1.117</c:v>
                </c:pt>
                <c:pt idx="15">
                  <c:v>1.139</c:v>
                </c:pt>
                <c:pt idx="16">
                  <c:v>1.1619999999999999</c:v>
                </c:pt>
                <c:pt idx="17">
                  <c:v>1.1859999999999999</c:v>
                </c:pt>
                <c:pt idx="18">
                  <c:v>1.21</c:v>
                </c:pt>
                <c:pt idx="19">
                  <c:v>1.2350000000000001</c:v>
                </c:pt>
                <c:pt idx="20">
                  <c:v>1.26</c:v>
                </c:pt>
                <c:pt idx="21">
                  <c:v>1.286</c:v>
                </c:pt>
                <c:pt idx="22">
                  <c:v>1.3120000000000001</c:v>
                </c:pt>
                <c:pt idx="23">
                  <c:v>1.3380000000000001</c:v>
                </c:pt>
                <c:pt idx="24">
                  <c:v>1.365</c:v>
                </c:pt>
                <c:pt idx="25">
                  <c:v>1.3919999999999999</c:v>
                </c:pt>
                <c:pt idx="26">
                  <c:v>1.419</c:v>
                </c:pt>
                <c:pt idx="27">
                  <c:v>1.4450000000000001</c:v>
                </c:pt>
                <c:pt idx="28">
                  <c:v>1.47</c:v>
                </c:pt>
                <c:pt idx="29">
                  <c:v>1.4950000000000001</c:v>
                </c:pt>
                <c:pt idx="30">
                  <c:v>1.5189999999999999</c:v>
                </c:pt>
                <c:pt idx="31">
                  <c:v>1.542</c:v>
                </c:pt>
                <c:pt idx="32">
                  <c:v>1.5629999999999999</c:v>
                </c:pt>
                <c:pt idx="33">
                  <c:v>1.583</c:v>
                </c:pt>
                <c:pt idx="34">
                  <c:v>1.601</c:v>
                </c:pt>
                <c:pt idx="35">
                  <c:v>1.617</c:v>
                </c:pt>
                <c:pt idx="36">
                  <c:v>1.633</c:v>
                </c:pt>
                <c:pt idx="37">
                  <c:v>1.647</c:v>
                </c:pt>
                <c:pt idx="38">
                  <c:v>1.66</c:v>
                </c:pt>
                <c:pt idx="39">
                  <c:v>1.6719999999999999</c:v>
                </c:pt>
                <c:pt idx="40">
                  <c:v>1.6830000000000001</c:v>
                </c:pt>
                <c:pt idx="41">
                  <c:v>1.694</c:v>
                </c:pt>
                <c:pt idx="42">
                  <c:v>1.7050000000000001</c:v>
                </c:pt>
                <c:pt idx="43">
                  <c:v>1.7150000000000001</c:v>
                </c:pt>
                <c:pt idx="44">
                  <c:v>1.7250000000000001</c:v>
                </c:pt>
                <c:pt idx="45">
                  <c:v>1.734</c:v>
                </c:pt>
                <c:pt idx="46">
                  <c:v>1.7430000000000001</c:v>
                </c:pt>
                <c:pt idx="47">
                  <c:v>1.752</c:v>
                </c:pt>
                <c:pt idx="48">
                  <c:v>1.76</c:v>
                </c:pt>
                <c:pt idx="49">
                  <c:v>1.768</c:v>
                </c:pt>
                <c:pt idx="50">
                  <c:v>1.776</c:v>
                </c:pt>
                <c:pt idx="51">
                  <c:v>1.7829999999999999</c:v>
                </c:pt>
                <c:pt idx="52">
                  <c:v>1.7889999999999999</c:v>
                </c:pt>
                <c:pt idx="53">
                  <c:v>1.7949999999999999</c:v>
                </c:pt>
                <c:pt idx="54">
                  <c:v>1.8</c:v>
                </c:pt>
                <c:pt idx="55">
                  <c:v>1.8049999999999999</c:v>
                </c:pt>
                <c:pt idx="56">
                  <c:v>1.81</c:v>
                </c:pt>
                <c:pt idx="57">
                  <c:v>1.8140000000000001</c:v>
                </c:pt>
                <c:pt idx="58">
                  <c:v>1.8180000000000001</c:v>
                </c:pt>
                <c:pt idx="59">
                  <c:v>1.8220000000000001</c:v>
                </c:pt>
                <c:pt idx="60">
                  <c:v>1.825</c:v>
                </c:pt>
                <c:pt idx="61">
                  <c:v>1.83</c:v>
                </c:pt>
                <c:pt idx="62">
                  <c:v>1.835</c:v>
                </c:pt>
                <c:pt idx="63">
                  <c:v>1.84</c:v>
                </c:pt>
                <c:pt idx="64">
                  <c:v>1.847</c:v>
                </c:pt>
                <c:pt idx="65">
                  <c:v>1.853</c:v>
                </c:pt>
                <c:pt idx="66">
                  <c:v>1.86</c:v>
                </c:pt>
                <c:pt idx="67">
                  <c:v>1.867</c:v>
                </c:pt>
                <c:pt idx="68">
                  <c:v>1.875</c:v>
                </c:pt>
                <c:pt idx="69">
                  <c:v>1.8819999999999999</c:v>
                </c:pt>
                <c:pt idx="70">
                  <c:v>1.89</c:v>
                </c:pt>
                <c:pt idx="71">
                  <c:v>1.8979999999999999</c:v>
                </c:pt>
                <c:pt idx="72">
                  <c:v>1.905</c:v>
                </c:pt>
                <c:pt idx="73">
                  <c:v>1.9119999999999999</c:v>
                </c:pt>
                <c:pt idx="74">
                  <c:v>1.919</c:v>
                </c:pt>
                <c:pt idx="75">
                  <c:v>1.925</c:v>
                </c:pt>
                <c:pt idx="76">
                  <c:v>1.9319999999999999</c:v>
                </c:pt>
                <c:pt idx="77">
                  <c:v>1.9379999999999999</c:v>
                </c:pt>
                <c:pt idx="78">
                  <c:v>1.944</c:v>
                </c:pt>
                <c:pt idx="79">
                  <c:v>1.95</c:v>
                </c:pt>
                <c:pt idx="80">
                  <c:v>1.956</c:v>
                </c:pt>
                <c:pt idx="81">
                  <c:v>1.962</c:v>
                </c:pt>
                <c:pt idx="82">
                  <c:v>1.9670000000000001</c:v>
                </c:pt>
                <c:pt idx="83">
                  <c:v>1.972</c:v>
                </c:pt>
                <c:pt idx="84">
                  <c:v>1.976</c:v>
                </c:pt>
                <c:pt idx="85">
                  <c:v>1.98</c:v>
                </c:pt>
                <c:pt idx="86">
                  <c:v>1.984</c:v>
                </c:pt>
                <c:pt idx="87">
                  <c:v>1.9870000000000001</c:v>
                </c:pt>
                <c:pt idx="88">
                  <c:v>1.99</c:v>
                </c:pt>
                <c:pt idx="89">
                  <c:v>1.9930000000000001</c:v>
                </c:pt>
                <c:pt idx="90">
                  <c:v>1.996</c:v>
                </c:pt>
                <c:pt idx="91">
                  <c:v>1.9990000000000001</c:v>
                </c:pt>
                <c:pt idx="92">
                  <c:v>2.0009999999999999</c:v>
                </c:pt>
                <c:pt idx="93">
                  <c:v>2.004</c:v>
                </c:pt>
                <c:pt idx="94">
                  <c:v>2.0059999999999998</c:v>
                </c:pt>
                <c:pt idx="95">
                  <c:v>2.0089999999999999</c:v>
                </c:pt>
                <c:pt idx="96">
                  <c:v>2.0110000000000001</c:v>
                </c:pt>
                <c:pt idx="97">
                  <c:v>2.0129999999999999</c:v>
                </c:pt>
                <c:pt idx="98">
                  <c:v>2.0150000000000001</c:v>
                </c:pt>
                <c:pt idx="99">
                  <c:v>2.0169999999999999</c:v>
                </c:pt>
                <c:pt idx="100">
                  <c:v>2.0190000000000001</c:v>
                </c:pt>
              </c:numCache>
            </c:numRef>
          </c:xVal>
          <c:yVal>
            <c:numRef>
              <c:f>'Linear Regression'!$J$3:$J$103</c:f>
              <c:numCache>
                <c:formatCode>General</c:formatCode>
                <c:ptCount val="101"/>
                <c:pt idx="0">
                  <c:v>45.05</c:v>
                </c:pt>
                <c:pt idx="1">
                  <c:v>46.14</c:v>
                </c:pt>
                <c:pt idx="2">
                  <c:v>47.1</c:v>
                </c:pt>
                <c:pt idx="3">
                  <c:v>47.94</c:v>
                </c:pt>
                <c:pt idx="4">
                  <c:v>48.82</c:v>
                </c:pt>
                <c:pt idx="5">
                  <c:v>49.7</c:v>
                </c:pt>
                <c:pt idx="6">
                  <c:v>50.59</c:v>
                </c:pt>
                <c:pt idx="7">
                  <c:v>51.75</c:v>
                </c:pt>
                <c:pt idx="8">
                  <c:v>52.92</c:v>
                </c:pt>
                <c:pt idx="9">
                  <c:v>53.41</c:v>
                </c:pt>
                <c:pt idx="10">
                  <c:v>53.53</c:v>
                </c:pt>
                <c:pt idx="11">
                  <c:v>54.12</c:v>
                </c:pt>
                <c:pt idx="12">
                  <c:v>55.01</c:v>
                </c:pt>
                <c:pt idx="13">
                  <c:v>55.66</c:v>
                </c:pt>
                <c:pt idx="14">
                  <c:v>56.18</c:v>
                </c:pt>
                <c:pt idx="15">
                  <c:v>56.8</c:v>
                </c:pt>
                <c:pt idx="16">
                  <c:v>57.44</c:v>
                </c:pt>
                <c:pt idx="17">
                  <c:v>58.13</c:v>
                </c:pt>
                <c:pt idx="18">
                  <c:v>58.87</c:v>
                </c:pt>
                <c:pt idx="19">
                  <c:v>59.55</c:v>
                </c:pt>
                <c:pt idx="20">
                  <c:v>60.03</c:v>
                </c:pt>
                <c:pt idx="21">
                  <c:v>59.81</c:v>
                </c:pt>
                <c:pt idx="22">
                  <c:v>59.36</c:v>
                </c:pt>
                <c:pt idx="23">
                  <c:v>59.69</c:v>
                </c:pt>
                <c:pt idx="24">
                  <c:v>60.2</c:v>
                </c:pt>
                <c:pt idx="25">
                  <c:v>60.75</c:v>
                </c:pt>
                <c:pt idx="26">
                  <c:v>61.29</c:v>
                </c:pt>
                <c:pt idx="27">
                  <c:v>61.79</c:v>
                </c:pt>
                <c:pt idx="28">
                  <c:v>62.25</c:v>
                </c:pt>
                <c:pt idx="29">
                  <c:v>62.65</c:v>
                </c:pt>
                <c:pt idx="30">
                  <c:v>63</c:v>
                </c:pt>
                <c:pt idx="31">
                  <c:v>63.31</c:v>
                </c:pt>
                <c:pt idx="32">
                  <c:v>63.58</c:v>
                </c:pt>
                <c:pt idx="33">
                  <c:v>63.83</c:v>
                </c:pt>
                <c:pt idx="34">
                  <c:v>64.06</c:v>
                </c:pt>
                <c:pt idx="35">
                  <c:v>64.290000000000006</c:v>
                </c:pt>
                <c:pt idx="36">
                  <c:v>64.53</c:v>
                </c:pt>
                <c:pt idx="37">
                  <c:v>64.78</c:v>
                </c:pt>
                <c:pt idx="38">
                  <c:v>65.05</c:v>
                </c:pt>
                <c:pt idx="39">
                  <c:v>65.349999999999994</c:v>
                </c:pt>
                <c:pt idx="40">
                  <c:v>65.67</c:v>
                </c:pt>
                <c:pt idx="41">
                  <c:v>66.02</c:v>
                </c:pt>
                <c:pt idx="42">
                  <c:v>66.38</c:v>
                </c:pt>
                <c:pt idx="43">
                  <c:v>66.77</c:v>
                </c:pt>
                <c:pt idx="44">
                  <c:v>67.16</c:v>
                </c:pt>
                <c:pt idx="45">
                  <c:v>67.569999999999993</c:v>
                </c:pt>
                <c:pt idx="46">
                  <c:v>67.989999999999995</c:v>
                </c:pt>
                <c:pt idx="47">
                  <c:v>68.42</c:v>
                </c:pt>
                <c:pt idx="48">
                  <c:v>68.84</c:v>
                </c:pt>
                <c:pt idx="49">
                  <c:v>69.28</c:v>
                </c:pt>
                <c:pt idx="50">
                  <c:v>69.709999999999994</c:v>
                </c:pt>
                <c:pt idx="51">
                  <c:v>70.150000000000006</c:v>
                </c:pt>
                <c:pt idx="52">
                  <c:v>70.58</c:v>
                </c:pt>
                <c:pt idx="53">
                  <c:v>71.03</c:v>
                </c:pt>
                <c:pt idx="54">
                  <c:v>71.47</c:v>
                </c:pt>
                <c:pt idx="55">
                  <c:v>71.92</c:v>
                </c:pt>
                <c:pt idx="56">
                  <c:v>72.37</c:v>
                </c:pt>
                <c:pt idx="57">
                  <c:v>72.819999999999993</c:v>
                </c:pt>
                <c:pt idx="58">
                  <c:v>73.28</c:v>
                </c:pt>
                <c:pt idx="59">
                  <c:v>73.739999999999995</c:v>
                </c:pt>
                <c:pt idx="60">
                  <c:v>74.2</c:v>
                </c:pt>
                <c:pt idx="61">
                  <c:v>74.67</c:v>
                </c:pt>
                <c:pt idx="62">
                  <c:v>75.13</c:v>
                </c:pt>
                <c:pt idx="63">
                  <c:v>75.599999999999994</c:v>
                </c:pt>
                <c:pt idx="64">
                  <c:v>76.08</c:v>
                </c:pt>
                <c:pt idx="65">
                  <c:v>76.55</c:v>
                </c:pt>
                <c:pt idx="66">
                  <c:v>77.03</c:v>
                </c:pt>
                <c:pt idx="67">
                  <c:v>77.510000000000005</c:v>
                </c:pt>
                <c:pt idx="68">
                  <c:v>77.989999999999995</c:v>
                </c:pt>
                <c:pt idx="69">
                  <c:v>78.47</c:v>
                </c:pt>
                <c:pt idx="70">
                  <c:v>78.95</c:v>
                </c:pt>
                <c:pt idx="71">
                  <c:v>79.44</c:v>
                </c:pt>
                <c:pt idx="72">
                  <c:v>79.92</c:v>
                </c:pt>
                <c:pt idx="73">
                  <c:v>80.41</c:v>
                </c:pt>
                <c:pt idx="74">
                  <c:v>80.900000000000006</c:v>
                </c:pt>
                <c:pt idx="75">
                  <c:v>81.39</c:v>
                </c:pt>
                <c:pt idx="76">
                  <c:v>81.88</c:v>
                </c:pt>
                <c:pt idx="77">
                  <c:v>82.37</c:v>
                </c:pt>
                <c:pt idx="78">
                  <c:v>82.87</c:v>
                </c:pt>
                <c:pt idx="79">
                  <c:v>83.36</c:v>
                </c:pt>
                <c:pt idx="80">
                  <c:v>83.85</c:v>
                </c:pt>
                <c:pt idx="81">
                  <c:v>84.35</c:v>
                </c:pt>
                <c:pt idx="82">
                  <c:v>84.84</c:v>
                </c:pt>
                <c:pt idx="83">
                  <c:v>85.34</c:v>
                </c:pt>
                <c:pt idx="84">
                  <c:v>85.84</c:v>
                </c:pt>
                <c:pt idx="85">
                  <c:v>86.35</c:v>
                </c:pt>
                <c:pt idx="86">
                  <c:v>86.86</c:v>
                </c:pt>
                <c:pt idx="87">
                  <c:v>87.37</c:v>
                </c:pt>
                <c:pt idx="88">
                  <c:v>87.89</c:v>
                </c:pt>
                <c:pt idx="89">
                  <c:v>88.41</c:v>
                </c:pt>
                <c:pt idx="90">
                  <c:v>88.93</c:v>
                </c:pt>
                <c:pt idx="91">
                  <c:v>89.47</c:v>
                </c:pt>
                <c:pt idx="92">
                  <c:v>90</c:v>
                </c:pt>
                <c:pt idx="93">
                  <c:v>90.55</c:v>
                </c:pt>
                <c:pt idx="94">
                  <c:v>91.09</c:v>
                </c:pt>
                <c:pt idx="95">
                  <c:v>91.65</c:v>
                </c:pt>
                <c:pt idx="96">
                  <c:v>92.2</c:v>
                </c:pt>
                <c:pt idx="97">
                  <c:v>92.77</c:v>
                </c:pt>
                <c:pt idx="98">
                  <c:v>93.33</c:v>
                </c:pt>
                <c:pt idx="99">
                  <c:v>93.9</c:v>
                </c:pt>
                <c:pt idx="100">
                  <c:v>94.48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F-4742-98ED-7B9375036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302720"/>
        <c:axId val="890303200"/>
      </c:scatterChart>
      <c:valAx>
        <c:axId val="8903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03200"/>
        <c:crosses val="autoZero"/>
        <c:crossBetween val="midCat"/>
      </c:valAx>
      <c:valAx>
        <c:axId val="8903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'Sensitivity Analysis'!$A$109</c:f>
              <c:strCache>
                <c:ptCount val="1"/>
                <c:pt idx="0">
                  <c:v>10+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'Sensitivity Analysis'!$B$108:$H$108</c:f>
              <c:strCache>
                <c:ptCount val="7"/>
                <c:pt idx="0">
                  <c:v>Coal</c:v>
                </c:pt>
                <c:pt idx="1">
                  <c:v>Oil</c:v>
                </c:pt>
                <c:pt idx="2">
                  <c:v>Gas</c:v>
                </c:pt>
                <c:pt idx="3">
                  <c:v>Renewables</c:v>
                </c:pt>
                <c:pt idx="4">
                  <c:v>Bioenergy</c:v>
                </c:pt>
                <c:pt idx="5">
                  <c:v>Nuclear</c:v>
                </c:pt>
                <c:pt idx="6">
                  <c:v>New Zero</c:v>
                </c:pt>
              </c:strCache>
            </c:strRef>
          </c:cat>
          <c:val>
            <c:numRef>
              <c:f>'Sensitivity Analysis'!$B$109:$H$109</c:f>
              <c:numCache>
                <c:formatCode>General</c:formatCode>
                <c:ptCount val="7"/>
                <c:pt idx="0">
                  <c:v>8897.2950000000019</c:v>
                </c:pt>
                <c:pt idx="1">
                  <c:v>15438.566000000003</c:v>
                </c:pt>
                <c:pt idx="2">
                  <c:v>9278.3459999999995</c:v>
                </c:pt>
                <c:pt idx="3">
                  <c:v>7113.0840000000035</c:v>
                </c:pt>
                <c:pt idx="4">
                  <c:v>4091.3509999999997</c:v>
                </c:pt>
                <c:pt idx="5">
                  <c:v>1356.4650000000004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5-6941-9AB1-75A8E3351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143263"/>
        <c:axId val="343756895"/>
      </c:barChart>
      <c:catAx>
        <c:axId val="3431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56895"/>
        <c:crosses val="autoZero"/>
        <c:auto val="1"/>
        <c:lblAlgn val="ctr"/>
        <c:lblOffset val="100"/>
        <c:noMultiLvlLbl val="0"/>
      </c:catAx>
      <c:valAx>
        <c:axId val="343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4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'Sensitivity Analysis'!$A$111</c:f>
              <c:strCache>
                <c:ptCount val="1"/>
                <c:pt idx="0">
                  <c:v>10_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'Sensitivity Analysis'!$B$110:$H$110</c:f>
              <c:strCache>
                <c:ptCount val="7"/>
                <c:pt idx="0">
                  <c:v>Coal</c:v>
                </c:pt>
                <c:pt idx="1">
                  <c:v>Oil</c:v>
                </c:pt>
                <c:pt idx="2">
                  <c:v>Gas</c:v>
                </c:pt>
                <c:pt idx="3">
                  <c:v>Renewables</c:v>
                </c:pt>
                <c:pt idx="4">
                  <c:v>Bioenergy</c:v>
                </c:pt>
                <c:pt idx="5">
                  <c:v>Nuclear</c:v>
                </c:pt>
                <c:pt idx="6">
                  <c:v>New Zero</c:v>
                </c:pt>
              </c:strCache>
            </c:strRef>
          </c:cat>
          <c:val>
            <c:numRef>
              <c:f>'Sensitivity Analysis'!$B$111:$H$111</c:f>
              <c:numCache>
                <c:formatCode>General</c:formatCode>
                <c:ptCount val="7"/>
                <c:pt idx="0">
                  <c:v>7279.6050000000005</c:v>
                </c:pt>
                <c:pt idx="1">
                  <c:v>12631.554000000002</c:v>
                </c:pt>
                <c:pt idx="2">
                  <c:v>7591.3739999999989</c:v>
                </c:pt>
                <c:pt idx="3">
                  <c:v>5819.7960000000021</c:v>
                </c:pt>
                <c:pt idx="4">
                  <c:v>3347.4689999999996</c:v>
                </c:pt>
                <c:pt idx="5">
                  <c:v>1109.8350000000003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2-7B41-81D4-6B00376A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28928"/>
        <c:axId val="664730576"/>
      </c:barChart>
      <c:catAx>
        <c:axId val="6647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0576"/>
        <c:crosses val="autoZero"/>
        <c:auto val="1"/>
        <c:lblAlgn val="ctr"/>
        <c:lblOffset val="100"/>
        <c:noMultiLvlLbl val="0"/>
      </c:catAx>
      <c:valAx>
        <c:axId val="6647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4</xdr:row>
      <xdr:rowOff>171450</xdr:rowOff>
    </xdr:from>
    <xdr:to>
      <xdr:col>19</xdr:col>
      <xdr:colOff>243840</xdr:colOff>
      <xdr:row>26</xdr:row>
      <xdr:rowOff>129540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85424D1-BA42-DE1F-8586-C83352754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23</xdr:row>
      <xdr:rowOff>171450</xdr:rowOff>
    </xdr:from>
    <xdr:to>
      <xdr:col>19</xdr:col>
      <xdr:colOff>228600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F6CD8-1AED-1A43-4700-78DA9423F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76200</xdr:colOff>
      <xdr:row>24</xdr:row>
      <xdr:rowOff>11430</xdr:rowOff>
    </xdr:from>
    <xdr:to>
      <xdr:col>39</xdr:col>
      <xdr:colOff>106680</xdr:colOff>
      <xdr:row>42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65DCC-198C-E738-B6B9-0BA9099A3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449580</xdr:colOff>
      <xdr:row>24</xdr:row>
      <xdr:rowOff>22860</xdr:rowOff>
    </xdr:from>
    <xdr:to>
      <xdr:col>29</xdr:col>
      <xdr:colOff>381000</xdr:colOff>
      <xdr:row>42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B63668-73BA-FA38-A58C-0DA204F57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4</xdr:row>
      <xdr:rowOff>31750</xdr:rowOff>
    </xdr:from>
    <xdr:to>
      <xdr:col>19</xdr:col>
      <xdr:colOff>146050</xdr:colOff>
      <xdr:row>18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F67DF-12FC-CDE9-A68B-646D913E2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21</xdr:row>
      <xdr:rowOff>57150</xdr:rowOff>
    </xdr:from>
    <xdr:to>
      <xdr:col>19</xdr:col>
      <xdr:colOff>146050</xdr:colOff>
      <xdr:row>35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57A35C-B62A-A0B9-CCB7-27505B6FE7A1}"/>
            </a:ext>
            <a:ext uri="{147F2762-F138-4A5C-976F-8EAC2B608ADB}">
              <a16:predDERef xmlns:a16="http://schemas.microsoft.com/office/drawing/2014/main" pred="{712F67DF-12FC-CDE9-A68B-646D913E2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778E0-6E0A-4EDC-86CE-0F8276F3D052}">
  <dimension ref="A1:H103"/>
  <sheetViews>
    <sheetView workbookViewId="0">
      <selection activeCell="I10" sqref="I10"/>
    </sheetView>
  </sheetViews>
  <sheetFormatPr defaultColWidth="8.85546875" defaultRowHeight="14.45"/>
  <cols>
    <col min="5" max="5" width="12.42578125" customWidth="1"/>
    <col min="6" max="6" width="12.7109375" customWidth="1"/>
  </cols>
  <sheetData>
    <row r="1" spans="1:8">
      <c r="A1" s="76" t="s">
        <v>0</v>
      </c>
      <c r="B1" s="77"/>
      <c r="C1" s="77"/>
      <c r="D1" s="77"/>
      <c r="E1" s="77"/>
      <c r="F1" s="77"/>
      <c r="G1" s="77"/>
      <c r="H1" s="78"/>
    </row>
    <row r="2" spans="1:8">
      <c r="A2" s="79" t="s">
        <v>1</v>
      </c>
      <c r="B2" s="80" t="s">
        <v>2</v>
      </c>
      <c r="C2" s="80" t="s">
        <v>3</v>
      </c>
      <c r="D2" s="80" t="s">
        <v>4</v>
      </c>
      <c r="E2" s="80" t="s">
        <v>5</v>
      </c>
      <c r="F2" s="80" t="s">
        <v>6</v>
      </c>
      <c r="G2" s="80" t="s">
        <v>7</v>
      </c>
      <c r="H2" s="81" t="s">
        <v>8</v>
      </c>
    </row>
    <row r="3" spans="1:8">
      <c r="A3" s="21">
        <v>2000</v>
      </c>
      <c r="B3" s="1">
        <v>117.35</v>
      </c>
      <c r="C3" s="1">
        <v>142.16</v>
      </c>
      <c r="D3" s="1">
        <v>88.5</v>
      </c>
      <c r="E3" s="1">
        <v>10.78</v>
      </c>
      <c r="F3" s="1">
        <v>45.05</v>
      </c>
      <c r="G3" s="1">
        <v>7.45</v>
      </c>
      <c r="H3" s="22">
        <v>0</v>
      </c>
    </row>
    <row r="4" spans="1:8">
      <c r="A4" s="21">
        <v>2001</v>
      </c>
      <c r="B4" s="1">
        <v>120.41</v>
      </c>
      <c r="C4" s="1">
        <v>143.97</v>
      </c>
      <c r="D4" s="1">
        <v>90.67</v>
      </c>
      <c r="E4" s="1">
        <v>11.2</v>
      </c>
      <c r="F4" s="1">
        <v>46.14</v>
      </c>
      <c r="G4" s="1">
        <v>7.62</v>
      </c>
      <c r="H4" s="22">
        <v>0</v>
      </c>
    </row>
    <row r="5" spans="1:8">
      <c r="A5" s="21">
        <v>2002</v>
      </c>
      <c r="B5" s="1">
        <v>123.54</v>
      </c>
      <c r="C5" s="1">
        <v>146.47999999999999</v>
      </c>
      <c r="D5" s="1">
        <v>92.93</v>
      </c>
      <c r="E5" s="1">
        <v>11.63</v>
      </c>
      <c r="F5" s="1">
        <v>47.1</v>
      </c>
      <c r="G5" s="1">
        <v>7.84</v>
      </c>
      <c r="H5" s="22">
        <v>0</v>
      </c>
    </row>
    <row r="6" spans="1:8">
      <c r="A6" s="21">
        <v>2003</v>
      </c>
      <c r="B6" s="1">
        <v>126.39</v>
      </c>
      <c r="C6" s="1">
        <v>148.65</v>
      </c>
      <c r="D6" s="1">
        <v>95.05</v>
      </c>
      <c r="E6" s="1">
        <v>12.1</v>
      </c>
      <c r="F6" s="1">
        <v>47.94</v>
      </c>
      <c r="G6" s="1">
        <v>8.08</v>
      </c>
      <c r="H6" s="22">
        <v>0</v>
      </c>
    </row>
    <row r="7" spans="1:8">
      <c r="A7" s="21">
        <v>2004</v>
      </c>
      <c r="B7" s="1">
        <v>129.94</v>
      </c>
      <c r="C7" s="1">
        <v>150.96</v>
      </c>
      <c r="D7" s="1">
        <v>97.12</v>
      </c>
      <c r="E7" s="1">
        <v>12.62</v>
      </c>
      <c r="F7" s="1">
        <v>48.82</v>
      </c>
      <c r="G7" s="1">
        <v>8.3699999999999992</v>
      </c>
      <c r="H7" s="22">
        <v>0</v>
      </c>
    </row>
    <row r="8" spans="1:8">
      <c r="A8" s="21">
        <v>2005</v>
      </c>
      <c r="B8" s="1">
        <v>132.66999999999999</v>
      </c>
      <c r="C8" s="1">
        <v>153.99</v>
      </c>
      <c r="D8" s="1">
        <v>100.07</v>
      </c>
      <c r="E8" s="1">
        <v>13.18</v>
      </c>
      <c r="F8" s="1">
        <v>49.7</v>
      </c>
      <c r="G8" s="1">
        <v>8.69</v>
      </c>
      <c r="H8" s="22">
        <v>0</v>
      </c>
    </row>
    <row r="9" spans="1:8">
      <c r="A9" s="21">
        <v>2006</v>
      </c>
      <c r="B9" s="1">
        <v>136.06</v>
      </c>
      <c r="C9" s="1">
        <v>157.46</v>
      </c>
      <c r="D9" s="1">
        <v>103.19</v>
      </c>
      <c r="E9" s="1">
        <v>13.77</v>
      </c>
      <c r="F9" s="1">
        <v>50.59</v>
      </c>
      <c r="G9" s="1">
        <v>9.02</v>
      </c>
      <c r="H9" s="22">
        <v>0</v>
      </c>
    </row>
    <row r="10" spans="1:8">
      <c r="A10" s="21">
        <v>2007</v>
      </c>
      <c r="B10" s="1">
        <v>140.16</v>
      </c>
      <c r="C10" s="1">
        <v>161.13</v>
      </c>
      <c r="D10" s="1">
        <v>106.49</v>
      </c>
      <c r="E10" s="1">
        <v>14.39</v>
      </c>
      <c r="F10" s="1">
        <v>51.75</v>
      </c>
      <c r="G10" s="1">
        <v>9.3699999999999992</v>
      </c>
      <c r="H10" s="22">
        <v>0</v>
      </c>
    </row>
    <row r="11" spans="1:8">
      <c r="A11" s="21">
        <v>2008</v>
      </c>
      <c r="B11" s="1">
        <v>143.51</v>
      </c>
      <c r="C11" s="1">
        <v>165.69</v>
      </c>
      <c r="D11" s="1">
        <v>109.59</v>
      </c>
      <c r="E11" s="1">
        <v>15.02</v>
      </c>
      <c r="F11" s="1">
        <v>52.92</v>
      </c>
      <c r="G11" s="1">
        <v>9.7100000000000009</v>
      </c>
      <c r="H11" s="22">
        <v>0</v>
      </c>
    </row>
    <row r="12" spans="1:8">
      <c r="A12" s="21">
        <v>2009</v>
      </c>
      <c r="B12" s="1">
        <v>145.61000000000001</v>
      </c>
      <c r="C12" s="1">
        <v>169.1</v>
      </c>
      <c r="D12" s="1">
        <v>112.1</v>
      </c>
      <c r="E12" s="1">
        <v>15.57</v>
      </c>
      <c r="F12" s="1">
        <v>53.41</v>
      </c>
      <c r="G12" s="1">
        <v>10.01</v>
      </c>
      <c r="H12" s="22">
        <v>0</v>
      </c>
    </row>
    <row r="13" spans="1:8">
      <c r="A13" s="21">
        <v>2010</v>
      </c>
      <c r="B13" s="1">
        <v>147.43</v>
      </c>
      <c r="C13" s="1">
        <v>170.56</v>
      </c>
      <c r="D13" s="1">
        <v>112.73</v>
      </c>
      <c r="E13" s="1">
        <v>16.03</v>
      </c>
      <c r="F13" s="1">
        <v>53.53</v>
      </c>
      <c r="G13" s="1">
        <v>10.25</v>
      </c>
      <c r="H13" s="22">
        <v>0</v>
      </c>
    </row>
    <row r="14" spans="1:8">
      <c r="A14" s="21">
        <v>2011</v>
      </c>
      <c r="B14" s="1">
        <v>149.85</v>
      </c>
      <c r="C14" s="1">
        <v>173.44</v>
      </c>
      <c r="D14" s="1">
        <v>114.72</v>
      </c>
      <c r="E14" s="1">
        <v>16.62</v>
      </c>
      <c r="F14" s="1">
        <v>54.12</v>
      </c>
      <c r="G14" s="1">
        <v>10.53</v>
      </c>
      <c r="H14" s="22">
        <v>0</v>
      </c>
    </row>
    <row r="15" spans="1:8">
      <c r="A15" s="21">
        <v>2012</v>
      </c>
      <c r="B15" s="1">
        <v>152.41999999999999</v>
      </c>
      <c r="C15" s="1">
        <v>176.17</v>
      </c>
      <c r="D15" s="1">
        <v>117.09</v>
      </c>
      <c r="E15" s="1">
        <v>17.25</v>
      </c>
      <c r="F15" s="1">
        <v>55.01</v>
      </c>
      <c r="G15" s="1">
        <v>10.79</v>
      </c>
      <c r="H15" s="22">
        <v>0</v>
      </c>
    </row>
    <row r="16" spans="1:8">
      <c r="A16" s="21">
        <v>2013</v>
      </c>
      <c r="B16" s="1">
        <v>154.15</v>
      </c>
      <c r="C16" s="1">
        <v>178.15</v>
      </c>
      <c r="D16" s="1">
        <v>119.32</v>
      </c>
      <c r="E16" s="1">
        <v>17.91</v>
      </c>
      <c r="F16" s="1">
        <v>55.66</v>
      </c>
      <c r="G16" s="1">
        <v>11</v>
      </c>
      <c r="H16" s="22">
        <v>0</v>
      </c>
    </row>
    <row r="17" spans="1:8">
      <c r="A17" s="21">
        <v>2014</v>
      </c>
      <c r="B17" s="1">
        <v>155.63999999999999</v>
      </c>
      <c r="C17" s="1">
        <v>180.7</v>
      </c>
      <c r="D17" s="1">
        <v>120.79</v>
      </c>
      <c r="E17" s="1">
        <v>18.63</v>
      </c>
      <c r="F17" s="1">
        <v>56.18</v>
      </c>
      <c r="G17" s="1">
        <v>11.18</v>
      </c>
      <c r="H17" s="22">
        <v>0</v>
      </c>
    </row>
    <row r="18" spans="1:8">
      <c r="A18" s="21">
        <v>2015</v>
      </c>
      <c r="B18" s="1">
        <v>157.62</v>
      </c>
      <c r="C18" s="1">
        <v>183.2</v>
      </c>
      <c r="D18" s="1">
        <v>121.85</v>
      </c>
      <c r="E18" s="1">
        <v>19.45</v>
      </c>
      <c r="F18" s="1">
        <v>56.8</v>
      </c>
      <c r="G18" s="1">
        <v>11.32</v>
      </c>
      <c r="H18" s="22">
        <v>0</v>
      </c>
    </row>
    <row r="19" spans="1:8">
      <c r="A19" s="21">
        <v>2016</v>
      </c>
      <c r="B19" s="1">
        <v>158.36000000000001</v>
      </c>
      <c r="C19" s="1">
        <v>185.97</v>
      </c>
      <c r="D19" s="1">
        <v>123.4</v>
      </c>
      <c r="E19" s="1">
        <v>20.39</v>
      </c>
      <c r="F19" s="1">
        <v>57.44</v>
      </c>
      <c r="G19" s="1">
        <v>11.44</v>
      </c>
      <c r="H19" s="22">
        <v>0</v>
      </c>
    </row>
    <row r="20" spans="1:8">
      <c r="A20" s="21">
        <v>2017</v>
      </c>
      <c r="B20" s="1">
        <v>160.04</v>
      </c>
      <c r="C20" s="1">
        <v>188.93</v>
      </c>
      <c r="D20" s="1">
        <v>125.07</v>
      </c>
      <c r="E20" s="1">
        <v>21.45</v>
      </c>
      <c r="F20" s="1">
        <v>58.13</v>
      </c>
      <c r="G20" s="1">
        <v>11.52</v>
      </c>
      <c r="H20" s="22">
        <v>0</v>
      </c>
    </row>
    <row r="21" spans="1:8">
      <c r="A21" s="21">
        <v>2018</v>
      </c>
      <c r="B21" s="1">
        <v>163.12</v>
      </c>
      <c r="C21" s="1">
        <v>191.38</v>
      </c>
      <c r="D21" s="1">
        <v>127.18</v>
      </c>
      <c r="E21" s="1">
        <v>22.68</v>
      </c>
      <c r="F21" s="1">
        <v>58.87</v>
      </c>
      <c r="G21" s="1">
        <v>11.59</v>
      </c>
      <c r="H21" s="22">
        <v>0</v>
      </c>
    </row>
    <row r="22" spans="1:8">
      <c r="A22" s="21">
        <v>2019</v>
      </c>
      <c r="B22" s="1">
        <v>166.56</v>
      </c>
      <c r="C22" s="1">
        <v>194.26</v>
      </c>
      <c r="D22" s="1">
        <v>129.08000000000001</v>
      </c>
      <c r="E22" s="1">
        <v>24.07</v>
      </c>
      <c r="F22" s="1">
        <v>59.55</v>
      </c>
      <c r="G22" s="1">
        <v>11.63</v>
      </c>
      <c r="H22" s="22">
        <v>0</v>
      </c>
    </row>
    <row r="23" spans="1:8">
      <c r="A23" s="21">
        <v>2020</v>
      </c>
      <c r="B23" s="1">
        <v>169.18</v>
      </c>
      <c r="C23" s="1">
        <v>196.82</v>
      </c>
      <c r="D23" s="1">
        <v>131.01</v>
      </c>
      <c r="E23" s="1">
        <v>25.61</v>
      </c>
      <c r="F23" s="1">
        <v>60.03</v>
      </c>
      <c r="G23" s="1">
        <v>11.65</v>
      </c>
      <c r="H23" s="22">
        <v>0</v>
      </c>
    </row>
    <row r="24" spans="1:8">
      <c r="A24" s="21">
        <v>2021</v>
      </c>
      <c r="B24" s="1">
        <v>169.62</v>
      </c>
      <c r="C24" s="1">
        <v>195.86</v>
      </c>
      <c r="D24" s="1">
        <v>131.32</v>
      </c>
      <c r="E24" s="1">
        <v>27.11</v>
      </c>
      <c r="F24" s="1">
        <v>59.81</v>
      </c>
      <c r="G24" s="1">
        <v>11.59</v>
      </c>
      <c r="H24" s="22">
        <v>0</v>
      </c>
    </row>
    <row r="25" spans="1:8">
      <c r="A25" s="21">
        <v>2022</v>
      </c>
      <c r="B25" s="1">
        <v>168.78</v>
      </c>
      <c r="C25" s="1">
        <v>192.67</v>
      </c>
      <c r="D25" s="1">
        <v>130.78</v>
      </c>
      <c r="E25" s="1">
        <v>28.54</v>
      </c>
      <c r="F25" s="1">
        <v>59.35</v>
      </c>
      <c r="G25" s="1">
        <v>11.49</v>
      </c>
      <c r="H25" s="22">
        <v>0</v>
      </c>
    </row>
    <row r="26" spans="1:8">
      <c r="A26" s="21">
        <v>2023</v>
      </c>
      <c r="B26" s="1">
        <v>169.98</v>
      </c>
      <c r="C26" s="1">
        <v>194.82</v>
      </c>
      <c r="D26" s="1">
        <v>132.04</v>
      </c>
      <c r="E26" s="1">
        <v>30.2</v>
      </c>
      <c r="F26" s="1">
        <v>59.67</v>
      </c>
      <c r="G26" s="1">
        <v>11.49</v>
      </c>
      <c r="H26" s="22">
        <v>0</v>
      </c>
    </row>
    <row r="27" spans="1:8">
      <c r="A27" s="21">
        <v>2024</v>
      </c>
      <c r="B27" s="1">
        <v>169.5</v>
      </c>
      <c r="C27" s="1">
        <v>196.69</v>
      </c>
      <c r="D27" s="1">
        <v>132.69999999999999</v>
      </c>
      <c r="E27" s="1">
        <v>31.91</v>
      </c>
      <c r="F27" s="1">
        <v>59.94</v>
      </c>
      <c r="G27" s="1">
        <v>11.51</v>
      </c>
      <c r="H27" s="22">
        <v>0</v>
      </c>
    </row>
    <row r="28" spans="1:8">
      <c r="A28" s="21">
        <v>2025</v>
      </c>
      <c r="B28" s="1">
        <v>167.68</v>
      </c>
      <c r="C28" s="1">
        <v>197.69</v>
      </c>
      <c r="D28" s="1">
        <v>133.1</v>
      </c>
      <c r="E28" s="1">
        <v>33.89</v>
      </c>
      <c r="F28" s="1">
        <v>60.18</v>
      </c>
      <c r="G28" s="1">
        <v>11.54</v>
      </c>
      <c r="H28" s="22">
        <v>0.03</v>
      </c>
    </row>
    <row r="29" spans="1:8">
      <c r="A29" s="21">
        <v>2026</v>
      </c>
      <c r="B29" s="1">
        <v>165.36</v>
      </c>
      <c r="C29" s="1">
        <v>198.04</v>
      </c>
      <c r="D29" s="1">
        <v>133.52000000000001</v>
      </c>
      <c r="E29" s="1">
        <v>36.26</v>
      </c>
      <c r="F29" s="1">
        <v>60.37</v>
      </c>
      <c r="G29" s="1">
        <v>11.57</v>
      </c>
      <c r="H29" s="22">
        <v>0.1</v>
      </c>
    </row>
    <row r="30" spans="1:8">
      <c r="A30" s="21">
        <v>2027</v>
      </c>
      <c r="B30" s="1">
        <v>162.59</v>
      </c>
      <c r="C30" s="1">
        <v>197.79</v>
      </c>
      <c r="D30" s="1">
        <v>133.88</v>
      </c>
      <c r="E30" s="1">
        <v>39.08</v>
      </c>
      <c r="F30" s="1">
        <v>60.47</v>
      </c>
      <c r="G30" s="1">
        <v>11.55</v>
      </c>
      <c r="H30" s="22">
        <v>0.25</v>
      </c>
    </row>
    <row r="31" spans="1:8">
      <c r="A31" s="21">
        <v>2028</v>
      </c>
      <c r="B31" s="1">
        <v>159.44</v>
      </c>
      <c r="C31" s="1">
        <v>196.96</v>
      </c>
      <c r="D31" s="1">
        <v>134.13999999999999</v>
      </c>
      <c r="E31" s="1">
        <v>42.31</v>
      </c>
      <c r="F31" s="1">
        <v>60.45</v>
      </c>
      <c r="G31" s="1">
        <v>11.49</v>
      </c>
      <c r="H31" s="22">
        <v>0.52</v>
      </c>
    </row>
    <row r="32" spans="1:8">
      <c r="A32" s="21">
        <v>2029</v>
      </c>
      <c r="B32" s="1">
        <v>155.93</v>
      </c>
      <c r="C32" s="1">
        <v>195.49</v>
      </c>
      <c r="D32" s="1">
        <v>134.25</v>
      </c>
      <c r="E32" s="1">
        <v>46.02</v>
      </c>
      <c r="F32" s="1">
        <v>60.3</v>
      </c>
      <c r="G32" s="1">
        <v>11.39</v>
      </c>
      <c r="H32" s="22">
        <v>0.9</v>
      </c>
    </row>
    <row r="33" spans="1:8">
      <c r="A33" s="21">
        <v>2030</v>
      </c>
      <c r="B33" s="1">
        <v>152.25</v>
      </c>
      <c r="C33" s="1">
        <v>193.28</v>
      </c>
      <c r="D33" s="1">
        <v>134.18</v>
      </c>
      <c r="E33" s="1">
        <v>50.3</v>
      </c>
      <c r="F33" s="1">
        <v>60.01</v>
      </c>
      <c r="G33" s="1">
        <v>11.27</v>
      </c>
      <c r="H33" s="22">
        <v>1.38</v>
      </c>
    </row>
    <row r="34" spans="1:8">
      <c r="A34" s="21">
        <v>2031</v>
      </c>
      <c r="B34" s="1">
        <v>148.54</v>
      </c>
      <c r="C34" s="1">
        <v>190.18</v>
      </c>
      <c r="D34" s="1">
        <v>133.88</v>
      </c>
      <c r="E34" s="1">
        <v>55.29</v>
      </c>
      <c r="F34" s="1">
        <v>59.5</v>
      </c>
      <c r="G34" s="1">
        <v>11.13</v>
      </c>
      <c r="H34" s="22">
        <v>1.97</v>
      </c>
    </row>
    <row r="35" spans="1:8">
      <c r="A35" s="21">
        <v>2032</v>
      </c>
      <c r="B35" s="1">
        <v>144.78</v>
      </c>
      <c r="C35" s="1">
        <v>186.11</v>
      </c>
      <c r="D35" s="1">
        <v>133.22</v>
      </c>
      <c r="E35" s="1">
        <v>61.15</v>
      </c>
      <c r="F35" s="1">
        <v>58.68</v>
      </c>
      <c r="G35" s="1">
        <v>10.97</v>
      </c>
      <c r="H35" s="22">
        <v>2.66</v>
      </c>
    </row>
    <row r="36" spans="1:8">
      <c r="A36" s="21">
        <v>2033</v>
      </c>
      <c r="B36" s="1">
        <v>140.78</v>
      </c>
      <c r="C36" s="1">
        <v>181.09</v>
      </c>
      <c r="D36" s="1">
        <v>131.99</v>
      </c>
      <c r="E36" s="1">
        <v>67.97</v>
      </c>
      <c r="F36" s="1">
        <v>57.53</v>
      </c>
      <c r="G36" s="1">
        <v>10.8</v>
      </c>
      <c r="H36" s="22">
        <v>3.46</v>
      </c>
    </row>
    <row r="37" spans="1:8">
      <c r="A37" s="21">
        <v>2034</v>
      </c>
      <c r="B37" s="1">
        <v>137.38</v>
      </c>
      <c r="C37" s="1">
        <v>175.97</v>
      </c>
      <c r="D37" s="1">
        <v>130.47</v>
      </c>
      <c r="E37" s="1">
        <v>75.53</v>
      </c>
      <c r="F37" s="1">
        <v>56.28</v>
      </c>
      <c r="G37" s="1">
        <v>10.59</v>
      </c>
      <c r="H37" s="22">
        <v>4.55</v>
      </c>
    </row>
    <row r="38" spans="1:8">
      <c r="A38" s="21">
        <v>2035</v>
      </c>
      <c r="B38" s="1">
        <v>134.16</v>
      </c>
      <c r="C38" s="1">
        <v>170.97</v>
      </c>
      <c r="D38" s="1">
        <v>128.43</v>
      </c>
      <c r="E38" s="1">
        <v>83.62</v>
      </c>
      <c r="F38" s="1">
        <v>55.05</v>
      </c>
      <c r="G38" s="1">
        <v>10.34</v>
      </c>
      <c r="H38" s="22">
        <v>5.85</v>
      </c>
    </row>
    <row r="39" spans="1:8">
      <c r="A39" s="21">
        <v>2036</v>
      </c>
      <c r="B39" s="1">
        <v>130.47999999999999</v>
      </c>
      <c r="C39" s="1">
        <v>165.93</v>
      </c>
      <c r="D39" s="1">
        <v>125.85</v>
      </c>
      <c r="E39" s="1">
        <v>92.17</v>
      </c>
      <c r="F39" s="1">
        <v>53.81</v>
      </c>
      <c r="G39" s="1">
        <v>10.050000000000001</v>
      </c>
      <c r="H39" s="22">
        <v>7.34</v>
      </c>
    </row>
    <row r="40" spans="1:8">
      <c r="A40" s="21">
        <v>2037</v>
      </c>
      <c r="B40" s="1">
        <v>126.26</v>
      </c>
      <c r="C40" s="1">
        <v>160.94</v>
      </c>
      <c r="D40" s="1">
        <v>122.91</v>
      </c>
      <c r="E40" s="1">
        <v>100.89</v>
      </c>
      <c r="F40" s="1">
        <v>52.62</v>
      </c>
      <c r="G40" s="1">
        <v>9.7200000000000006</v>
      </c>
      <c r="H40" s="22">
        <v>9.17</v>
      </c>
    </row>
    <row r="41" spans="1:8">
      <c r="A41" s="21">
        <v>2038</v>
      </c>
      <c r="B41" s="1">
        <v>121.59</v>
      </c>
      <c r="C41" s="1">
        <v>156.09</v>
      </c>
      <c r="D41" s="1">
        <v>119.67</v>
      </c>
      <c r="E41" s="1">
        <v>109.45</v>
      </c>
      <c r="F41" s="1">
        <v>51.5</v>
      </c>
      <c r="G41" s="1">
        <v>9.33</v>
      </c>
      <c r="H41" s="22">
        <v>11.45</v>
      </c>
    </row>
    <row r="42" spans="1:8">
      <c r="A42" s="21">
        <v>2039</v>
      </c>
      <c r="B42" s="1">
        <v>116.65</v>
      </c>
      <c r="C42" s="1">
        <v>151.44</v>
      </c>
      <c r="D42" s="1">
        <v>116.18</v>
      </c>
      <c r="E42" s="1">
        <v>117.33</v>
      </c>
      <c r="F42" s="1">
        <v>50.49</v>
      </c>
      <c r="G42" s="1">
        <v>8.91</v>
      </c>
      <c r="H42" s="22">
        <v>14.29</v>
      </c>
    </row>
    <row r="43" spans="1:8">
      <c r="A43" s="21">
        <v>2040</v>
      </c>
      <c r="B43" s="1">
        <v>111.73</v>
      </c>
      <c r="C43" s="1">
        <v>147.04</v>
      </c>
      <c r="D43" s="1">
        <v>112.6</v>
      </c>
      <c r="E43" s="1">
        <v>124.11</v>
      </c>
      <c r="F43" s="1">
        <v>49.59</v>
      </c>
      <c r="G43" s="1">
        <v>8.4499999999999993</v>
      </c>
      <c r="H43" s="22">
        <v>17.78</v>
      </c>
    </row>
    <row r="44" spans="1:8">
      <c r="A44" s="21">
        <v>2041</v>
      </c>
      <c r="B44" s="1">
        <v>107.03</v>
      </c>
      <c r="C44" s="1">
        <v>142.93</v>
      </c>
      <c r="D44" s="1">
        <v>109.08</v>
      </c>
      <c r="E44" s="1">
        <v>129.62</v>
      </c>
      <c r="F44" s="1">
        <v>48.8</v>
      </c>
      <c r="G44" s="1">
        <v>7.99</v>
      </c>
      <c r="H44" s="22">
        <v>21.94</v>
      </c>
    </row>
    <row r="45" spans="1:8">
      <c r="A45" s="21">
        <v>2042</v>
      </c>
      <c r="B45" s="1">
        <v>102.64</v>
      </c>
      <c r="C45" s="1">
        <v>139.09</v>
      </c>
      <c r="D45" s="1">
        <v>105.73</v>
      </c>
      <c r="E45" s="1">
        <v>133.84</v>
      </c>
      <c r="F45" s="1">
        <v>48.1</v>
      </c>
      <c r="G45" s="1">
        <v>7.54</v>
      </c>
      <c r="H45" s="22">
        <v>26.73</v>
      </c>
    </row>
    <row r="46" spans="1:8">
      <c r="A46" s="21">
        <v>2043</v>
      </c>
      <c r="B46" s="1">
        <v>98.58</v>
      </c>
      <c r="C46" s="1">
        <v>135.53</v>
      </c>
      <c r="D46" s="1">
        <v>102.61</v>
      </c>
      <c r="E46" s="1">
        <v>136.94</v>
      </c>
      <c r="F46" s="1">
        <v>47.48</v>
      </c>
      <c r="G46" s="1">
        <v>7.11</v>
      </c>
      <c r="H46" s="22">
        <v>32.06</v>
      </c>
    </row>
    <row r="47" spans="1:8">
      <c r="A47" s="21">
        <v>2044</v>
      </c>
      <c r="B47" s="1">
        <v>94.84</v>
      </c>
      <c r="C47" s="1">
        <v>132.19</v>
      </c>
      <c r="D47" s="1">
        <v>99.76</v>
      </c>
      <c r="E47" s="1">
        <v>139.11000000000001</v>
      </c>
      <c r="F47" s="1">
        <v>46.9</v>
      </c>
      <c r="G47" s="1">
        <v>6.69</v>
      </c>
      <c r="H47" s="22">
        <v>37.770000000000003</v>
      </c>
    </row>
    <row r="48" spans="1:8">
      <c r="A48" s="21">
        <v>2045</v>
      </c>
      <c r="B48" s="1">
        <v>91.48</v>
      </c>
      <c r="C48" s="1">
        <v>129.07</v>
      </c>
      <c r="D48" s="1">
        <v>97.23</v>
      </c>
      <c r="E48" s="1">
        <v>140.74</v>
      </c>
      <c r="F48" s="1">
        <v>46.34</v>
      </c>
      <c r="G48" s="1">
        <v>6.31</v>
      </c>
      <c r="H48" s="22">
        <v>43.34</v>
      </c>
    </row>
    <row r="49" spans="1:8">
      <c r="A49" s="21">
        <v>2046</v>
      </c>
      <c r="B49" s="1">
        <v>88.52</v>
      </c>
      <c r="C49" s="1">
        <v>126.17</v>
      </c>
      <c r="D49" s="1">
        <v>95.06</v>
      </c>
      <c r="E49" s="1">
        <v>142.18</v>
      </c>
      <c r="F49" s="1">
        <v>45.77</v>
      </c>
      <c r="G49" s="1">
        <v>5.96</v>
      </c>
      <c r="H49" s="22">
        <v>48.55</v>
      </c>
    </row>
    <row r="50" spans="1:8">
      <c r="A50" s="21">
        <v>2047</v>
      </c>
      <c r="B50" s="1">
        <v>85.88</v>
      </c>
      <c r="C50" s="1">
        <v>123.5</v>
      </c>
      <c r="D50" s="1">
        <v>93.17</v>
      </c>
      <c r="E50" s="1">
        <v>143.47999999999999</v>
      </c>
      <c r="F50" s="1">
        <v>45.21</v>
      </c>
      <c r="G50" s="1">
        <v>5.65</v>
      </c>
      <c r="H50" s="22">
        <v>53.4</v>
      </c>
    </row>
    <row r="51" spans="1:8">
      <c r="A51" s="21">
        <v>2048</v>
      </c>
      <c r="B51" s="1">
        <v>83.48</v>
      </c>
      <c r="C51" s="1">
        <v>121.06</v>
      </c>
      <c r="D51" s="1">
        <v>91.53</v>
      </c>
      <c r="E51" s="1">
        <v>144.66999999999999</v>
      </c>
      <c r="F51" s="1">
        <v>44.65</v>
      </c>
      <c r="G51" s="1">
        <v>5.37</v>
      </c>
      <c r="H51" s="22">
        <v>57.89</v>
      </c>
    </row>
    <row r="52" spans="1:8">
      <c r="A52" s="21">
        <v>2049</v>
      </c>
      <c r="B52" s="1">
        <v>81.3</v>
      </c>
      <c r="C52" s="1">
        <v>118.87</v>
      </c>
      <c r="D52" s="1">
        <v>90.11</v>
      </c>
      <c r="E52" s="1">
        <v>145.78</v>
      </c>
      <c r="F52" s="1">
        <v>44.1</v>
      </c>
      <c r="G52" s="1">
        <v>5.12</v>
      </c>
      <c r="H52" s="22">
        <v>62.04</v>
      </c>
    </row>
    <row r="53" spans="1:8">
      <c r="A53" s="21">
        <v>2050</v>
      </c>
      <c r="B53" s="1">
        <v>79.28</v>
      </c>
      <c r="C53" s="1">
        <v>116.87</v>
      </c>
      <c r="D53" s="1">
        <v>88.9</v>
      </c>
      <c r="E53" s="1">
        <v>146.80000000000001</v>
      </c>
      <c r="F53" s="1">
        <v>43.56</v>
      </c>
      <c r="G53" s="1">
        <v>4.9000000000000004</v>
      </c>
      <c r="H53" s="22">
        <v>65.84</v>
      </c>
    </row>
    <row r="54" spans="1:8">
      <c r="A54" s="21">
        <v>2051</v>
      </c>
      <c r="B54" s="1">
        <v>77.39</v>
      </c>
      <c r="C54" s="1">
        <v>115.01</v>
      </c>
      <c r="D54" s="1">
        <v>87.88</v>
      </c>
      <c r="E54" s="1">
        <v>147.75</v>
      </c>
      <c r="F54" s="1">
        <v>43.02</v>
      </c>
      <c r="G54" s="1">
        <v>4.71</v>
      </c>
      <c r="H54" s="22">
        <v>69.31</v>
      </c>
    </row>
    <row r="55" spans="1:8">
      <c r="A55" s="21">
        <v>2052</v>
      </c>
      <c r="B55" s="1">
        <v>75.59</v>
      </c>
      <c r="C55" s="1">
        <v>113.26</v>
      </c>
      <c r="D55" s="1">
        <v>87.04</v>
      </c>
      <c r="E55" s="1">
        <v>148.63</v>
      </c>
      <c r="F55" s="1">
        <v>42.49</v>
      </c>
      <c r="G55" s="1">
        <v>4.54</v>
      </c>
      <c r="H55" s="22">
        <v>72.45</v>
      </c>
    </row>
    <row r="56" spans="1:8">
      <c r="A56" s="21">
        <v>2053</v>
      </c>
      <c r="B56" s="1">
        <v>73.86</v>
      </c>
      <c r="C56" s="1">
        <v>111.53</v>
      </c>
      <c r="D56" s="1">
        <v>86.23</v>
      </c>
      <c r="E56" s="1">
        <v>149.44</v>
      </c>
      <c r="F56" s="1">
        <v>41.98</v>
      </c>
      <c r="G56" s="1">
        <v>4.38</v>
      </c>
      <c r="H56" s="22">
        <v>75.28</v>
      </c>
    </row>
    <row r="57" spans="1:8">
      <c r="A57" s="21">
        <v>2054</v>
      </c>
      <c r="B57" s="1">
        <v>72.209999999999994</v>
      </c>
      <c r="C57" s="1">
        <v>109.8</v>
      </c>
      <c r="D57" s="1">
        <v>85.4</v>
      </c>
      <c r="E57" s="1">
        <v>150.19</v>
      </c>
      <c r="F57" s="1">
        <v>41.48</v>
      </c>
      <c r="G57" s="1">
        <v>4.25</v>
      </c>
      <c r="H57" s="22">
        <v>77.83</v>
      </c>
    </row>
    <row r="58" spans="1:8">
      <c r="A58" s="21">
        <v>2055</v>
      </c>
      <c r="B58" s="1">
        <v>70.680000000000007</v>
      </c>
      <c r="C58" s="1">
        <v>108.14</v>
      </c>
      <c r="D58" s="1">
        <v>84.54</v>
      </c>
      <c r="E58" s="1">
        <v>150.86000000000001</v>
      </c>
      <c r="F58" s="1">
        <v>41</v>
      </c>
      <c r="G58" s="1">
        <v>4.13</v>
      </c>
      <c r="H58" s="22">
        <v>80.099999999999994</v>
      </c>
    </row>
    <row r="59" spans="1:8">
      <c r="A59" s="21">
        <v>2056</v>
      </c>
      <c r="B59" s="1">
        <v>69.28</v>
      </c>
      <c r="C59" s="1">
        <v>106.57</v>
      </c>
      <c r="D59" s="1">
        <v>83.68</v>
      </c>
      <c r="E59" s="1">
        <v>151.46</v>
      </c>
      <c r="F59" s="1">
        <v>40.549999999999997</v>
      </c>
      <c r="G59" s="1">
        <v>4.0199999999999996</v>
      </c>
      <c r="H59" s="22">
        <v>82.11</v>
      </c>
    </row>
    <row r="60" spans="1:8">
      <c r="A60" s="21">
        <v>2057</v>
      </c>
      <c r="B60" s="1">
        <v>68.02</v>
      </c>
      <c r="C60" s="1">
        <v>105.1</v>
      </c>
      <c r="D60" s="1">
        <v>82.83</v>
      </c>
      <c r="E60" s="1">
        <v>151.99</v>
      </c>
      <c r="F60" s="1">
        <v>40.119999999999997</v>
      </c>
      <c r="G60" s="1">
        <v>3.93</v>
      </c>
      <c r="H60" s="22">
        <v>83.86</v>
      </c>
    </row>
    <row r="61" spans="1:8">
      <c r="A61" s="21">
        <v>2058</v>
      </c>
      <c r="B61" s="1">
        <v>66.900000000000006</v>
      </c>
      <c r="C61" s="1">
        <v>103.73</v>
      </c>
      <c r="D61" s="1">
        <v>82</v>
      </c>
      <c r="E61" s="1">
        <v>152.44</v>
      </c>
      <c r="F61" s="1">
        <v>39.72</v>
      </c>
      <c r="G61" s="1">
        <v>3.84</v>
      </c>
      <c r="H61" s="22">
        <v>85.36</v>
      </c>
    </row>
    <row r="62" spans="1:8">
      <c r="A62" s="21">
        <v>2059</v>
      </c>
      <c r="B62" s="1">
        <v>65.89</v>
      </c>
      <c r="C62" s="1">
        <v>102.46</v>
      </c>
      <c r="D62" s="1">
        <v>81.19</v>
      </c>
      <c r="E62" s="1">
        <v>152.81</v>
      </c>
      <c r="F62" s="1">
        <v>39.340000000000003</v>
      </c>
      <c r="G62" s="1">
        <v>3.77</v>
      </c>
      <c r="H62" s="22">
        <v>86.64</v>
      </c>
    </row>
    <row r="63" spans="1:8">
      <c r="A63" s="21">
        <v>2060</v>
      </c>
      <c r="B63" s="1">
        <v>64.989999999999995</v>
      </c>
      <c r="C63" s="1">
        <v>101.26</v>
      </c>
      <c r="D63" s="1">
        <v>80.42</v>
      </c>
      <c r="E63" s="1">
        <v>153.1</v>
      </c>
      <c r="F63" s="1">
        <v>39</v>
      </c>
      <c r="G63" s="1">
        <v>3.7</v>
      </c>
      <c r="H63" s="22">
        <v>87.7</v>
      </c>
    </row>
    <row r="64" spans="1:8">
      <c r="A64" s="21">
        <v>2061</v>
      </c>
      <c r="B64" s="1">
        <v>64.14</v>
      </c>
      <c r="C64" s="1">
        <v>100.14</v>
      </c>
      <c r="D64" s="1">
        <v>79.69</v>
      </c>
      <c r="E64" s="1">
        <v>153.32</v>
      </c>
      <c r="F64" s="1">
        <v>38.68</v>
      </c>
      <c r="G64" s="1">
        <v>3.63</v>
      </c>
      <c r="H64" s="22">
        <v>88.56</v>
      </c>
    </row>
    <row r="65" spans="1:8">
      <c r="A65" s="21">
        <v>2062</v>
      </c>
      <c r="B65" s="1">
        <v>63.31</v>
      </c>
      <c r="C65" s="1">
        <v>99.08</v>
      </c>
      <c r="D65" s="1">
        <v>79</v>
      </c>
      <c r="E65" s="1">
        <v>153.47</v>
      </c>
      <c r="F65" s="1">
        <v>38.39</v>
      </c>
      <c r="G65" s="1">
        <v>3.57</v>
      </c>
      <c r="H65" s="22">
        <v>89.24</v>
      </c>
    </row>
    <row r="66" spans="1:8">
      <c r="A66" s="21">
        <v>2063</v>
      </c>
      <c r="B66" s="1">
        <v>62.49</v>
      </c>
      <c r="C66" s="1">
        <v>98.08</v>
      </c>
      <c r="D66" s="1">
        <v>78.349999999999994</v>
      </c>
      <c r="E66" s="1">
        <v>153.55000000000001</v>
      </c>
      <c r="F66" s="1">
        <v>38.119999999999997</v>
      </c>
      <c r="G66" s="1">
        <v>3.52</v>
      </c>
      <c r="H66" s="22">
        <v>89.76</v>
      </c>
    </row>
    <row r="67" spans="1:8">
      <c r="A67" s="21">
        <v>2064</v>
      </c>
      <c r="B67" s="1">
        <v>61.69</v>
      </c>
      <c r="C67" s="1">
        <v>97.13</v>
      </c>
      <c r="D67" s="1">
        <v>77.75</v>
      </c>
      <c r="E67" s="1">
        <v>153.58000000000001</v>
      </c>
      <c r="F67" s="1">
        <v>37.869999999999997</v>
      </c>
      <c r="G67" s="1">
        <v>3.46</v>
      </c>
      <c r="H67" s="22">
        <v>90.12</v>
      </c>
    </row>
    <row r="68" spans="1:8">
      <c r="A68" s="21">
        <v>2065</v>
      </c>
      <c r="B68" s="1">
        <v>60.89</v>
      </c>
      <c r="C68" s="1">
        <v>96.23</v>
      </c>
      <c r="D68" s="1">
        <v>77.19</v>
      </c>
      <c r="E68" s="1">
        <v>153.56</v>
      </c>
      <c r="F68" s="1">
        <v>37.65</v>
      </c>
      <c r="G68" s="1">
        <v>3.41</v>
      </c>
      <c r="H68" s="22">
        <v>90.35</v>
      </c>
    </row>
    <row r="69" spans="1:8">
      <c r="A69" s="21">
        <v>2066</v>
      </c>
      <c r="B69" s="1">
        <v>60.11</v>
      </c>
      <c r="C69" s="1">
        <v>95.38</v>
      </c>
      <c r="D69" s="1">
        <v>76.67</v>
      </c>
      <c r="E69" s="1">
        <v>153.47999999999999</v>
      </c>
      <c r="F69" s="1">
        <v>37.450000000000003</v>
      </c>
      <c r="G69" s="1">
        <v>3.36</v>
      </c>
      <c r="H69" s="22">
        <v>90.46</v>
      </c>
    </row>
    <row r="70" spans="1:8">
      <c r="A70" s="21">
        <v>2067</v>
      </c>
      <c r="B70" s="1">
        <v>59.35</v>
      </c>
      <c r="C70" s="1">
        <v>94.58</v>
      </c>
      <c r="D70" s="1">
        <v>76.19</v>
      </c>
      <c r="E70" s="1">
        <v>153.34</v>
      </c>
      <c r="F70" s="1">
        <v>37.26</v>
      </c>
      <c r="G70" s="1">
        <v>3.31</v>
      </c>
      <c r="H70" s="22">
        <v>90.47</v>
      </c>
    </row>
    <row r="71" spans="1:8">
      <c r="A71" s="21">
        <v>2068</v>
      </c>
      <c r="B71" s="1">
        <v>58.61</v>
      </c>
      <c r="C71" s="1">
        <v>93.81</v>
      </c>
      <c r="D71" s="1">
        <v>75.739999999999995</v>
      </c>
      <c r="E71" s="1">
        <v>153.16</v>
      </c>
      <c r="F71" s="1">
        <v>37.090000000000003</v>
      </c>
      <c r="G71" s="1">
        <v>3.26</v>
      </c>
      <c r="H71" s="22">
        <v>90.38</v>
      </c>
    </row>
    <row r="72" spans="1:8">
      <c r="A72" s="21">
        <v>2069</v>
      </c>
      <c r="B72" s="1">
        <v>57.9</v>
      </c>
      <c r="C72" s="1">
        <v>93.08</v>
      </c>
      <c r="D72" s="1">
        <v>75.319999999999993</v>
      </c>
      <c r="E72" s="1">
        <v>152.94</v>
      </c>
      <c r="F72" s="1">
        <v>36.93</v>
      </c>
      <c r="G72" s="1">
        <v>3.22</v>
      </c>
      <c r="H72" s="22">
        <v>90.21</v>
      </c>
    </row>
    <row r="73" spans="1:8">
      <c r="A73" s="21">
        <v>2070</v>
      </c>
      <c r="B73" s="1">
        <v>57.21</v>
      </c>
      <c r="C73" s="1">
        <v>92.38</v>
      </c>
      <c r="D73" s="1">
        <v>74.91</v>
      </c>
      <c r="E73" s="1">
        <v>152.66999999999999</v>
      </c>
      <c r="F73" s="1">
        <v>36.79</v>
      </c>
      <c r="G73" s="1">
        <v>3.17</v>
      </c>
      <c r="H73" s="22">
        <v>89.98</v>
      </c>
    </row>
    <row r="74" spans="1:8">
      <c r="A74" s="21">
        <v>2071</v>
      </c>
      <c r="B74" s="1">
        <v>56.55</v>
      </c>
      <c r="C74" s="1">
        <v>91.72</v>
      </c>
      <c r="D74" s="1">
        <v>74.52</v>
      </c>
      <c r="E74" s="1">
        <v>152.36000000000001</v>
      </c>
      <c r="F74" s="1">
        <v>36.65</v>
      </c>
      <c r="G74" s="1">
        <v>3.13</v>
      </c>
      <c r="H74" s="22">
        <v>89.68</v>
      </c>
    </row>
    <row r="75" spans="1:8">
      <c r="A75" s="21">
        <v>2072</v>
      </c>
      <c r="B75" s="1">
        <v>55.93</v>
      </c>
      <c r="C75" s="1">
        <v>91.08</v>
      </c>
      <c r="D75" s="1">
        <v>74.12</v>
      </c>
      <c r="E75" s="1">
        <v>152.02000000000001</v>
      </c>
      <c r="F75" s="1">
        <v>36.520000000000003</v>
      </c>
      <c r="G75" s="1">
        <v>3.09</v>
      </c>
      <c r="H75" s="22">
        <v>89.33</v>
      </c>
    </row>
    <row r="76" spans="1:8">
      <c r="A76" s="21">
        <v>2073</v>
      </c>
      <c r="B76" s="1">
        <v>55.34</v>
      </c>
      <c r="C76" s="1">
        <v>90.48</v>
      </c>
      <c r="D76" s="1">
        <v>73.739999999999995</v>
      </c>
      <c r="E76" s="1">
        <v>151.63999999999999</v>
      </c>
      <c r="F76" s="1">
        <v>36.4</v>
      </c>
      <c r="G76" s="1">
        <v>3.05</v>
      </c>
      <c r="H76" s="22">
        <v>88.95</v>
      </c>
    </row>
    <row r="77" spans="1:8">
      <c r="A77" s="21">
        <v>2074</v>
      </c>
      <c r="B77" s="1">
        <v>54.79</v>
      </c>
      <c r="C77" s="1">
        <v>89.9</v>
      </c>
      <c r="D77" s="1">
        <v>73.34</v>
      </c>
      <c r="E77" s="1">
        <v>151.22999999999999</v>
      </c>
      <c r="F77" s="1">
        <v>36.28</v>
      </c>
      <c r="G77" s="1">
        <v>3.01</v>
      </c>
      <c r="H77" s="22">
        <v>88.52</v>
      </c>
    </row>
    <row r="78" spans="1:8">
      <c r="A78" s="21">
        <v>2075</v>
      </c>
      <c r="B78" s="1">
        <v>54.28</v>
      </c>
      <c r="C78" s="1">
        <v>89.35</v>
      </c>
      <c r="D78" s="1">
        <v>72.95</v>
      </c>
      <c r="E78" s="1">
        <v>150.79</v>
      </c>
      <c r="F78" s="1">
        <v>36.159999999999997</v>
      </c>
      <c r="G78" s="1">
        <v>2.97</v>
      </c>
      <c r="H78" s="22">
        <v>88.07</v>
      </c>
    </row>
    <row r="79" spans="1:8">
      <c r="A79" s="21">
        <v>2076</v>
      </c>
      <c r="B79" s="1">
        <v>53.79</v>
      </c>
      <c r="C79" s="1">
        <v>88.82</v>
      </c>
      <c r="D79" s="1">
        <v>72.55</v>
      </c>
      <c r="E79" s="1">
        <v>150.32</v>
      </c>
      <c r="F79" s="1">
        <v>36.049999999999997</v>
      </c>
      <c r="G79" s="1">
        <v>2.94</v>
      </c>
      <c r="H79" s="22">
        <v>87.6</v>
      </c>
    </row>
    <row r="80" spans="1:8">
      <c r="A80" s="21">
        <v>2077</v>
      </c>
      <c r="B80" s="1">
        <v>53.34</v>
      </c>
      <c r="C80" s="1">
        <v>88.3</v>
      </c>
      <c r="D80" s="1">
        <v>72.150000000000006</v>
      </c>
      <c r="E80" s="1">
        <v>149.82</v>
      </c>
      <c r="F80" s="1">
        <v>35.93</v>
      </c>
      <c r="G80" s="1">
        <v>2.9</v>
      </c>
      <c r="H80" s="22">
        <v>87.11</v>
      </c>
    </row>
    <row r="81" spans="1:8">
      <c r="A81" s="21">
        <v>2078</v>
      </c>
      <c r="B81" s="1">
        <v>52.91</v>
      </c>
      <c r="C81" s="1">
        <v>87.8</v>
      </c>
      <c r="D81" s="1">
        <v>71.739999999999995</v>
      </c>
      <c r="E81" s="1">
        <v>149.30000000000001</v>
      </c>
      <c r="F81" s="1">
        <v>35.82</v>
      </c>
      <c r="G81" s="1">
        <v>2.87</v>
      </c>
      <c r="H81" s="22">
        <v>86.6</v>
      </c>
    </row>
    <row r="82" spans="1:8">
      <c r="A82" s="21">
        <v>2079</v>
      </c>
      <c r="B82" s="1">
        <v>52.51</v>
      </c>
      <c r="C82" s="1">
        <v>87.31</v>
      </c>
      <c r="D82" s="1">
        <v>71.319999999999993</v>
      </c>
      <c r="E82" s="1">
        <v>148.75</v>
      </c>
      <c r="F82" s="1">
        <v>35.700000000000003</v>
      </c>
      <c r="G82" s="1">
        <v>2.84</v>
      </c>
      <c r="H82" s="22">
        <v>86.08</v>
      </c>
    </row>
    <row r="83" spans="1:8">
      <c r="A83" s="21">
        <v>2080</v>
      </c>
      <c r="B83" s="1">
        <v>52.13</v>
      </c>
      <c r="C83" s="1">
        <v>86.83</v>
      </c>
      <c r="D83" s="1">
        <v>70.91</v>
      </c>
      <c r="E83" s="1">
        <v>148.19</v>
      </c>
      <c r="F83" s="1">
        <v>35.590000000000003</v>
      </c>
      <c r="G83" s="1">
        <v>2.81</v>
      </c>
      <c r="H83" s="22">
        <v>85.55</v>
      </c>
    </row>
    <row r="84" spans="1:8">
      <c r="A84" s="21">
        <v>2081</v>
      </c>
      <c r="B84" s="1">
        <v>51.76</v>
      </c>
      <c r="C84" s="1">
        <v>86.36</v>
      </c>
      <c r="D84" s="1">
        <v>70.48</v>
      </c>
      <c r="E84" s="1">
        <v>147.61000000000001</v>
      </c>
      <c r="F84" s="1">
        <v>35.47</v>
      </c>
      <c r="G84" s="1">
        <v>2.77</v>
      </c>
      <c r="H84" s="22">
        <v>85.01</v>
      </c>
    </row>
    <row r="85" spans="1:8">
      <c r="A85" s="21">
        <v>2082</v>
      </c>
      <c r="B85" s="1">
        <v>51.41</v>
      </c>
      <c r="C85" s="1">
        <v>85.9</v>
      </c>
      <c r="D85" s="1">
        <v>70.05</v>
      </c>
      <c r="E85" s="1">
        <v>147.01</v>
      </c>
      <c r="F85" s="1">
        <v>35.35</v>
      </c>
      <c r="G85" s="1">
        <v>2.74</v>
      </c>
      <c r="H85" s="22">
        <v>84.47</v>
      </c>
    </row>
    <row r="86" spans="1:8">
      <c r="A86" s="21">
        <v>2083</v>
      </c>
      <c r="B86" s="1">
        <v>51.07</v>
      </c>
      <c r="C86" s="1">
        <v>85.44</v>
      </c>
      <c r="D86" s="1">
        <v>69.62</v>
      </c>
      <c r="E86" s="1">
        <v>146.4</v>
      </c>
      <c r="F86" s="1">
        <v>35.229999999999997</v>
      </c>
      <c r="G86" s="1">
        <v>2.72</v>
      </c>
      <c r="H86" s="22">
        <v>83.93</v>
      </c>
    </row>
    <row r="87" spans="1:8">
      <c r="A87" s="21">
        <v>2084</v>
      </c>
      <c r="B87" s="1">
        <v>50.74</v>
      </c>
      <c r="C87" s="1">
        <v>84.99</v>
      </c>
      <c r="D87" s="1">
        <v>69.19</v>
      </c>
      <c r="E87" s="1">
        <v>145.79</v>
      </c>
      <c r="F87" s="1">
        <v>35.11</v>
      </c>
      <c r="G87" s="1">
        <v>2.69</v>
      </c>
      <c r="H87" s="22">
        <v>83.38</v>
      </c>
    </row>
    <row r="88" spans="1:8">
      <c r="A88" s="21">
        <v>2085</v>
      </c>
      <c r="B88" s="1">
        <v>50.42</v>
      </c>
      <c r="C88" s="1">
        <v>84.54</v>
      </c>
      <c r="D88" s="1">
        <v>68.75</v>
      </c>
      <c r="E88" s="1">
        <v>145.16</v>
      </c>
      <c r="F88" s="1">
        <v>34.979999999999997</v>
      </c>
      <c r="G88" s="1">
        <v>2.66</v>
      </c>
      <c r="H88" s="22">
        <v>82.84</v>
      </c>
    </row>
    <row r="89" spans="1:8">
      <c r="A89" s="21">
        <v>2086</v>
      </c>
      <c r="B89" s="1">
        <v>50.1</v>
      </c>
      <c r="C89" s="1">
        <v>84.09</v>
      </c>
      <c r="D89" s="1">
        <v>68.319999999999993</v>
      </c>
      <c r="E89" s="1">
        <v>144.54</v>
      </c>
      <c r="F89" s="1">
        <v>34.86</v>
      </c>
      <c r="G89" s="1">
        <v>2.63</v>
      </c>
      <c r="H89" s="22">
        <v>82.3</v>
      </c>
    </row>
    <row r="90" spans="1:8">
      <c r="A90" s="21">
        <v>2087</v>
      </c>
      <c r="B90" s="1">
        <v>49.79</v>
      </c>
      <c r="C90" s="1">
        <v>83.65</v>
      </c>
      <c r="D90" s="1">
        <v>67.88</v>
      </c>
      <c r="E90" s="1">
        <v>143.91</v>
      </c>
      <c r="F90" s="1">
        <v>34.729999999999997</v>
      </c>
      <c r="G90" s="1">
        <v>2.61</v>
      </c>
      <c r="H90" s="22">
        <v>81.760000000000005</v>
      </c>
    </row>
    <row r="91" spans="1:8">
      <c r="A91" s="21">
        <v>2088</v>
      </c>
      <c r="B91" s="1">
        <v>49.49</v>
      </c>
      <c r="C91" s="1">
        <v>83.21</v>
      </c>
      <c r="D91" s="1">
        <v>67.44</v>
      </c>
      <c r="E91" s="1">
        <v>143.28</v>
      </c>
      <c r="F91" s="1">
        <v>34.61</v>
      </c>
      <c r="G91" s="1">
        <v>2.58</v>
      </c>
      <c r="H91" s="22">
        <v>81.23</v>
      </c>
    </row>
    <row r="92" spans="1:8">
      <c r="A92" s="21">
        <v>2089</v>
      </c>
      <c r="B92" s="1">
        <v>49.19</v>
      </c>
      <c r="C92" s="1">
        <v>82.78</v>
      </c>
      <c r="D92" s="1">
        <v>67</v>
      </c>
      <c r="E92" s="1">
        <v>142.65</v>
      </c>
      <c r="F92" s="1">
        <v>34.479999999999997</v>
      </c>
      <c r="G92" s="1">
        <v>2.56</v>
      </c>
      <c r="H92" s="22">
        <v>80.709999999999994</v>
      </c>
    </row>
    <row r="93" spans="1:8">
      <c r="A93" s="21">
        <v>2090</v>
      </c>
      <c r="B93" s="1">
        <v>48.9</v>
      </c>
      <c r="C93" s="1">
        <v>82.35</v>
      </c>
      <c r="D93" s="1">
        <v>66.56</v>
      </c>
      <c r="E93" s="1">
        <v>142.04</v>
      </c>
      <c r="F93" s="1">
        <v>34.35</v>
      </c>
      <c r="G93" s="1">
        <v>2.54</v>
      </c>
      <c r="H93" s="22">
        <v>80.19</v>
      </c>
    </row>
    <row r="94" spans="1:8">
      <c r="A94" s="21">
        <v>2091</v>
      </c>
      <c r="B94" s="1">
        <v>48.61</v>
      </c>
      <c r="C94" s="1">
        <v>81.93</v>
      </c>
      <c r="D94" s="1">
        <v>66.12</v>
      </c>
      <c r="E94" s="1">
        <v>141.41999999999999</v>
      </c>
      <c r="F94" s="1">
        <v>34.22</v>
      </c>
      <c r="G94" s="1">
        <v>2.52</v>
      </c>
      <c r="H94" s="22">
        <v>79.69</v>
      </c>
    </row>
    <row r="95" spans="1:8">
      <c r="A95" s="21">
        <v>2092</v>
      </c>
      <c r="B95" s="1">
        <v>48.33</v>
      </c>
      <c r="C95" s="1">
        <v>81.510000000000005</v>
      </c>
      <c r="D95" s="1">
        <v>65.69</v>
      </c>
      <c r="E95" s="1">
        <v>140.82</v>
      </c>
      <c r="F95" s="1">
        <v>34.090000000000003</v>
      </c>
      <c r="G95" s="1">
        <v>2.5</v>
      </c>
      <c r="H95" s="22">
        <v>79.19</v>
      </c>
    </row>
    <row r="96" spans="1:8">
      <c r="A96" s="21">
        <v>2093</v>
      </c>
      <c r="B96" s="1">
        <v>48.05</v>
      </c>
      <c r="C96" s="1">
        <v>81.099999999999994</v>
      </c>
      <c r="D96" s="1">
        <v>65.260000000000005</v>
      </c>
      <c r="E96" s="1">
        <v>140.22999999999999</v>
      </c>
      <c r="F96" s="1">
        <v>33.96</v>
      </c>
      <c r="G96" s="1">
        <v>2.4700000000000002</v>
      </c>
      <c r="H96" s="22">
        <v>78.709999999999994</v>
      </c>
    </row>
    <row r="97" spans="1:8">
      <c r="A97" s="21">
        <v>2094</v>
      </c>
      <c r="B97" s="1">
        <v>47.77</v>
      </c>
      <c r="C97" s="1">
        <v>80.69</v>
      </c>
      <c r="D97" s="1">
        <v>64.83</v>
      </c>
      <c r="E97" s="1">
        <v>139.63999999999999</v>
      </c>
      <c r="F97" s="1">
        <v>33.83</v>
      </c>
      <c r="G97" s="1">
        <v>2.4500000000000002</v>
      </c>
      <c r="H97" s="22">
        <v>78.239999999999995</v>
      </c>
    </row>
    <row r="98" spans="1:8">
      <c r="A98" s="21">
        <v>2095</v>
      </c>
      <c r="B98" s="1">
        <v>47.51</v>
      </c>
      <c r="C98" s="1">
        <v>80.290000000000006</v>
      </c>
      <c r="D98" s="1">
        <v>64.400000000000006</v>
      </c>
      <c r="E98" s="1">
        <v>139.07</v>
      </c>
      <c r="F98" s="1">
        <v>33.700000000000003</v>
      </c>
      <c r="G98" s="1">
        <v>2.4300000000000002</v>
      </c>
      <c r="H98" s="22">
        <v>77.78</v>
      </c>
    </row>
    <row r="99" spans="1:8">
      <c r="A99" s="21">
        <v>2096</v>
      </c>
      <c r="B99" s="1">
        <v>47.24</v>
      </c>
      <c r="C99" s="1">
        <v>79.89</v>
      </c>
      <c r="D99" s="1">
        <v>63.99</v>
      </c>
      <c r="E99" s="1">
        <v>138.51</v>
      </c>
      <c r="F99" s="1">
        <v>33.57</v>
      </c>
      <c r="G99" s="1">
        <v>2.42</v>
      </c>
      <c r="H99" s="22">
        <v>77.33</v>
      </c>
    </row>
    <row r="100" spans="1:8">
      <c r="A100" s="21">
        <v>2097</v>
      </c>
      <c r="B100" s="1">
        <v>46.98</v>
      </c>
      <c r="C100" s="1">
        <v>79.5</v>
      </c>
      <c r="D100" s="1">
        <v>63.57</v>
      </c>
      <c r="E100" s="1">
        <v>137.97</v>
      </c>
      <c r="F100" s="1">
        <v>33.44</v>
      </c>
      <c r="G100" s="1">
        <v>2.4</v>
      </c>
      <c r="H100" s="22">
        <v>76.89</v>
      </c>
    </row>
    <row r="101" spans="1:8">
      <c r="A101" s="21">
        <v>2098</v>
      </c>
      <c r="B101" s="1">
        <v>46.72</v>
      </c>
      <c r="C101" s="1">
        <v>79.12</v>
      </c>
      <c r="D101" s="1">
        <v>63.17</v>
      </c>
      <c r="E101" s="1">
        <v>137.43</v>
      </c>
      <c r="F101" s="1">
        <v>33.31</v>
      </c>
      <c r="G101" s="1">
        <v>2.38</v>
      </c>
      <c r="H101" s="22">
        <v>76.47</v>
      </c>
    </row>
    <row r="102" spans="1:8">
      <c r="A102" s="21">
        <v>2099</v>
      </c>
      <c r="B102" s="1">
        <v>46.47</v>
      </c>
      <c r="C102" s="1">
        <v>78.739999999999995</v>
      </c>
      <c r="D102" s="1">
        <v>62.76</v>
      </c>
      <c r="E102" s="1">
        <v>136.91</v>
      </c>
      <c r="F102" s="1">
        <v>33.18</v>
      </c>
      <c r="G102" s="1">
        <v>2.36</v>
      </c>
      <c r="H102" s="22">
        <v>76.06</v>
      </c>
    </row>
    <row r="103" spans="1:8">
      <c r="A103" s="23">
        <v>2100</v>
      </c>
      <c r="B103" s="24">
        <v>46.22</v>
      </c>
      <c r="C103" s="24">
        <v>78.37</v>
      </c>
      <c r="D103" s="24">
        <v>62.37</v>
      </c>
      <c r="E103" s="24">
        <v>136.41</v>
      </c>
      <c r="F103" s="24">
        <v>33.06</v>
      </c>
      <c r="G103" s="24">
        <v>2.34</v>
      </c>
      <c r="H103" s="25">
        <v>75.66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C672-216A-4916-BD9C-97E9860CE923}">
  <dimension ref="A1:I103"/>
  <sheetViews>
    <sheetView workbookViewId="0">
      <selection activeCell="E14" sqref="E14"/>
    </sheetView>
  </sheetViews>
  <sheetFormatPr defaultColWidth="8.85546875" defaultRowHeight="14.45"/>
  <cols>
    <col min="2" max="2" width="16.7109375" customWidth="1"/>
    <col min="3" max="3" width="28" customWidth="1"/>
    <col min="7" max="7" width="20.7109375" style="2" customWidth="1"/>
    <col min="8" max="8" width="16.28515625" customWidth="1"/>
    <col min="9" max="9" width="17" customWidth="1"/>
  </cols>
  <sheetData>
    <row r="1" spans="1:9">
      <c r="A1" s="82" t="s">
        <v>9</v>
      </c>
      <c r="B1" s="83"/>
      <c r="C1" s="84"/>
    </row>
    <row r="2" spans="1:9">
      <c r="A2" s="85" t="s">
        <v>1</v>
      </c>
      <c r="B2" s="86" t="s">
        <v>10</v>
      </c>
      <c r="C2" s="87" t="s">
        <v>11</v>
      </c>
      <c r="D2" t="s">
        <v>12</v>
      </c>
    </row>
    <row r="3" spans="1:9">
      <c r="A3" s="26">
        <v>2000</v>
      </c>
      <c r="B3" s="27">
        <v>43.07</v>
      </c>
      <c r="C3" s="28">
        <v>43.07</v>
      </c>
      <c r="G3" s="12"/>
      <c r="H3" s="13" t="s">
        <v>10</v>
      </c>
      <c r="I3" s="14" t="s">
        <v>11</v>
      </c>
    </row>
    <row r="4" spans="1:9">
      <c r="A4" s="26">
        <v>2001</v>
      </c>
      <c r="B4" s="27">
        <v>43.86</v>
      </c>
      <c r="C4" s="28">
        <v>43.86</v>
      </c>
      <c r="G4" s="6" t="s">
        <v>13</v>
      </c>
      <c r="H4">
        <f>AVERAGE(B3:B103)</f>
        <v>69.411881188118826</v>
      </c>
      <c r="I4" s="3">
        <f>AVERAGE(C3:C103)</f>
        <v>63.014356435643563</v>
      </c>
    </row>
    <row r="5" spans="1:9">
      <c r="A5" s="26">
        <v>2002</v>
      </c>
      <c r="B5" s="27">
        <v>44.97</v>
      </c>
      <c r="C5" s="28">
        <v>44.97</v>
      </c>
      <c r="G5" s="6" t="s">
        <v>14</v>
      </c>
      <c r="H5">
        <f>_xlfn.STDEV.S(B3:B103)/SQRT(COUNT(B3:B103))</f>
        <v>1.2844367083202721</v>
      </c>
      <c r="I5" s="3">
        <f>_xlfn.STDEV.S(C3:C103)/SQRT(COUNT(C3:C103))</f>
        <v>0.85041318339493321</v>
      </c>
    </row>
    <row r="6" spans="1:9">
      <c r="A6" s="26">
        <v>2003</v>
      </c>
      <c r="B6" s="27">
        <v>45.44</v>
      </c>
      <c r="C6" s="28">
        <v>45.44</v>
      </c>
      <c r="G6" s="6" t="s">
        <v>15</v>
      </c>
      <c r="H6">
        <f>MEDIAN(B3:B103)</f>
        <v>71.02</v>
      </c>
      <c r="I6" s="3">
        <f>MEDIAN(C3:C103)</f>
        <v>62.97</v>
      </c>
    </row>
    <row r="7" spans="1:9">
      <c r="A7" s="26">
        <v>2004</v>
      </c>
      <c r="B7" s="27">
        <v>46.39</v>
      </c>
      <c r="C7" s="28">
        <v>46.39</v>
      </c>
      <c r="G7" s="6" t="s">
        <v>16</v>
      </c>
      <c r="H7">
        <f>_xlfn.STDEV.S(B3:B103)</f>
        <v>12.908429161820665</v>
      </c>
      <c r="I7" s="3">
        <f>_xlfn.STDEV.S(C3:C103)</f>
        <v>8.5465467196805474</v>
      </c>
    </row>
    <row r="8" spans="1:9">
      <c r="A8" s="26">
        <v>2005</v>
      </c>
      <c r="B8" s="27">
        <v>47.18</v>
      </c>
      <c r="C8" s="28">
        <v>47.18</v>
      </c>
      <c r="G8" s="6" t="s">
        <v>17</v>
      </c>
      <c r="H8">
        <f>_xlfn.VAR.S(B3:B103)</f>
        <v>166.62754342574218</v>
      </c>
      <c r="I8" s="3">
        <f>_xlfn.VAR.S(C3:C103)</f>
        <v>73.04346083168231</v>
      </c>
    </row>
    <row r="9" spans="1:9">
      <c r="A9" s="26">
        <v>2006</v>
      </c>
      <c r="B9" s="27">
        <v>48.51</v>
      </c>
      <c r="C9" s="28">
        <v>48.51</v>
      </c>
      <c r="G9" s="6" t="s">
        <v>18</v>
      </c>
      <c r="H9">
        <f>KURT(B3:B103)</f>
        <v>-1.0870696834747355</v>
      </c>
      <c r="I9" s="3">
        <f>KURT(C3:C103)</f>
        <v>-0.6238639085465727</v>
      </c>
    </row>
    <row r="10" spans="1:9">
      <c r="A10" s="26">
        <v>2007</v>
      </c>
      <c r="B10" s="27">
        <v>48.69</v>
      </c>
      <c r="C10" s="28">
        <v>48.69</v>
      </c>
      <c r="G10" s="6" t="s">
        <v>19</v>
      </c>
      <c r="H10">
        <f>SKEW(B3:B103)</f>
        <v>-0.31130501257994736</v>
      </c>
      <c r="I10" s="3">
        <f>SKEW(C3:C103)</f>
        <v>-0.35218283995308008</v>
      </c>
    </row>
    <row r="11" spans="1:9">
      <c r="A11" s="26">
        <v>2008</v>
      </c>
      <c r="B11" s="27">
        <v>49.8</v>
      </c>
      <c r="C11" s="28">
        <v>49.8</v>
      </c>
      <c r="G11" s="6" t="s">
        <v>20</v>
      </c>
      <c r="H11">
        <f>H13-H12</f>
        <v>45.190000000000005</v>
      </c>
      <c r="I11" s="3">
        <f>I13-I12</f>
        <v>33.229999999999997</v>
      </c>
    </row>
    <row r="12" spans="1:9">
      <c r="A12" s="26">
        <v>2009</v>
      </c>
      <c r="B12" s="27">
        <v>50.9</v>
      </c>
      <c r="C12" s="28">
        <v>50.9</v>
      </c>
      <c r="G12" s="6" t="s">
        <v>21</v>
      </c>
      <c r="H12">
        <f>MIN(B3:B103)</f>
        <v>43.07</v>
      </c>
      <c r="I12" s="3">
        <f>MIN(C3:C103)</f>
        <v>43.07</v>
      </c>
    </row>
    <row r="13" spans="1:9">
      <c r="A13" s="26">
        <v>2010</v>
      </c>
      <c r="B13" s="27">
        <v>51.13</v>
      </c>
      <c r="C13" s="28">
        <v>51.13</v>
      </c>
      <c r="G13" s="6" t="s">
        <v>22</v>
      </c>
      <c r="H13">
        <f>MAX(B3:B103)</f>
        <v>88.26</v>
      </c>
      <c r="I13" s="3">
        <f>MAX(C3:C103)</f>
        <v>76.3</v>
      </c>
    </row>
    <row r="14" spans="1:9">
      <c r="A14" s="26">
        <v>2011</v>
      </c>
      <c r="B14" s="27">
        <v>51.66</v>
      </c>
      <c r="C14" s="28">
        <v>51.66</v>
      </c>
      <c r="G14" s="6" t="s">
        <v>23</v>
      </c>
      <c r="H14">
        <f>SUM(B3:B103)</f>
        <v>7010.6000000000013</v>
      </c>
      <c r="I14" s="3">
        <f>SUM(C3:C103)</f>
        <v>6364.45</v>
      </c>
    </row>
    <row r="15" spans="1:9">
      <c r="A15" s="26">
        <v>2012</v>
      </c>
      <c r="B15" s="27">
        <v>52.32</v>
      </c>
      <c r="C15" s="28">
        <v>52.32</v>
      </c>
      <c r="G15" s="6" t="s">
        <v>24</v>
      </c>
      <c r="H15">
        <f>COUNT(B3:B103)</f>
        <v>101</v>
      </c>
      <c r="I15" s="3">
        <f>COUNT(C3:C103)</f>
        <v>101</v>
      </c>
    </row>
    <row r="16" spans="1:9">
      <c r="A16" s="26">
        <v>2013</v>
      </c>
      <c r="B16" s="27">
        <v>52.66</v>
      </c>
      <c r="C16" s="28">
        <v>52.66</v>
      </c>
      <c r="G16" s="7" t="s">
        <v>25</v>
      </c>
      <c r="H16" s="4">
        <f>CONFIDENCE(0.05,H7,H15)</f>
        <v>2.5174496887289113</v>
      </c>
      <c r="I16" s="5">
        <f>CONFIDENCE(0.05,I7,I15)</f>
        <v>1.6667792114321247</v>
      </c>
    </row>
    <row r="17" spans="1:9">
      <c r="A17" s="26">
        <v>2014</v>
      </c>
      <c r="B17" s="27">
        <v>53.39</v>
      </c>
      <c r="C17" s="28">
        <v>53.39</v>
      </c>
    </row>
    <row r="18" spans="1:9">
      <c r="A18" s="26">
        <v>2015</v>
      </c>
      <c r="B18" s="27">
        <v>54.19</v>
      </c>
      <c r="C18" s="28">
        <v>54.19</v>
      </c>
    </row>
    <row r="19" spans="1:9">
      <c r="A19" s="26">
        <v>2016</v>
      </c>
      <c r="B19" s="27">
        <v>54.66</v>
      </c>
      <c r="C19" s="28">
        <v>54.66</v>
      </c>
      <c r="G19" s="15" t="s">
        <v>26</v>
      </c>
      <c r="H19" s="16">
        <f>H4-H16</f>
        <v>66.89443149938991</v>
      </c>
      <c r="I19" s="17">
        <f>I4-I16</f>
        <v>61.347577224211442</v>
      </c>
    </row>
    <row r="20" spans="1:9">
      <c r="A20" s="26">
        <v>2017</v>
      </c>
      <c r="B20" s="27">
        <v>55.22</v>
      </c>
      <c r="C20" s="28">
        <v>55.22</v>
      </c>
      <c r="G20" s="18" t="s">
        <v>27</v>
      </c>
      <c r="H20" s="19">
        <f>H4+H16</f>
        <v>71.929330876847743</v>
      </c>
      <c r="I20" s="20">
        <f>I4+I16</f>
        <v>64.681135647075692</v>
      </c>
    </row>
    <row r="21" spans="1:9">
      <c r="A21" s="26">
        <v>2018</v>
      </c>
      <c r="B21" s="27">
        <v>55.9</v>
      </c>
      <c r="C21" s="28">
        <v>55.9</v>
      </c>
    </row>
    <row r="22" spans="1:9">
      <c r="A22" s="26">
        <v>2019</v>
      </c>
      <c r="B22" s="27">
        <v>56.64</v>
      </c>
      <c r="C22" s="28">
        <v>56.64</v>
      </c>
    </row>
    <row r="23" spans="1:9">
      <c r="A23" s="26">
        <v>2020</v>
      </c>
      <c r="B23" s="27">
        <v>57.28</v>
      </c>
      <c r="C23" s="28">
        <v>57.28</v>
      </c>
    </row>
    <row r="24" spans="1:9">
      <c r="A24" s="26">
        <v>2021</v>
      </c>
      <c r="B24" s="27">
        <v>57.32</v>
      </c>
      <c r="C24" s="28">
        <v>57.32</v>
      </c>
    </row>
    <row r="25" spans="1:9">
      <c r="A25" s="26">
        <v>2022</v>
      </c>
      <c r="B25" s="27">
        <v>57.03</v>
      </c>
      <c r="C25" s="28">
        <v>57.03</v>
      </c>
    </row>
    <row r="26" spans="1:9">
      <c r="A26" s="26">
        <v>2023</v>
      </c>
      <c r="B26" s="27">
        <v>57.44</v>
      </c>
      <c r="C26" s="28">
        <v>57.44</v>
      </c>
    </row>
    <row r="27" spans="1:9">
      <c r="A27" s="26">
        <v>2024</v>
      </c>
      <c r="B27" s="27">
        <v>57.99</v>
      </c>
      <c r="C27" s="28">
        <v>57.83</v>
      </c>
    </row>
    <row r="28" spans="1:9">
      <c r="A28" s="26">
        <v>2025</v>
      </c>
      <c r="B28" s="27">
        <v>58.54</v>
      </c>
      <c r="C28" s="28">
        <v>58.11</v>
      </c>
    </row>
    <row r="29" spans="1:9">
      <c r="A29" s="26">
        <v>2026</v>
      </c>
      <c r="B29" s="27">
        <v>59.09</v>
      </c>
      <c r="C29" s="28">
        <v>58.35</v>
      </c>
    </row>
    <row r="30" spans="1:9">
      <c r="A30" s="26">
        <v>2027</v>
      </c>
      <c r="B30" s="27">
        <v>59.63</v>
      </c>
      <c r="C30" s="28">
        <v>58.54</v>
      </c>
    </row>
    <row r="31" spans="1:9">
      <c r="A31" s="26">
        <v>2028</v>
      </c>
      <c r="B31" s="27">
        <v>60.16</v>
      </c>
      <c r="C31" s="28">
        <v>58.69</v>
      </c>
    </row>
    <row r="32" spans="1:9">
      <c r="A32" s="26">
        <v>2029</v>
      </c>
      <c r="B32" s="27">
        <v>60.68</v>
      </c>
      <c r="C32" s="28">
        <v>58.8</v>
      </c>
    </row>
    <row r="33" spans="1:4">
      <c r="A33" s="26">
        <v>2030</v>
      </c>
      <c r="B33" s="27">
        <v>61.2</v>
      </c>
      <c r="C33" s="28">
        <v>58.89</v>
      </c>
      <c r="D33">
        <v>48</v>
      </c>
    </row>
    <row r="34" spans="1:4">
      <c r="A34" s="26">
        <v>2031</v>
      </c>
      <c r="B34" s="27">
        <v>61.71</v>
      </c>
      <c r="C34" s="28">
        <v>58.94</v>
      </c>
    </row>
    <row r="35" spans="1:4">
      <c r="A35" s="26">
        <v>2032</v>
      </c>
      <c r="B35" s="27">
        <v>62.22</v>
      </c>
      <c r="C35" s="28">
        <v>58.98</v>
      </c>
    </row>
    <row r="36" spans="1:4">
      <c r="A36" s="26">
        <v>2033</v>
      </c>
      <c r="B36" s="27">
        <v>62.72</v>
      </c>
      <c r="C36" s="28">
        <v>58.99</v>
      </c>
    </row>
    <row r="37" spans="1:4">
      <c r="A37" s="26">
        <v>2034</v>
      </c>
      <c r="B37" s="27">
        <v>63.21</v>
      </c>
      <c r="C37" s="28">
        <v>59.09</v>
      </c>
    </row>
    <row r="38" spans="1:4">
      <c r="A38" s="26">
        <v>2035</v>
      </c>
      <c r="B38" s="27">
        <v>63.7</v>
      </c>
      <c r="C38" s="28">
        <v>59.23</v>
      </c>
    </row>
    <row r="39" spans="1:4">
      <c r="A39" s="26">
        <v>2036</v>
      </c>
      <c r="B39" s="27">
        <v>64.19</v>
      </c>
      <c r="C39" s="28">
        <v>59.38</v>
      </c>
    </row>
    <row r="40" spans="1:4">
      <c r="A40" s="26">
        <v>2037</v>
      </c>
      <c r="B40" s="27">
        <v>64.67</v>
      </c>
      <c r="C40" s="28">
        <v>59.54</v>
      </c>
    </row>
    <row r="41" spans="1:4">
      <c r="A41" s="26">
        <v>2038</v>
      </c>
      <c r="B41" s="27">
        <v>65.16</v>
      </c>
      <c r="C41" s="28">
        <v>59.71</v>
      </c>
    </row>
    <row r="42" spans="1:4">
      <c r="A42" s="26">
        <v>2039</v>
      </c>
      <c r="B42" s="27">
        <v>65.64</v>
      </c>
      <c r="C42" s="28">
        <v>59.9</v>
      </c>
    </row>
    <row r="43" spans="1:4">
      <c r="A43" s="26">
        <v>2040</v>
      </c>
      <c r="B43" s="27">
        <v>66.13</v>
      </c>
      <c r="C43" s="28">
        <v>60.1</v>
      </c>
    </row>
    <row r="44" spans="1:4">
      <c r="A44" s="26">
        <v>2041</v>
      </c>
      <c r="B44" s="27">
        <v>66.62</v>
      </c>
      <c r="C44" s="28">
        <v>60.33</v>
      </c>
    </row>
    <row r="45" spans="1:4">
      <c r="A45" s="26">
        <v>2042</v>
      </c>
      <c r="B45" s="27">
        <v>67.11</v>
      </c>
      <c r="C45" s="28">
        <v>60.59</v>
      </c>
    </row>
    <row r="46" spans="1:4">
      <c r="A46" s="26">
        <v>2043</v>
      </c>
      <c r="B46" s="27">
        <v>67.599999999999994</v>
      </c>
      <c r="C46" s="28">
        <v>60.86</v>
      </c>
    </row>
    <row r="47" spans="1:4">
      <c r="A47" s="26">
        <v>2044</v>
      </c>
      <c r="B47" s="27">
        <v>68.09</v>
      </c>
      <c r="C47" s="28">
        <v>61.15</v>
      </c>
    </row>
    <row r="48" spans="1:4">
      <c r="A48" s="26">
        <v>2045</v>
      </c>
      <c r="B48" s="27">
        <v>68.58</v>
      </c>
      <c r="C48" s="28">
        <v>61.44</v>
      </c>
    </row>
    <row r="49" spans="1:3">
      <c r="A49" s="26">
        <v>2046</v>
      </c>
      <c r="B49" s="27">
        <v>69.08</v>
      </c>
      <c r="C49" s="28">
        <v>61.74</v>
      </c>
    </row>
    <row r="50" spans="1:3">
      <c r="A50" s="26">
        <v>2047</v>
      </c>
      <c r="B50" s="27">
        <v>69.569999999999993</v>
      </c>
      <c r="C50" s="28">
        <v>62.04</v>
      </c>
    </row>
    <row r="51" spans="1:3">
      <c r="A51" s="26">
        <v>2048</v>
      </c>
      <c r="B51" s="27">
        <v>70.05</v>
      </c>
      <c r="C51" s="28">
        <v>62.35</v>
      </c>
    </row>
    <row r="52" spans="1:3">
      <c r="A52" s="26">
        <v>2049</v>
      </c>
      <c r="B52" s="27">
        <v>70.540000000000006</v>
      </c>
      <c r="C52" s="28">
        <v>62.66</v>
      </c>
    </row>
    <row r="53" spans="1:3">
      <c r="A53" s="26">
        <v>2050</v>
      </c>
      <c r="B53" s="27">
        <v>71.02</v>
      </c>
      <c r="C53" s="28">
        <v>62.97</v>
      </c>
    </row>
    <row r="54" spans="1:3">
      <c r="A54" s="26">
        <v>2051</v>
      </c>
      <c r="B54" s="27">
        <v>71.489999999999995</v>
      </c>
      <c r="C54" s="28">
        <v>63.28</v>
      </c>
    </row>
    <row r="55" spans="1:3">
      <c r="A55" s="26">
        <v>2052</v>
      </c>
      <c r="B55" s="27">
        <v>71.959999999999994</v>
      </c>
      <c r="C55" s="28">
        <v>63.59</v>
      </c>
    </row>
    <row r="56" spans="1:3">
      <c r="A56" s="26">
        <v>2053</v>
      </c>
      <c r="B56" s="27">
        <v>72.42</v>
      </c>
      <c r="C56" s="28">
        <v>63.89</v>
      </c>
    </row>
    <row r="57" spans="1:3">
      <c r="A57" s="26">
        <v>2054</v>
      </c>
      <c r="B57" s="27">
        <v>72.87</v>
      </c>
      <c r="C57" s="28">
        <v>64.2</v>
      </c>
    </row>
    <row r="58" spans="1:3">
      <c r="A58" s="26">
        <v>2055</v>
      </c>
      <c r="B58" s="27">
        <v>73.319999999999993</v>
      </c>
      <c r="C58" s="28">
        <v>64.5</v>
      </c>
    </row>
    <row r="59" spans="1:3">
      <c r="A59" s="26">
        <v>2056</v>
      </c>
      <c r="B59" s="27">
        <v>73.75</v>
      </c>
      <c r="C59" s="28">
        <v>64.8</v>
      </c>
    </row>
    <row r="60" spans="1:3">
      <c r="A60" s="26">
        <v>2057</v>
      </c>
      <c r="B60" s="27">
        <v>74.180000000000007</v>
      </c>
      <c r="C60" s="28">
        <v>65.099999999999994</v>
      </c>
    </row>
    <row r="61" spans="1:3">
      <c r="A61" s="26">
        <v>2058</v>
      </c>
      <c r="B61" s="27">
        <v>74.599999999999994</v>
      </c>
      <c r="C61" s="28">
        <v>65.39</v>
      </c>
    </row>
    <row r="62" spans="1:3">
      <c r="A62" s="26">
        <v>2059</v>
      </c>
      <c r="B62" s="27">
        <v>75.010000000000005</v>
      </c>
      <c r="C62" s="28">
        <v>65.69</v>
      </c>
    </row>
    <row r="63" spans="1:3">
      <c r="A63" s="26">
        <v>2060</v>
      </c>
      <c r="B63" s="27">
        <v>75.41</v>
      </c>
      <c r="C63" s="28">
        <v>65.989999999999995</v>
      </c>
    </row>
    <row r="64" spans="1:3">
      <c r="A64" s="26">
        <v>2061</v>
      </c>
      <c r="B64" s="27">
        <v>75.8</v>
      </c>
      <c r="C64" s="28">
        <v>66.28</v>
      </c>
    </row>
    <row r="65" spans="1:3">
      <c r="A65" s="26">
        <v>2062</v>
      </c>
      <c r="B65" s="27">
        <v>76.19</v>
      </c>
      <c r="C65" s="28">
        <v>66.569999999999993</v>
      </c>
    </row>
    <row r="66" spans="1:3">
      <c r="A66" s="26">
        <v>2063</v>
      </c>
      <c r="B66" s="27">
        <v>76.569999999999993</v>
      </c>
      <c r="C66" s="28">
        <v>66.87</v>
      </c>
    </row>
    <row r="67" spans="1:3">
      <c r="A67" s="26">
        <v>2064</v>
      </c>
      <c r="B67" s="27">
        <v>76.95</v>
      </c>
      <c r="C67" s="28">
        <v>67.16</v>
      </c>
    </row>
    <row r="68" spans="1:3">
      <c r="A68" s="26">
        <v>2065</v>
      </c>
      <c r="B68" s="27">
        <v>77.319999999999993</v>
      </c>
      <c r="C68" s="28">
        <v>67.459999999999994</v>
      </c>
    </row>
    <row r="69" spans="1:3">
      <c r="A69" s="26">
        <v>2066</v>
      </c>
      <c r="B69" s="27">
        <v>77.69</v>
      </c>
      <c r="C69" s="28">
        <v>67.75</v>
      </c>
    </row>
    <row r="70" spans="1:3">
      <c r="A70" s="26">
        <v>2067</v>
      </c>
      <c r="B70" s="27">
        <v>78.05</v>
      </c>
      <c r="C70" s="28">
        <v>68.040000000000006</v>
      </c>
    </row>
    <row r="71" spans="1:3">
      <c r="A71" s="26">
        <v>2068</v>
      </c>
      <c r="B71" s="27">
        <v>78.41</v>
      </c>
      <c r="C71" s="28">
        <v>68.33</v>
      </c>
    </row>
    <row r="72" spans="1:3">
      <c r="A72" s="26">
        <v>2069</v>
      </c>
      <c r="B72" s="27">
        <v>78.760000000000005</v>
      </c>
      <c r="C72" s="28">
        <v>68.62</v>
      </c>
    </row>
    <row r="73" spans="1:3">
      <c r="A73" s="26">
        <v>2070</v>
      </c>
      <c r="B73" s="27">
        <v>79.12</v>
      </c>
      <c r="C73" s="28">
        <v>68.91</v>
      </c>
    </row>
    <row r="74" spans="1:3">
      <c r="A74" s="26">
        <v>2071</v>
      </c>
      <c r="B74" s="27">
        <v>79.47</v>
      </c>
      <c r="C74" s="28">
        <v>69.2</v>
      </c>
    </row>
    <row r="75" spans="1:3">
      <c r="A75" s="26">
        <v>2072</v>
      </c>
      <c r="B75" s="27">
        <v>79.81</v>
      </c>
      <c r="C75" s="28">
        <v>69.48</v>
      </c>
    </row>
    <row r="76" spans="1:3">
      <c r="A76" s="26">
        <v>2073</v>
      </c>
      <c r="B76" s="27">
        <v>80.150000000000006</v>
      </c>
      <c r="C76" s="28">
        <v>69.77</v>
      </c>
    </row>
    <row r="77" spans="1:3">
      <c r="A77" s="26">
        <v>2074</v>
      </c>
      <c r="B77" s="27">
        <v>80.489999999999995</v>
      </c>
      <c r="C77" s="28">
        <v>70.05</v>
      </c>
    </row>
    <row r="78" spans="1:3">
      <c r="A78" s="26">
        <v>2075</v>
      </c>
      <c r="B78" s="27">
        <v>80.83</v>
      </c>
      <c r="C78" s="28">
        <v>70.319999999999993</v>
      </c>
    </row>
    <row r="79" spans="1:3">
      <c r="A79" s="26">
        <v>2076</v>
      </c>
      <c r="B79" s="27">
        <v>81.16</v>
      </c>
      <c r="C79" s="28">
        <v>70.599999999999994</v>
      </c>
    </row>
    <row r="80" spans="1:3">
      <c r="A80" s="26">
        <v>2077</v>
      </c>
      <c r="B80" s="27">
        <v>81.489999999999995</v>
      </c>
      <c r="C80" s="28">
        <v>70.87</v>
      </c>
    </row>
    <row r="81" spans="1:3">
      <c r="A81" s="26">
        <v>2078</v>
      </c>
      <c r="B81" s="27">
        <v>81.81</v>
      </c>
      <c r="C81" s="28">
        <v>71.13</v>
      </c>
    </row>
    <row r="82" spans="1:3">
      <c r="A82" s="26">
        <v>2079</v>
      </c>
      <c r="B82" s="27">
        <v>82.13</v>
      </c>
      <c r="C82" s="28">
        <v>71.39</v>
      </c>
    </row>
    <row r="83" spans="1:3">
      <c r="A83" s="26">
        <v>2080</v>
      </c>
      <c r="B83" s="27">
        <v>82.44</v>
      </c>
      <c r="C83" s="28">
        <v>71.650000000000006</v>
      </c>
    </row>
    <row r="84" spans="1:3">
      <c r="A84" s="26">
        <v>2081</v>
      </c>
      <c r="B84" s="27">
        <v>82.75</v>
      </c>
      <c r="C84" s="28">
        <v>71.900000000000006</v>
      </c>
    </row>
    <row r="85" spans="1:3">
      <c r="A85" s="26">
        <v>2082</v>
      </c>
      <c r="B85" s="27">
        <v>83.05</v>
      </c>
      <c r="C85" s="28">
        <v>72.150000000000006</v>
      </c>
    </row>
    <row r="86" spans="1:3">
      <c r="A86" s="26">
        <v>2083</v>
      </c>
      <c r="B86" s="27">
        <v>83.35</v>
      </c>
      <c r="C86" s="28">
        <v>72.400000000000006</v>
      </c>
    </row>
    <row r="87" spans="1:3">
      <c r="A87" s="26">
        <v>2084</v>
      </c>
      <c r="B87" s="27">
        <v>83.65</v>
      </c>
      <c r="C87" s="28">
        <v>72.64</v>
      </c>
    </row>
    <row r="88" spans="1:3">
      <c r="A88" s="26">
        <v>2085</v>
      </c>
      <c r="B88" s="27">
        <v>83.94</v>
      </c>
      <c r="C88" s="28">
        <v>72.88</v>
      </c>
    </row>
    <row r="89" spans="1:3">
      <c r="A89" s="26">
        <v>2086</v>
      </c>
      <c r="B89" s="27">
        <v>84.23</v>
      </c>
      <c r="C89" s="28">
        <v>73.11</v>
      </c>
    </row>
    <row r="90" spans="1:3">
      <c r="A90" s="26">
        <v>2087</v>
      </c>
      <c r="B90" s="27">
        <v>84.52</v>
      </c>
      <c r="C90" s="28">
        <v>73.349999999999994</v>
      </c>
    </row>
    <row r="91" spans="1:3">
      <c r="A91" s="26">
        <v>2088</v>
      </c>
      <c r="B91" s="27">
        <v>84.81</v>
      </c>
      <c r="C91" s="28">
        <v>73.58</v>
      </c>
    </row>
    <row r="92" spans="1:3">
      <c r="A92" s="26">
        <v>2089</v>
      </c>
      <c r="B92" s="27">
        <v>85.1</v>
      </c>
      <c r="C92" s="28">
        <v>73.81</v>
      </c>
    </row>
    <row r="93" spans="1:3">
      <c r="A93" s="26">
        <v>2090</v>
      </c>
      <c r="B93" s="27">
        <v>85.38</v>
      </c>
      <c r="C93" s="28">
        <v>74.040000000000006</v>
      </c>
    </row>
    <row r="94" spans="1:3">
      <c r="A94" s="26">
        <v>2091</v>
      </c>
      <c r="B94" s="27">
        <v>85.67</v>
      </c>
      <c r="C94" s="28">
        <v>74.27</v>
      </c>
    </row>
    <row r="95" spans="1:3">
      <c r="A95" s="26">
        <v>2092</v>
      </c>
      <c r="B95" s="27">
        <v>85.96</v>
      </c>
      <c r="C95" s="28">
        <v>74.489999999999995</v>
      </c>
    </row>
    <row r="96" spans="1:3">
      <c r="A96" s="26">
        <v>2093</v>
      </c>
      <c r="B96" s="27">
        <v>86.24</v>
      </c>
      <c r="C96" s="28">
        <v>74.72</v>
      </c>
    </row>
    <row r="97" spans="1:3">
      <c r="A97" s="26">
        <v>2094</v>
      </c>
      <c r="B97" s="27">
        <v>86.53</v>
      </c>
      <c r="C97" s="28">
        <v>74.95</v>
      </c>
    </row>
    <row r="98" spans="1:3">
      <c r="A98" s="26">
        <v>2095</v>
      </c>
      <c r="B98" s="27">
        <v>86.82</v>
      </c>
      <c r="C98" s="28">
        <v>75.17</v>
      </c>
    </row>
    <row r="99" spans="1:3">
      <c r="A99" s="26">
        <v>2096</v>
      </c>
      <c r="B99" s="27">
        <v>87.1</v>
      </c>
      <c r="C99" s="28">
        <v>75.400000000000006</v>
      </c>
    </row>
    <row r="100" spans="1:3">
      <c r="A100" s="26">
        <v>2097</v>
      </c>
      <c r="B100" s="27">
        <v>87.39</v>
      </c>
      <c r="C100" s="28">
        <v>75.63</v>
      </c>
    </row>
    <row r="101" spans="1:3">
      <c r="A101" s="26">
        <v>2098</v>
      </c>
      <c r="B101" s="27">
        <v>87.68</v>
      </c>
      <c r="C101" s="28">
        <v>75.849999999999994</v>
      </c>
    </row>
    <row r="102" spans="1:3">
      <c r="A102" s="26">
        <v>2099</v>
      </c>
      <c r="B102" s="27">
        <v>87.97</v>
      </c>
      <c r="C102" s="28">
        <v>76.08</v>
      </c>
    </row>
    <row r="103" spans="1:3">
      <c r="A103" s="29">
        <v>2100</v>
      </c>
      <c r="B103" s="30">
        <v>88.26</v>
      </c>
      <c r="C103" s="31">
        <v>76.3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5A31-C621-4248-A529-99A076578273}">
  <dimension ref="A1:AO104"/>
  <sheetViews>
    <sheetView workbookViewId="0">
      <selection activeCell="G5" sqref="G5"/>
    </sheetView>
  </sheetViews>
  <sheetFormatPr defaultColWidth="8.85546875" defaultRowHeight="15" customHeight="1"/>
  <cols>
    <col min="5" max="5" width="12.42578125" customWidth="1"/>
    <col min="9" max="9" width="20.140625" customWidth="1"/>
    <col min="10" max="10" width="13.7109375" customWidth="1"/>
    <col min="12" max="12" width="22.42578125" customWidth="1"/>
    <col min="17" max="17" width="13.85546875" customWidth="1"/>
    <col min="20" max="20" width="11" customWidth="1"/>
    <col min="22" max="22" width="21" customWidth="1"/>
    <col min="23" max="23" width="14" customWidth="1"/>
    <col min="27" max="27" width="11.42578125" customWidth="1"/>
    <col min="33" max="33" width="16.5703125" customWidth="1"/>
    <col min="34" max="34" width="14.7109375" customWidth="1"/>
    <col min="35" max="35" width="13.85546875" customWidth="1"/>
    <col min="38" max="38" width="13.7109375" customWidth="1"/>
    <col min="40" max="40" width="11.7109375" customWidth="1"/>
    <col min="41" max="41" width="12.5703125" customWidth="1"/>
  </cols>
  <sheetData>
    <row r="1" spans="1:38" thickBot="1">
      <c r="A1" s="111" t="s">
        <v>0</v>
      </c>
      <c r="B1" s="90"/>
      <c r="C1" s="90"/>
      <c r="D1" s="1"/>
      <c r="E1" s="1"/>
      <c r="F1" s="1"/>
      <c r="G1" s="1"/>
      <c r="H1" s="1"/>
      <c r="I1" s="1"/>
    </row>
    <row r="2" spans="1:38" ht="14.45">
      <c r="A2" s="88" t="s">
        <v>1</v>
      </c>
      <c r="B2" s="89" t="s">
        <v>2</v>
      </c>
      <c r="C2" s="89" t="s">
        <v>3</v>
      </c>
      <c r="D2" s="89" t="s">
        <v>4</v>
      </c>
      <c r="E2" s="89" t="s">
        <v>5</v>
      </c>
      <c r="F2" s="89" t="s">
        <v>6</v>
      </c>
      <c r="G2" s="89" t="s">
        <v>7</v>
      </c>
      <c r="H2" s="89" t="s">
        <v>4</v>
      </c>
      <c r="I2" s="100" t="s">
        <v>28</v>
      </c>
      <c r="J2" s="89" t="s">
        <v>6</v>
      </c>
      <c r="K2" s="1"/>
    </row>
    <row r="3" spans="1:38" ht="14.45">
      <c r="A3" s="21">
        <v>2000</v>
      </c>
      <c r="B3" s="1">
        <v>117.35</v>
      </c>
      <c r="C3" s="1">
        <v>142.16</v>
      </c>
      <c r="D3" s="1">
        <v>88.5</v>
      </c>
      <c r="E3" s="1">
        <v>10.78</v>
      </c>
      <c r="F3" s="1">
        <v>45.05</v>
      </c>
      <c r="G3" s="1">
        <v>7.45</v>
      </c>
      <c r="H3" s="1">
        <v>88.5</v>
      </c>
      <c r="I3" s="101">
        <v>0.83350000000000002</v>
      </c>
      <c r="J3" s="1">
        <v>45.05</v>
      </c>
      <c r="K3" s="1"/>
      <c r="L3" s="8" t="s">
        <v>29</v>
      </c>
      <c r="M3" s="8"/>
      <c r="V3" s="112" t="s">
        <v>30</v>
      </c>
      <c r="W3" s="112"/>
      <c r="X3" s="112"/>
      <c r="AG3" s="113" t="s">
        <v>31</v>
      </c>
      <c r="AH3" s="113"/>
      <c r="AI3" s="113"/>
      <c r="AJ3" s="113"/>
    </row>
    <row r="4" spans="1:38" ht="14.45">
      <c r="A4" s="21">
        <v>2001</v>
      </c>
      <c r="B4" s="1">
        <v>120.41</v>
      </c>
      <c r="C4" s="1">
        <v>143.97</v>
      </c>
      <c r="D4" s="1">
        <v>90.67</v>
      </c>
      <c r="E4" s="1">
        <v>11.2</v>
      </c>
      <c r="F4" s="1">
        <v>46.14</v>
      </c>
      <c r="G4" s="1">
        <v>7.62</v>
      </c>
      <c r="H4" s="1">
        <v>90.67</v>
      </c>
      <c r="I4" s="101">
        <v>0.87480000000000002</v>
      </c>
      <c r="J4" s="1">
        <v>46.14</v>
      </c>
      <c r="K4" s="1"/>
    </row>
    <row r="5" spans="1:38" ht="16.350000000000001" customHeight="1">
      <c r="A5" s="21">
        <v>2002</v>
      </c>
      <c r="B5" s="1">
        <v>123.54</v>
      </c>
      <c r="C5" s="1">
        <v>146.47999999999999</v>
      </c>
      <c r="D5" s="1">
        <v>92.93</v>
      </c>
      <c r="E5" s="1">
        <v>11.63</v>
      </c>
      <c r="F5" s="1">
        <v>47.1</v>
      </c>
      <c r="G5" s="1">
        <v>7.84</v>
      </c>
      <c r="H5" s="1">
        <v>92.93</v>
      </c>
      <c r="I5" s="101">
        <v>0.91110000000000002</v>
      </c>
      <c r="J5" s="1">
        <v>47.1</v>
      </c>
      <c r="K5" s="1"/>
      <c r="L5" t="s">
        <v>32</v>
      </c>
      <c r="V5" t="s">
        <v>32</v>
      </c>
      <c r="AG5" t="s">
        <v>32</v>
      </c>
    </row>
    <row r="6" spans="1:38" thickBot="1">
      <c r="A6" s="21">
        <v>2003</v>
      </c>
      <c r="B6" s="1">
        <v>126.39</v>
      </c>
      <c r="C6" s="1">
        <v>148.65</v>
      </c>
      <c r="D6" s="1">
        <v>95.05</v>
      </c>
      <c r="E6" s="1">
        <v>12.1</v>
      </c>
      <c r="F6" s="1">
        <v>47.94</v>
      </c>
      <c r="G6" s="1">
        <v>8.08</v>
      </c>
      <c r="H6" s="1">
        <v>95.05</v>
      </c>
      <c r="I6" s="101">
        <v>0.94140000000000001</v>
      </c>
      <c r="J6" s="1">
        <v>47.94</v>
      </c>
      <c r="K6" s="1"/>
    </row>
    <row r="7" spans="1:38" ht="14.45">
      <c r="A7" s="21">
        <v>2004</v>
      </c>
      <c r="B7" s="1">
        <v>129.94</v>
      </c>
      <c r="C7" s="1">
        <v>150.96</v>
      </c>
      <c r="D7" s="1">
        <v>97.12</v>
      </c>
      <c r="E7" s="1">
        <v>12.62</v>
      </c>
      <c r="F7" s="1">
        <v>48.82</v>
      </c>
      <c r="G7" s="1">
        <v>8.3699999999999992</v>
      </c>
      <c r="H7" s="1">
        <v>97.12</v>
      </c>
      <c r="I7" s="101">
        <v>0.9657</v>
      </c>
      <c r="J7" s="1">
        <v>48.82</v>
      </c>
      <c r="K7" s="1"/>
      <c r="L7" s="98" t="s">
        <v>33</v>
      </c>
      <c r="M7" s="99"/>
      <c r="V7" s="91" t="s">
        <v>33</v>
      </c>
      <c r="W7" s="92"/>
      <c r="AG7" s="103" t="s">
        <v>33</v>
      </c>
      <c r="AH7" s="104"/>
    </row>
    <row r="8" spans="1:38" ht="14.45">
      <c r="A8" s="21">
        <v>2005</v>
      </c>
      <c r="B8" s="1">
        <v>132.66999999999999</v>
      </c>
      <c r="C8" s="1">
        <v>153.99</v>
      </c>
      <c r="D8" s="1">
        <v>100.07</v>
      </c>
      <c r="E8" s="1">
        <v>13.18</v>
      </c>
      <c r="F8" s="1">
        <v>49.7</v>
      </c>
      <c r="G8" s="1">
        <v>8.69</v>
      </c>
      <c r="H8" s="1">
        <v>100.07</v>
      </c>
      <c r="I8" s="101">
        <v>0.98419999999999996</v>
      </c>
      <c r="J8" s="1">
        <v>49.7</v>
      </c>
      <c r="K8" s="1"/>
      <c r="L8" s="9" t="s">
        <v>34</v>
      </c>
      <c r="M8" s="3">
        <v>0.89631004783902968</v>
      </c>
      <c r="V8" s="9" t="s">
        <v>34</v>
      </c>
      <c r="W8" s="3">
        <v>0.93654604847295631</v>
      </c>
      <c r="AG8" s="9" t="s">
        <v>34</v>
      </c>
      <c r="AH8" s="3">
        <v>0.94988215772396378</v>
      </c>
    </row>
    <row r="9" spans="1:38" ht="14.45">
      <c r="A9" s="21">
        <v>2006</v>
      </c>
      <c r="B9" s="1">
        <v>136.06</v>
      </c>
      <c r="C9" s="1">
        <v>157.46</v>
      </c>
      <c r="D9" s="1">
        <v>103.19</v>
      </c>
      <c r="E9" s="1">
        <v>13.77</v>
      </c>
      <c r="F9" s="1">
        <v>50.59</v>
      </c>
      <c r="G9" s="1">
        <v>9.02</v>
      </c>
      <c r="H9" s="1">
        <v>103.19</v>
      </c>
      <c r="I9" s="101">
        <v>0.99680000000000002</v>
      </c>
      <c r="J9" s="1">
        <v>50.59</v>
      </c>
      <c r="K9" s="1"/>
      <c r="L9" s="9" t="s">
        <v>35</v>
      </c>
      <c r="M9" s="3">
        <v>0.80337170185720364</v>
      </c>
      <c r="V9" s="9" t="s">
        <v>35</v>
      </c>
      <c r="W9" s="3">
        <v>0.87711850091030907</v>
      </c>
      <c r="AG9" s="9" t="s">
        <v>35</v>
      </c>
      <c r="AH9" s="3">
        <v>0.90227611356233328</v>
      </c>
    </row>
    <row r="10" spans="1:38" ht="14.45">
      <c r="A10" s="21">
        <v>2007</v>
      </c>
      <c r="B10" s="1">
        <v>140.16</v>
      </c>
      <c r="C10" s="1">
        <v>161.13</v>
      </c>
      <c r="D10" s="1">
        <v>106.49</v>
      </c>
      <c r="E10" s="1">
        <v>14.39</v>
      </c>
      <c r="F10" s="1">
        <v>51.75</v>
      </c>
      <c r="G10" s="1">
        <v>9.3699999999999992</v>
      </c>
      <c r="H10" s="1">
        <v>106.49</v>
      </c>
      <c r="I10" s="101">
        <v>1.0049999999999999</v>
      </c>
      <c r="J10" s="1">
        <v>51.75</v>
      </c>
      <c r="K10" s="1"/>
      <c r="L10" s="9" t="s">
        <v>36</v>
      </c>
      <c r="M10" s="3">
        <v>0.80138555743151885</v>
      </c>
      <c r="V10" s="9" t="s">
        <v>36</v>
      </c>
      <c r="W10" s="3">
        <v>0.87587727364677692</v>
      </c>
      <c r="AG10" s="9" t="s">
        <v>36</v>
      </c>
      <c r="AH10" s="3">
        <v>0.90128900359831643</v>
      </c>
    </row>
    <row r="11" spans="1:38" ht="14.45">
      <c r="A11" s="21">
        <v>2008</v>
      </c>
      <c r="B11" s="1">
        <v>143.51</v>
      </c>
      <c r="C11" s="1">
        <v>165.69</v>
      </c>
      <c r="D11" s="1">
        <v>109.59</v>
      </c>
      <c r="E11" s="1">
        <v>15.02</v>
      </c>
      <c r="F11" s="1">
        <v>52.92</v>
      </c>
      <c r="G11" s="1">
        <v>9.7100000000000009</v>
      </c>
      <c r="H11" s="1">
        <v>109.59</v>
      </c>
      <c r="I11" s="101">
        <v>1.014</v>
      </c>
      <c r="J11" s="1">
        <v>52.92</v>
      </c>
      <c r="K11" s="1"/>
      <c r="L11" s="9" t="s">
        <v>14</v>
      </c>
      <c r="M11" s="3">
        <v>0.15659015641535756</v>
      </c>
      <c r="V11" s="9" t="s">
        <v>14</v>
      </c>
      <c r="W11" s="3">
        <v>0.12378975351793114</v>
      </c>
      <c r="AG11" s="9" t="s">
        <v>14</v>
      </c>
      <c r="AH11" s="3">
        <v>14.767836814489577</v>
      </c>
    </row>
    <row r="12" spans="1:38" thickBot="1">
      <c r="A12" s="21">
        <v>2009</v>
      </c>
      <c r="B12" s="1">
        <v>145.61000000000001</v>
      </c>
      <c r="C12" s="1">
        <v>169.1</v>
      </c>
      <c r="D12" s="1">
        <v>112.1</v>
      </c>
      <c r="E12" s="1">
        <v>15.57</v>
      </c>
      <c r="F12" s="1">
        <v>53.41</v>
      </c>
      <c r="G12" s="1">
        <v>10.01</v>
      </c>
      <c r="H12" s="1">
        <v>112.1</v>
      </c>
      <c r="I12" s="101">
        <v>1.026</v>
      </c>
      <c r="J12" s="1">
        <v>53.41</v>
      </c>
      <c r="K12" s="1"/>
      <c r="L12" s="10" t="s">
        <v>37</v>
      </c>
      <c r="M12" s="5">
        <v>101</v>
      </c>
      <c r="V12" s="10" t="s">
        <v>37</v>
      </c>
      <c r="W12" s="5">
        <v>101</v>
      </c>
      <c r="AG12" s="10" t="s">
        <v>37</v>
      </c>
      <c r="AH12" s="5">
        <v>101</v>
      </c>
    </row>
    <row r="13" spans="1:38" thickBot="1">
      <c r="A13" s="21">
        <v>2010</v>
      </c>
      <c r="B13" s="1">
        <v>147.43</v>
      </c>
      <c r="C13" s="1">
        <v>170.56</v>
      </c>
      <c r="D13" s="1">
        <v>112.73</v>
      </c>
      <c r="E13" s="1">
        <v>16.03</v>
      </c>
      <c r="F13" s="1">
        <v>53.53</v>
      </c>
      <c r="G13" s="1">
        <v>10.25</v>
      </c>
      <c r="H13" s="1">
        <v>112.73</v>
      </c>
      <c r="I13" s="101">
        <v>1.04</v>
      </c>
      <c r="J13" s="1">
        <v>53.53</v>
      </c>
      <c r="K13" s="1"/>
    </row>
    <row r="14" spans="1:38" thickBot="1">
      <c r="A14" s="21">
        <v>2011</v>
      </c>
      <c r="B14" s="1">
        <v>149.85</v>
      </c>
      <c r="C14" s="1">
        <v>173.44</v>
      </c>
      <c r="D14" s="1">
        <v>114.72</v>
      </c>
      <c r="E14" s="1">
        <v>16.62</v>
      </c>
      <c r="F14" s="1">
        <v>54.12</v>
      </c>
      <c r="G14" s="1">
        <v>10.53</v>
      </c>
      <c r="H14" s="1">
        <v>114.72</v>
      </c>
      <c r="I14" s="101">
        <v>1.0569999999999999</v>
      </c>
      <c r="J14" s="1">
        <v>54.12</v>
      </c>
      <c r="K14" s="1"/>
      <c r="L14" s="95" t="s">
        <v>38</v>
      </c>
      <c r="M14" s="96"/>
      <c r="N14" s="96"/>
      <c r="O14" s="96"/>
      <c r="P14" s="96"/>
      <c r="Q14" s="97"/>
      <c r="V14" s="95" t="s">
        <v>38</v>
      </c>
      <c r="W14" s="96"/>
      <c r="X14" s="96"/>
      <c r="Y14" s="96"/>
      <c r="Z14" s="96"/>
      <c r="AA14" s="97"/>
      <c r="AG14" s="105" t="s">
        <v>38</v>
      </c>
      <c r="AH14" s="106"/>
      <c r="AI14" s="106"/>
      <c r="AJ14" s="106"/>
      <c r="AK14" s="106"/>
      <c r="AL14" s="107"/>
    </row>
    <row r="15" spans="1:38" ht="14.45">
      <c r="A15" s="21">
        <v>2012</v>
      </c>
      <c r="B15" s="1">
        <v>152.41999999999999</v>
      </c>
      <c r="C15" s="1">
        <v>176.17</v>
      </c>
      <c r="D15" s="1">
        <v>117.09</v>
      </c>
      <c r="E15" s="1">
        <v>17.25</v>
      </c>
      <c r="F15" s="1">
        <v>55.01</v>
      </c>
      <c r="G15" s="1">
        <v>10.79</v>
      </c>
      <c r="H15" s="1">
        <v>117.09</v>
      </c>
      <c r="I15" s="101">
        <v>1.0760000000000001</v>
      </c>
      <c r="J15" s="1">
        <v>55.01</v>
      </c>
      <c r="K15" s="1"/>
      <c r="L15" s="11"/>
      <c r="M15" s="93" t="s">
        <v>39</v>
      </c>
      <c r="N15" s="93" t="s">
        <v>40</v>
      </c>
      <c r="O15" s="93" t="s">
        <v>41</v>
      </c>
      <c r="P15" s="93" t="s">
        <v>42</v>
      </c>
      <c r="Q15" s="94" t="s">
        <v>43</v>
      </c>
      <c r="V15" s="11"/>
      <c r="W15" s="93" t="s">
        <v>39</v>
      </c>
      <c r="X15" s="93" t="s">
        <v>40</v>
      </c>
      <c r="Y15" s="93" t="s">
        <v>41</v>
      </c>
      <c r="Z15" s="93" t="s">
        <v>42</v>
      </c>
      <c r="AA15" s="94" t="s">
        <v>43</v>
      </c>
      <c r="AG15" s="108"/>
      <c r="AH15" s="109" t="s">
        <v>39</v>
      </c>
      <c r="AI15" s="109" t="s">
        <v>40</v>
      </c>
      <c r="AJ15" s="109" t="s">
        <v>41</v>
      </c>
      <c r="AK15" s="109" t="s">
        <v>42</v>
      </c>
      <c r="AL15" s="110" t="s">
        <v>43</v>
      </c>
    </row>
    <row r="16" spans="1:38" ht="14.45">
      <c r="A16" s="21">
        <v>2013</v>
      </c>
      <c r="B16" s="1">
        <v>154.15</v>
      </c>
      <c r="C16" s="1">
        <v>178.15</v>
      </c>
      <c r="D16" s="1">
        <v>119.32</v>
      </c>
      <c r="E16" s="1">
        <v>17.91</v>
      </c>
      <c r="F16" s="1">
        <v>55.66</v>
      </c>
      <c r="G16" s="1">
        <v>11</v>
      </c>
      <c r="H16" s="1">
        <v>119.32</v>
      </c>
      <c r="I16" s="101">
        <v>1.0960000000000001</v>
      </c>
      <c r="J16" s="1">
        <v>55.66</v>
      </c>
      <c r="K16" s="1"/>
      <c r="L16" s="9" t="s">
        <v>44</v>
      </c>
      <c r="M16">
        <v>1</v>
      </c>
      <c r="N16">
        <v>9.9182401603487644</v>
      </c>
      <c r="O16">
        <v>9.9182401603487644</v>
      </c>
      <c r="P16">
        <v>404.48805810292743</v>
      </c>
      <c r="Q16" s="3">
        <v>9.6604921030741794E-37</v>
      </c>
      <c r="V16" s="9" t="s">
        <v>44</v>
      </c>
      <c r="W16">
        <v>1</v>
      </c>
      <c r="X16">
        <v>10.828700987354209</v>
      </c>
      <c r="Y16">
        <v>10.828700987354209</v>
      </c>
      <c r="Z16">
        <v>706.65423382196968</v>
      </c>
      <c r="AA16" s="3">
        <v>7.2523383264295222E-47</v>
      </c>
      <c r="AG16" s="9" t="s">
        <v>44</v>
      </c>
      <c r="AH16">
        <v>1</v>
      </c>
      <c r="AI16">
        <v>199346.07721000249</v>
      </c>
      <c r="AJ16">
        <v>199346.07721000249</v>
      </c>
      <c r="AK16">
        <v>914.05835869664577</v>
      </c>
      <c r="AL16" s="3">
        <v>8.5099634734427044E-52</v>
      </c>
    </row>
    <row r="17" spans="1:41" ht="14.45">
      <c r="A17" s="21">
        <v>2014</v>
      </c>
      <c r="B17" s="1">
        <v>155.63999999999999</v>
      </c>
      <c r="C17" s="1">
        <v>180.7</v>
      </c>
      <c r="D17" s="1">
        <v>120.79</v>
      </c>
      <c r="E17" s="1">
        <v>18.63</v>
      </c>
      <c r="F17" s="1">
        <v>56.18</v>
      </c>
      <c r="G17" s="1">
        <v>11.18</v>
      </c>
      <c r="H17" s="1">
        <v>120.79</v>
      </c>
      <c r="I17" s="101">
        <v>1.117</v>
      </c>
      <c r="J17" s="1">
        <v>56.18</v>
      </c>
      <c r="K17" s="1"/>
      <c r="L17" s="9" t="s">
        <v>45</v>
      </c>
      <c r="M17">
        <v>99</v>
      </c>
      <c r="N17">
        <v>2.4275272315324288</v>
      </c>
      <c r="O17">
        <v>2.4520477086186151E-2</v>
      </c>
      <c r="Q17" s="3"/>
      <c r="V17" s="9" t="s">
        <v>45</v>
      </c>
      <c r="W17">
        <v>99</v>
      </c>
      <c r="X17">
        <v>1.5170664045269846</v>
      </c>
      <c r="Y17">
        <v>1.5323903076030147E-2</v>
      </c>
      <c r="AA17" s="3"/>
      <c r="AG17" s="9" t="s">
        <v>45</v>
      </c>
      <c r="AH17">
        <v>99</v>
      </c>
      <c r="AI17">
        <v>21590.811413759973</v>
      </c>
      <c r="AJ17">
        <v>218.08900417939367</v>
      </c>
      <c r="AL17" s="3"/>
    </row>
    <row r="18" spans="1:41" thickBot="1">
      <c r="A18" s="21">
        <v>2015</v>
      </c>
      <c r="B18" s="1">
        <v>157.62</v>
      </c>
      <c r="C18" s="1">
        <v>183.2</v>
      </c>
      <c r="D18" s="1">
        <v>121.85</v>
      </c>
      <c r="E18" s="1">
        <v>19.45</v>
      </c>
      <c r="F18" s="1">
        <v>56.8</v>
      </c>
      <c r="G18" s="1">
        <v>11.32</v>
      </c>
      <c r="H18" s="1">
        <v>121.85</v>
      </c>
      <c r="I18" s="101">
        <v>1.139</v>
      </c>
      <c r="J18" s="1">
        <v>56.8</v>
      </c>
      <c r="K18" s="1"/>
      <c r="L18" s="10" t="s">
        <v>46</v>
      </c>
      <c r="M18" s="4">
        <v>100</v>
      </c>
      <c r="N18" s="4">
        <v>12.345767391881193</v>
      </c>
      <c r="O18" s="4"/>
      <c r="P18" s="4"/>
      <c r="Q18" s="5"/>
      <c r="V18" s="10" t="s">
        <v>46</v>
      </c>
      <c r="W18" s="4">
        <v>100</v>
      </c>
      <c r="X18" s="4">
        <v>12.345767391881193</v>
      </c>
      <c r="Y18" s="4"/>
      <c r="Z18" s="4"/>
      <c r="AA18" s="5"/>
      <c r="AG18" s="10" t="s">
        <v>46</v>
      </c>
      <c r="AH18" s="4">
        <v>100</v>
      </c>
      <c r="AI18" s="4">
        <v>220936.88862376247</v>
      </c>
      <c r="AJ18" s="4"/>
      <c r="AK18" s="4"/>
      <c r="AL18" s="5"/>
    </row>
    <row r="19" spans="1:41" thickBot="1">
      <c r="A19" s="21">
        <v>2016</v>
      </c>
      <c r="B19" s="1">
        <v>158.36000000000001</v>
      </c>
      <c r="C19" s="1">
        <v>185.97</v>
      </c>
      <c r="D19" s="1">
        <v>123.4</v>
      </c>
      <c r="E19" s="1">
        <v>20.39</v>
      </c>
      <c r="F19" s="1">
        <v>57.44</v>
      </c>
      <c r="G19" s="1">
        <v>11.44</v>
      </c>
      <c r="H19" s="1">
        <v>123.4</v>
      </c>
      <c r="I19" s="101">
        <v>1.1619999999999999</v>
      </c>
      <c r="J19" s="1">
        <v>57.44</v>
      </c>
      <c r="K19" s="1"/>
    </row>
    <row r="20" spans="1:41" ht="14.45">
      <c r="A20" s="21">
        <v>2017</v>
      </c>
      <c r="B20" s="1">
        <v>160.04</v>
      </c>
      <c r="C20" s="1">
        <v>188.93</v>
      </c>
      <c r="D20" s="1">
        <v>125.07</v>
      </c>
      <c r="E20" s="1">
        <v>21.45</v>
      </c>
      <c r="F20" s="1">
        <v>58.13</v>
      </c>
      <c r="G20" s="1">
        <v>11.52</v>
      </c>
      <c r="H20" s="1">
        <v>125.07</v>
      </c>
      <c r="I20" s="101">
        <v>1.1859999999999999</v>
      </c>
      <c r="J20" s="1">
        <v>58.13</v>
      </c>
      <c r="K20" s="1"/>
      <c r="L20" s="11"/>
      <c r="M20" s="93" t="s">
        <v>47</v>
      </c>
      <c r="N20" s="93" t="s">
        <v>14</v>
      </c>
      <c r="O20" s="93" t="s">
        <v>48</v>
      </c>
      <c r="P20" s="93" t="s">
        <v>49</v>
      </c>
      <c r="Q20" s="93" t="s">
        <v>50</v>
      </c>
      <c r="R20" s="93" t="s">
        <v>51</v>
      </c>
      <c r="S20" s="93" t="s">
        <v>52</v>
      </c>
      <c r="T20" s="94" t="s">
        <v>53</v>
      </c>
      <c r="V20" s="11"/>
      <c r="W20" s="93" t="s">
        <v>47</v>
      </c>
      <c r="X20" s="93" t="s">
        <v>14</v>
      </c>
      <c r="Y20" s="93" t="s">
        <v>48</v>
      </c>
      <c r="Z20" s="93" t="s">
        <v>49</v>
      </c>
      <c r="AA20" s="93" t="s">
        <v>50</v>
      </c>
      <c r="AB20" s="93" t="s">
        <v>51</v>
      </c>
      <c r="AC20" s="93" t="s">
        <v>52</v>
      </c>
      <c r="AD20" s="94" t="s">
        <v>53</v>
      </c>
      <c r="AG20" s="108"/>
      <c r="AH20" s="109" t="s">
        <v>47</v>
      </c>
      <c r="AI20" s="109" t="s">
        <v>14</v>
      </c>
      <c r="AJ20" s="109" t="s">
        <v>48</v>
      </c>
      <c r="AK20" s="109" t="s">
        <v>49</v>
      </c>
      <c r="AL20" s="109" t="s">
        <v>50</v>
      </c>
      <c r="AM20" s="109" t="s">
        <v>51</v>
      </c>
      <c r="AN20" s="109" t="s">
        <v>52</v>
      </c>
      <c r="AO20" s="110" t="s">
        <v>53</v>
      </c>
    </row>
    <row r="21" spans="1:41" ht="14.45">
      <c r="A21" s="21">
        <v>2018</v>
      </c>
      <c r="B21" s="1">
        <v>163.12</v>
      </c>
      <c r="C21" s="1">
        <v>191.38</v>
      </c>
      <c r="D21" s="1">
        <v>127.18</v>
      </c>
      <c r="E21" s="1">
        <v>22.68</v>
      </c>
      <c r="F21" s="1">
        <v>58.87</v>
      </c>
      <c r="G21" s="1">
        <v>11.59</v>
      </c>
      <c r="H21" s="1">
        <v>127.18</v>
      </c>
      <c r="I21" s="101">
        <v>1.21</v>
      </c>
      <c r="J21" s="1">
        <v>58.87</v>
      </c>
      <c r="K21" s="1"/>
      <c r="L21" s="9" t="s">
        <v>54</v>
      </c>
      <c r="M21">
        <v>1.1926866066454727</v>
      </c>
      <c r="N21">
        <v>2.7125595329944099E-2</v>
      </c>
      <c r="O21">
        <v>43.969048131041724</v>
      </c>
      <c r="P21">
        <v>8.9626553491186663E-67</v>
      </c>
      <c r="Q21">
        <v>1.1388635405699243</v>
      </c>
      <c r="R21">
        <v>1.246509672721021</v>
      </c>
      <c r="S21">
        <v>1.1388635405699243</v>
      </c>
      <c r="T21" s="3">
        <v>1.246509672721021</v>
      </c>
      <c r="V21" s="9" t="s">
        <v>54</v>
      </c>
      <c r="W21">
        <v>-0.14761981850796801</v>
      </c>
      <c r="X21">
        <v>6.8337938554505998E-2</v>
      </c>
      <c r="Y21">
        <v>-2.1601444472930242</v>
      </c>
      <c r="Z21">
        <v>3.3175248827089061E-2</v>
      </c>
      <c r="AA21">
        <v>-0.28321711462428978</v>
      </c>
      <c r="AB21">
        <v>-1.2022522391646279E-2</v>
      </c>
      <c r="AC21">
        <v>-0.28321711462428978</v>
      </c>
      <c r="AD21" s="3">
        <v>-1.2022522391646279E-2</v>
      </c>
      <c r="AG21" s="9" t="s">
        <v>54</v>
      </c>
      <c r="AH21">
        <v>-32.767889643831609</v>
      </c>
      <c r="AI21">
        <v>7.0447144135522413</v>
      </c>
      <c r="AJ21">
        <v>-4.6514149077206755</v>
      </c>
      <c r="AK21">
        <v>1.0214382032430958E-5</v>
      </c>
      <c r="AL21">
        <v>-46.746131402287126</v>
      </c>
      <c r="AM21">
        <v>-18.789647885376091</v>
      </c>
      <c r="AN21">
        <v>-46.746131402287126</v>
      </c>
      <c r="AO21" s="3">
        <v>-18.789647885376091</v>
      </c>
    </row>
    <row r="22" spans="1:41" thickBot="1">
      <c r="A22" s="21">
        <v>2019</v>
      </c>
      <c r="B22" s="1">
        <v>166.56</v>
      </c>
      <c r="C22" s="1">
        <v>194.26</v>
      </c>
      <c r="D22" s="1">
        <v>129.08000000000001</v>
      </c>
      <c r="E22" s="1">
        <v>24.07</v>
      </c>
      <c r="F22" s="1">
        <v>59.55</v>
      </c>
      <c r="G22" s="1">
        <v>11.63</v>
      </c>
      <c r="H22" s="1">
        <v>129.08000000000001</v>
      </c>
      <c r="I22" s="101">
        <v>1.2350000000000001</v>
      </c>
      <c r="J22" s="1">
        <v>59.55</v>
      </c>
      <c r="K22" s="1"/>
      <c r="L22" s="10" t="s">
        <v>5</v>
      </c>
      <c r="M22" s="4">
        <v>4.172756003242426E-3</v>
      </c>
      <c r="N22" s="4">
        <v>2.0747708540933446E-4</v>
      </c>
      <c r="O22" s="4">
        <v>20.111888476792206</v>
      </c>
      <c r="P22" s="4">
        <v>9.660492103074455E-37</v>
      </c>
      <c r="Q22" s="4">
        <v>3.7610764533074817E-3</v>
      </c>
      <c r="R22" s="4">
        <v>4.5844355531773698E-3</v>
      </c>
      <c r="S22" s="4">
        <v>3.7610764533074817E-3</v>
      </c>
      <c r="T22" s="5">
        <v>4.5844355531773698E-3</v>
      </c>
      <c r="V22" s="10" t="s">
        <v>6</v>
      </c>
      <c r="W22" s="4">
        <v>2.5263499247488302E-2</v>
      </c>
      <c r="X22" s="4">
        <v>9.503640986530164E-4</v>
      </c>
      <c r="Y22" s="4">
        <v>26.5829688677162</v>
      </c>
      <c r="Z22" s="4">
        <v>7.2523383264300366E-47</v>
      </c>
      <c r="AA22" s="4">
        <v>2.337777069276184E-2</v>
      </c>
      <c r="AB22" s="4">
        <v>2.7149227802214765E-2</v>
      </c>
      <c r="AC22" s="4">
        <v>2.337777069276184E-2</v>
      </c>
      <c r="AD22" s="5">
        <v>2.7149227802214765E-2</v>
      </c>
      <c r="AG22" s="10" t="s">
        <v>28</v>
      </c>
      <c r="AH22" s="4">
        <v>127.07051846275614</v>
      </c>
      <c r="AI22" s="4">
        <v>4.2029849962560535</v>
      </c>
      <c r="AJ22" s="4">
        <v>30.233398067313676</v>
      </c>
      <c r="AK22" s="4">
        <v>8.5099634734425827E-52</v>
      </c>
      <c r="AL22" s="4">
        <v>118.73088438592151</v>
      </c>
      <c r="AM22" s="4">
        <v>135.41015253959077</v>
      </c>
      <c r="AN22" s="4">
        <v>118.73088438592151</v>
      </c>
      <c r="AO22" s="5">
        <v>135.41015253959077</v>
      </c>
    </row>
    <row r="23" spans="1:41" ht="14.45">
      <c r="A23" s="21">
        <v>2020</v>
      </c>
      <c r="B23" s="1">
        <v>169.18</v>
      </c>
      <c r="C23" s="1">
        <v>196.82</v>
      </c>
      <c r="D23" s="1">
        <v>131.01</v>
      </c>
      <c r="E23" s="1">
        <v>25.61</v>
      </c>
      <c r="F23" s="1">
        <v>60.03</v>
      </c>
      <c r="G23" s="1">
        <v>11.65</v>
      </c>
      <c r="H23" s="1">
        <v>131.01</v>
      </c>
      <c r="I23" s="101">
        <v>1.26</v>
      </c>
      <c r="J23" s="1">
        <v>60.03</v>
      </c>
      <c r="K23" s="1"/>
    </row>
    <row r="24" spans="1:41" ht="14.45">
      <c r="A24" s="21">
        <v>2021</v>
      </c>
      <c r="B24" s="1">
        <v>169.62</v>
      </c>
      <c r="C24" s="1">
        <v>195.87</v>
      </c>
      <c r="D24" s="1">
        <v>131.32</v>
      </c>
      <c r="E24" s="1">
        <v>27.11</v>
      </c>
      <c r="F24" s="1">
        <v>59.81</v>
      </c>
      <c r="G24" s="1">
        <v>11.59</v>
      </c>
      <c r="H24" s="1">
        <v>131.32</v>
      </c>
      <c r="I24" s="101">
        <v>1.286</v>
      </c>
      <c r="J24" s="1">
        <v>59.81</v>
      </c>
      <c r="K24" s="1"/>
    </row>
    <row r="25" spans="1:41" ht="14.45">
      <c r="A25" s="21">
        <v>2022</v>
      </c>
      <c r="B25" s="1">
        <v>168.8</v>
      </c>
      <c r="C25" s="1">
        <v>192.69</v>
      </c>
      <c r="D25" s="1">
        <v>130.79</v>
      </c>
      <c r="E25" s="1">
        <v>28.55</v>
      </c>
      <c r="F25" s="1">
        <v>59.36</v>
      </c>
      <c r="G25" s="1">
        <v>11.49</v>
      </c>
      <c r="H25" s="1">
        <v>130.79</v>
      </c>
      <c r="I25" s="101">
        <v>1.3120000000000001</v>
      </c>
      <c r="J25" s="1">
        <v>59.36</v>
      </c>
      <c r="K25" s="1"/>
    </row>
    <row r="26" spans="1:41" ht="14.45">
      <c r="A26" s="21">
        <v>2023</v>
      </c>
      <c r="B26" s="1">
        <v>170.04</v>
      </c>
      <c r="C26" s="1">
        <v>194.89</v>
      </c>
      <c r="D26" s="1">
        <v>132.1</v>
      </c>
      <c r="E26" s="1">
        <v>30.21</v>
      </c>
      <c r="F26" s="1">
        <v>59.69</v>
      </c>
      <c r="G26" s="1">
        <v>11.49</v>
      </c>
      <c r="H26" s="1">
        <v>132.1</v>
      </c>
      <c r="I26" s="101">
        <v>1.3380000000000001</v>
      </c>
      <c r="J26" s="1">
        <v>59.69</v>
      </c>
      <c r="K26" s="1"/>
    </row>
    <row r="27" spans="1:41" ht="14.45">
      <c r="A27" s="21">
        <v>2024</v>
      </c>
      <c r="B27" s="1">
        <v>171.6</v>
      </c>
      <c r="C27" s="1">
        <v>197.75</v>
      </c>
      <c r="D27" s="1">
        <v>133.75</v>
      </c>
      <c r="E27" s="1">
        <v>31.88</v>
      </c>
      <c r="F27" s="1">
        <v>60.2</v>
      </c>
      <c r="G27" s="1">
        <v>11.5</v>
      </c>
      <c r="H27" s="1">
        <v>133.75</v>
      </c>
      <c r="I27" s="101">
        <v>1.365</v>
      </c>
      <c r="J27" s="1">
        <v>60.2</v>
      </c>
      <c r="K27" s="1"/>
    </row>
    <row r="28" spans="1:41" ht="14.45">
      <c r="A28" s="21">
        <v>2025</v>
      </c>
      <c r="B28" s="1">
        <v>173.05</v>
      </c>
      <c r="C28" s="1">
        <v>200.43</v>
      </c>
      <c r="D28" s="1">
        <v>135.49</v>
      </c>
      <c r="E28" s="1">
        <v>33.6</v>
      </c>
      <c r="F28" s="1">
        <v>60.75</v>
      </c>
      <c r="G28" s="1">
        <v>11.5</v>
      </c>
      <c r="H28" s="1">
        <v>135.49</v>
      </c>
      <c r="I28" s="101">
        <v>1.3919999999999999</v>
      </c>
      <c r="J28" s="1">
        <v>60.75</v>
      </c>
      <c r="K28" s="1"/>
    </row>
    <row r="29" spans="1:41" ht="14.45">
      <c r="A29" s="21">
        <v>2026</v>
      </c>
      <c r="B29" s="1">
        <v>174.33</v>
      </c>
      <c r="C29" s="1">
        <v>202.96</v>
      </c>
      <c r="D29" s="1">
        <v>137.25</v>
      </c>
      <c r="E29" s="1">
        <v>35.4</v>
      </c>
      <c r="F29" s="1">
        <v>61.29</v>
      </c>
      <c r="G29" s="1">
        <v>11.5</v>
      </c>
      <c r="H29" s="1">
        <v>137.25</v>
      </c>
      <c r="I29" s="101">
        <v>1.419</v>
      </c>
      <c r="J29" s="1">
        <v>61.29</v>
      </c>
      <c r="K29" s="1"/>
    </row>
    <row r="30" spans="1:41" ht="14.45">
      <c r="A30" s="21">
        <v>2027</v>
      </c>
      <c r="B30" s="1">
        <v>175.51</v>
      </c>
      <c r="C30" s="1">
        <v>205.44</v>
      </c>
      <c r="D30" s="1">
        <v>138.99</v>
      </c>
      <c r="E30" s="1">
        <v>37.299999999999997</v>
      </c>
      <c r="F30" s="1">
        <v>61.79</v>
      </c>
      <c r="G30" s="1">
        <v>11.5</v>
      </c>
      <c r="H30" s="1">
        <v>138.99</v>
      </c>
      <c r="I30" s="101">
        <v>1.4450000000000001</v>
      </c>
      <c r="J30" s="1">
        <v>61.79</v>
      </c>
      <c r="K30" s="1"/>
    </row>
    <row r="31" spans="1:41" ht="14.45">
      <c r="A31" s="21">
        <v>2028</v>
      </c>
      <c r="B31" s="1">
        <v>176.64</v>
      </c>
      <c r="C31" s="1">
        <v>207.91</v>
      </c>
      <c r="D31" s="1">
        <v>140.65</v>
      </c>
      <c r="E31" s="1">
        <v>39.29</v>
      </c>
      <c r="F31" s="1">
        <v>62.25</v>
      </c>
      <c r="G31" s="1">
        <v>11.51</v>
      </c>
      <c r="H31" s="1">
        <v>140.65</v>
      </c>
      <c r="I31" s="101">
        <v>1.47</v>
      </c>
      <c r="J31" s="1">
        <v>62.25</v>
      </c>
      <c r="K31" s="1"/>
    </row>
    <row r="32" spans="1:41" ht="14.45">
      <c r="A32" s="21">
        <v>2029</v>
      </c>
      <c r="B32" s="1">
        <v>177.79</v>
      </c>
      <c r="C32" s="1">
        <v>210.36</v>
      </c>
      <c r="D32" s="1">
        <v>142.22</v>
      </c>
      <c r="E32" s="1">
        <v>41.37</v>
      </c>
      <c r="F32" s="1">
        <v>62.65</v>
      </c>
      <c r="G32" s="1">
        <v>11.53</v>
      </c>
      <c r="H32" s="1">
        <v>142.22</v>
      </c>
      <c r="I32" s="101">
        <v>1.4950000000000001</v>
      </c>
      <c r="J32" s="1">
        <v>62.65</v>
      </c>
      <c r="K32" s="1"/>
    </row>
    <row r="33" spans="1:11" ht="14.45">
      <c r="A33" s="21">
        <v>2030</v>
      </c>
      <c r="B33" s="1">
        <v>178.98</v>
      </c>
      <c r="C33" s="1">
        <v>212.77</v>
      </c>
      <c r="D33" s="1">
        <v>143.69</v>
      </c>
      <c r="E33" s="1">
        <v>43.51</v>
      </c>
      <c r="F33" s="1">
        <v>63</v>
      </c>
      <c r="G33" s="1">
        <v>11.56</v>
      </c>
      <c r="H33" s="1">
        <v>143.69</v>
      </c>
      <c r="I33" s="101">
        <v>1.5189999999999999</v>
      </c>
      <c r="J33" s="1">
        <v>63</v>
      </c>
      <c r="K33" s="1"/>
    </row>
    <row r="34" spans="1:11" ht="14.45">
      <c r="A34" s="21">
        <v>2031</v>
      </c>
      <c r="B34" s="1">
        <v>180.22</v>
      </c>
      <c r="C34" s="1">
        <v>215.11</v>
      </c>
      <c r="D34" s="1">
        <v>145.11000000000001</v>
      </c>
      <c r="E34" s="1">
        <v>45.7</v>
      </c>
      <c r="F34" s="1">
        <v>63.31</v>
      </c>
      <c r="G34" s="1">
        <v>11.61</v>
      </c>
      <c r="H34" s="1">
        <v>145.11000000000001</v>
      </c>
      <c r="I34" s="101">
        <v>1.542</v>
      </c>
      <c r="J34" s="1">
        <v>63.31</v>
      </c>
      <c r="K34" s="1"/>
    </row>
    <row r="35" spans="1:11" ht="14.45">
      <c r="A35" s="21">
        <v>2032</v>
      </c>
      <c r="B35" s="1">
        <v>181.5</v>
      </c>
      <c r="C35" s="1">
        <v>217.38</v>
      </c>
      <c r="D35" s="1">
        <v>146.5</v>
      </c>
      <c r="E35" s="1">
        <v>47.96</v>
      </c>
      <c r="F35" s="1">
        <v>63.58</v>
      </c>
      <c r="G35" s="1">
        <v>11.67</v>
      </c>
      <c r="H35" s="1">
        <v>146.5</v>
      </c>
      <c r="I35" s="101">
        <v>1.5629999999999999</v>
      </c>
      <c r="J35" s="1">
        <v>63.58</v>
      </c>
      <c r="K35" s="1"/>
    </row>
    <row r="36" spans="1:11" ht="14.45">
      <c r="A36" s="21">
        <v>2033</v>
      </c>
      <c r="B36" s="1">
        <v>182.79</v>
      </c>
      <c r="C36" s="1">
        <v>219.58</v>
      </c>
      <c r="D36" s="1">
        <v>147.87</v>
      </c>
      <c r="E36" s="1">
        <v>50.29</v>
      </c>
      <c r="F36" s="1">
        <v>63.83</v>
      </c>
      <c r="G36" s="1">
        <v>11.74</v>
      </c>
      <c r="H36" s="1">
        <v>147.87</v>
      </c>
      <c r="I36" s="101">
        <v>1.583</v>
      </c>
      <c r="J36" s="1">
        <v>63.83</v>
      </c>
      <c r="K36" s="1"/>
    </row>
    <row r="37" spans="1:11" ht="14.45">
      <c r="A37" s="21">
        <v>2034</v>
      </c>
      <c r="B37" s="1">
        <v>184.06</v>
      </c>
      <c r="C37" s="1">
        <v>221.71</v>
      </c>
      <c r="D37" s="1">
        <v>149.25</v>
      </c>
      <c r="E37" s="1">
        <v>52.69</v>
      </c>
      <c r="F37" s="1">
        <v>64.06</v>
      </c>
      <c r="G37" s="1">
        <v>11.82</v>
      </c>
      <c r="H37" s="1">
        <v>149.25</v>
      </c>
      <c r="I37" s="101">
        <v>1.601</v>
      </c>
      <c r="J37" s="1">
        <v>64.06</v>
      </c>
      <c r="K37" s="1"/>
    </row>
    <row r="38" spans="1:11" ht="14.45">
      <c r="A38" s="21">
        <v>2035</v>
      </c>
      <c r="B38" s="1">
        <v>185.31</v>
      </c>
      <c r="C38" s="1">
        <v>223.78</v>
      </c>
      <c r="D38" s="1">
        <v>150.65</v>
      </c>
      <c r="E38" s="1">
        <v>55.16</v>
      </c>
      <c r="F38" s="1">
        <v>64.290000000000006</v>
      </c>
      <c r="G38" s="1">
        <v>11.9</v>
      </c>
      <c r="H38" s="1">
        <v>150.65</v>
      </c>
      <c r="I38" s="101">
        <v>1.617</v>
      </c>
      <c r="J38" s="1">
        <v>64.290000000000006</v>
      </c>
      <c r="K38" s="1"/>
    </row>
    <row r="39" spans="1:11" ht="14.45">
      <c r="A39" s="21">
        <v>2036</v>
      </c>
      <c r="B39" s="1">
        <v>186.54</v>
      </c>
      <c r="C39" s="1">
        <v>225.81</v>
      </c>
      <c r="D39" s="1">
        <v>152.08000000000001</v>
      </c>
      <c r="E39" s="1">
        <v>57.67</v>
      </c>
      <c r="F39" s="1">
        <v>64.53</v>
      </c>
      <c r="G39" s="1">
        <v>12</v>
      </c>
      <c r="H39" s="1">
        <v>152.08000000000001</v>
      </c>
      <c r="I39" s="101">
        <v>1.633</v>
      </c>
      <c r="J39" s="1">
        <v>64.53</v>
      </c>
      <c r="K39" s="1"/>
    </row>
    <row r="40" spans="1:11" ht="14.45">
      <c r="A40" s="21">
        <v>2037</v>
      </c>
      <c r="B40" s="1">
        <v>187.75</v>
      </c>
      <c r="C40" s="1">
        <v>227.8</v>
      </c>
      <c r="D40" s="1">
        <v>153.56</v>
      </c>
      <c r="E40" s="1">
        <v>60.24</v>
      </c>
      <c r="F40" s="1">
        <v>64.78</v>
      </c>
      <c r="G40" s="1">
        <v>12.1</v>
      </c>
      <c r="H40" s="1">
        <v>153.56</v>
      </c>
      <c r="I40" s="101">
        <v>1.647</v>
      </c>
      <c r="J40" s="1">
        <v>64.78</v>
      </c>
      <c r="K40" s="1"/>
    </row>
    <row r="41" spans="1:11" ht="14.45">
      <c r="A41" s="21">
        <v>2038</v>
      </c>
      <c r="B41" s="1">
        <v>188.95</v>
      </c>
      <c r="C41" s="1">
        <v>229.77</v>
      </c>
      <c r="D41" s="1">
        <v>155.07</v>
      </c>
      <c r="E41" s="1">
        <v>62.85</v>
      </c>
      <c r="F41" s="1">
        <v>65.05</v>
      </c>
      <c r="G41" s="1">
        <v>12.21</v>
      </c>
      <c r="H41" s="1">
        <v>155.07</v>
      </c>
      <c r="I41" s="101">
        <v>1.66</v>
      </c>
      <c r="J41" s="1">
        <v>65.05</v>
      </c>
      <c r="K41" s="1"/>
    </row>
    <row r="42" spans="1:11" ht="14.45">
      <c r="A42" s="21">
        <v>2039</v>
      </c>
      <c r="B42" s="1">
        <v>190.14</v>
      </c>
      <c r="C42" s="1">
        <v>231.71</v>
      </c>
      <c r="D42" s="1">
        <v>156.62</v>
      </c>
      <c r="E42" s="1">
        <v>65.52</v>
      </c>
      <c r="F42" s="1">
        <v>65.349999999999994</v>
      </c>
      <c r="G42" s="1">
        <v>12.31</v>
      </c>
      <c r="H42" s="1">
        <v>156.62</v>
      </c>
      <c r="I42" s="101">
        <v>1.6719999999999999</v>
      </c>
      <c r="J42" s="1">
        <v>65.349999999999994</v>
      </c>
      <c r="K42" s="1"/>
    </row>
    <row r="43" spans="1:11" ht="14.45">
      <c r="A43" s="21">
        <v>2040</v>
      </c>
      <c r="B43" s="1">
        <v>191.32</v>
      </c>
      <c r="C43" s="1">
        <v>233.63</v>
      </c>
      <c r="D43" s="1">
        <v>158.19</v>
      </c>
      <c r="E43" s="1">
        <v>68.22</v>
      </c>
      <c r="F43" s="1">
        <v>65.67</v>
      </c>
      <c r="G43" s="1">
        <v>12.42</v>
      </c>
      <c r="H43" s="1">
        <v>158.19</v>
      </c>
      <c r="I43" s="101">
        <v>1.6830000000000001</v>
      </c>
      <c r="J43" s="1">
        <v>65.67</v>
      </c>
      <c r="K43" s="1"/>
    </row>
    <row r="44" spans="1:11" ht="14.45">
      <c r="A44" s="21">
        <v>2041</v>
      </c>
      <c r="B44" s="1">
        <v>192.53</v>
      </c>
      <c r="C44" s="1">
        <v>235.52</v>
      </c>
      <c r="D44" s="1">
        <v>159.80000000000001</v>
      </c>
      <c r="E44" s="1">
        <v>70.98</v>
      </c>
      <c r="F44" s="1">
        <v>66.02</v>
      </c>
      <c r="G44" s="1">
        <v>12.53</v>
      </c>
      <c r="H44" s="1">
        <v>159.80000000000001</v>
      </c>
      <c r="I44" s="101">
        <v>1.694</v>
      </c>
      <c r="J44" s="1">
        <v>66.02</v>
      </c>
      <c r="K44" s="1"/>
    </row>
    <row r="45" spans="1:11" ht="14.45">
      <c r="A45" s="21">
        <v>2042</v>
      </c>
      <c r="B45" s="1">
        <v>193.75</v>
      </c>
      <c r="C45" s="1">
        <v>237.38</v>
      </c>
      <c r="D45" s="1">
        <v>161.43</v>
      </c>
      <c r="E45" s="1">
        <v>73.77</v>
      </c>
      <c r="F45" s="1">
        <v>66.38</v>
      </c>
      <c r="G45" s="1">
        <v>12.64</v>
      </c>
      <c r="H45" s="1">
        <v>161.43</v>
      </c>
      <c r="I45" s="101">
        <v>1.7050000000000001</v>
      </c>
      <c r="J45" s="1">
        <v>66.38</v>
      </c>
      <c r="K45" s="1"/>
    </row>
    <row r="46" spans="1:11" ht="14.45">
      <c r="A46" s="21">
        <v>2043</v>
      </c>
      <c r="B46" s="1">
        <v>195</v>
      </c>
      <c r="C46" s="1">
        <v>239.21</v>
      </c>
      <c r="D46" s="1">
        <v>163.09</v>
      </c>
      <c r="E46" s="1">
        <v>76.61</v>
      </c>
      <c r="F46" s="1">
        <v>66.77</v>
      </c>
      <c r="G46" s="1">
        <v>12.75</v>
      </c>
      <c r="H46" s="1">
        <v>163.09</v>
      </c>
      <c r="I46" s="101">
        <v>1.7150000000000001</v>
      </c>
      <c r="J46" s="1">
        <v>66.77</v>
      </c>
      <c r="K46" s="1"/>
    </row>
    <row r="47" spans="1:11" ht="14.45">
      <c r="A47" s="21">
        <v>2044</v>
      </c>
      <c r="B47" s="1">
        <v>196.28</v>
      </c>
      <c r="C47" s="1">
        <v>241</v>
      </c>
      <c r="D47" s="1">
        <v>164.77</v>
      </c>
      <c r="E47" s="1">
        <v>79.48</v>
      </c>
      <c r="F47" s="1">
        <v>67.16</v>
      </c>
      <c r="G47" s="1">
        <v>12.85</v>
      </c>
      <c r="H47" s="1">
        <v>164.77</v>
      </c>
      <c r="I47" s="101">
        <v>1.7250000000000001</v>
      </c>
      <c r="J47" s="1">
        <v>67.16</v>
      </c>
      <c r="K47" s="1"/>
    </row>
    <row r="48" spans="1:11" ht="14.45">
      <c r="A48" s="21">
        <v>2045</v>
      </c>
      <c r="B48" s="1">
        <v>197.6</v>
      </c>
      <c r="C48" s="1">
        <v>242.74</v>
      </c>
      <c r="D48" s="1">
        <v>166.47</v>
      </c>
      <c r="E48" s="1">
        <v>82.39</v>
      </c>
      <c r="F48" s="1">
        <v>67.569999999999993</v>
      </c>
      <c r="G48" s="1">
        <v>12.96</v>
      </c>
      <c r="H48" s="1">
        <v>166.47</v>
      </c>
      <c r="I48" s="101">
        <v>1.734</v>
      </c>
      <c r="J48" s="1">
        <v>67.569999999999993</v>
      </c>
      <c r="K48" s="1"/>
    </row>
    <row r="49" spans="1:11" ht="14.45">
      <c r="A49" s="21">
        <v>2046</v>
      </c>
      <c r="B49" s="1">
        <v>198.97</v>
      </c>
      <c r="C49" s="1">
        <v>244.42</v>
      </c>
      <c r="D49" s="1">
        <v>168.19</v>
      </c>
      <c r="E49" s="1">
        <v>85.34</v>
      </c>
      <c r="F49" s="1">
        <v>67.989999999999995</v>
      </c>
      <c r="G49" s="1">
        <v>13.07</v>
      </c>
      <c r="H49" s="1">
        <v>168.19</v>
      </c>
      <c r="I49" s="101">
        <v>1.7430000000000001</v>
      </c>
      <c r="J49" s="1">
        <v>67.989999999999995</v>
      </c>
      <c r="K49" s="1"/>
    </row>
    <row r="50" spans="1:11" ht="14.45">
      <c r="A50" s="21">
        <v>2047</v>
      </c>
      <c r="B50" s="1">
        <v>200.38</v>
      </c>
      <c r="C50" s="1">
        <v>246.05</v>
      </c>
      <c r="D50" s="1">
        <v>169.93</v>
      </c>
      <c r="E50" s="1">
        <v>88.31</v>
      </c>
      <c r="F50" s="1">
        <v>68.42</v>
      </c>
      <c r="G50" s="1">
        <v>13.17</v>
      </c>
      <c r="H50" s="1">
        <v>169.93</v>
      </c>
      <c r="I50" s="101">
        <v>1.752</v>
      </c>
      <c r="J50" s="1">
        <v>68.42</v>
      </c>
      <c r="K50" s="1"/>
    </row>
    <row r="51" spans="1:11" ht="14.45">
      <c r="A51" s="21">
        <v>2048</v>
      </c>
      <c r="B51" s="1">
        <v>201.83</v>
      </c>
      <c r="C51" s="1">
        <v>247.6</v>
      </c>
      <c r="D51" s="1">
        <v>171.68</v>
      </c>
      <c r="E51" s="1">
        <v>91.32</v>
      </c>
      <c r="F51" s="1">
        <v>68.84</v>
      </c>
      <c r="G51" s="1">
        <v>13.28</v>
      </c>
      <c r="H51" s="1">
        <v>171.68</v>
      </c>
      <c r="I51" s="101">
        <v>1.76</v>
      </c>
      <c r="J51" s="1">
        <v>68.84</v>
      </c>
      <c r="K51" s="1"/>
    </row>
    <row r="52" spans="1:11" ht="14.45">
      <c r="A52" s="21">
        <v>2049</v>
      </c>
      <c r="B52" s="1">
        <v>203.32</v>
      </c>
      <c r="C52" s="1">
        <v>249.07</v>
      </c>
      <c r="D52" s="1">
        <v>173.44</v>
      </c>
      <c r="E52" s="1">
        <v>94.35</v>
      </c>
      <c r="F52" s="1">
        <v>69.28</v>
      </c>
      <c r="G52" s="1">
        <v>13.39</v>
      </c>
      <c r="H52" s="1">
        <v>173.44</v>
      </c>
      <c r="I52" s="101">
        <v>1.768</v>
      </c>
      <c r="J52" s="1">
        <v>69.28</v>
      </c>
      <c r="K52" s="1"/>
    </row>
    <row r="53" spans="1:11" ht="14.45">
      <c r="A53" s="21">
        <v>2050</v>
      </c>
      <c r="B53" s="1">
        <v>204.85</v>
      </c>
      <c r="C53" s="1">
        <v>250.47</v>
      </c>
      <c r="D53" s="1">
        <v>175.22</v>
      </c>
      <c r="E53" s="1">
        <v>97.41</v>
      </c>
      <c r="F53" s="1">
        <v>69.709999999999994</v>
      </c>
      <c r="G53" s="1">
        <v>13.5</v>
      </c>
      <c r="H53" s="1">
        <v>175.22</v>
      </c>
      <c r="I53" s="101">
        <v>1.776</v>
      </c>
      <c r="J53" s="1">
        <v>69.709999999999994</v>
      </c>
      <c r="K53" s="1"/>
    </row>
    <row r="54" spans="1:11" ht="14.45">
      <c r="A54" s="21">
        <v>2051</v>
      </c>
      <c r="B54" s="1">
        <v>206.4</v>
      </c>
      <c r="C54" s="1">
        <v>251.77</v>
      </c>
      <c r="D54" s="1">
        <v>177</v>
      </c>
      <c r="E54" s="1">
        <v>100.48</v>
      </c>
      <c r="F54" s="1">
        <v>70.150000000000006</v>
      </c>
      <c r="G54" s="1">
        <v>13.61</v>
      </c>
      <c r="H54" s="1">
        <v>177</v>
      </c>
      <c r="I54" s="101">
        <v>1.7829999999999999</v>
      </c>
      <c r="J54" s="1">
        <v>70.150000000000006</v>
      </c>
      <c r="K54" s="1"/>
    </row>
    <row r="55" spans="1:11" ht="14.45">
      <c r="A55" s="21">
        <v>2052</v>
      </c>
      <c r="B55" s="1">
        <v>207.98</v>
      </c>
      <c r="C55" s="1">
        <v>252.98</v>
      </c>
      <c r="D55" s="1">
        <v>178.79</v>
      </c>
      <c r="E55" s="1">
        <v>103.57</v>
      </c>
      <c r="F55" s="1">
        <v>70.58</v>
      </c>
      <c r="G55" s="1">
        <v>13.73</v>
      </c>
      <c r="H55" s="1">
        <v>178.79</v>
      </c>
      <c r="I55" s="101">
        <v>1.7889999999999999</v>
      </c>
      <c r="J55" s="1">
        <v>70.58</v>
      </c>
      <c r="K55" s="1"/>
    </row>
    <row r="56" spans="1:11" ht="14.45">
      <c r="A56" s="21">
        <v>2053</v>
      </c>
      <c r="B56" s="1">
        <v>209.59</v>
      </c>
      <c r="C56" s="1">
        <v>254.09</v>
      </c>
      <c r="D56" s="1">
        <v>180.57</v>
      </c>
      <c r="E56" s="1">
        <v>106.67</v>
      </c>
      <c r="F56" s="1">
        <v>71.03</v>
      </c>
      <c r="G56" s="1">
        <v>13.85</v>
      </c>
      <c r="H56" s="1">
        <v>180.57</v>
      </c>
      <c r="I56" s="101">
        <v>1.7949999999999999</v>
      </c>
      <c r="J56" s="1">
        <v>71.03</v>
      </c>
      <c r="K56" s="1"/>
    </row>
    <row r="57" spans="1:11" ht="14.45">
      <c r="A57" s="21">
        <v>2054</v>
      </c>
      <c r="B57" s="1">
        <v>211.21</v>
      </c>
      <c r="C57" s="1">
        <v>255.11</v>
      </c>
      <c r="D57" s="1">
        <v>182.36</v>
      </c>
      <c r="E57" s="1">
        <v>109.78</v>
      </c>
      <c r="F57" s="1">
        <v>71.47</v>
      </c>
      <c r="G57" s="1">
        <v>13.98</v>
      </c>
      <c r="H57" s="1">
        <v>182.36</v>
      </c>
      <c r="I57" s="101">
        <v>1.8</v>
      </c>
      <c r="J57" s="1">
        <v>71.47</v>
      </c>
      <c r="K57" s="1"/>
    </row>
    <row r="58" spans="1:11" ht="14.45">
      <c r="A58" s="21">
        <v>2055</v>
      </c>
      <c r="B58" s="1">
        <v>212.85</v>
      </c>
      <c r="C58" s="1">
        <v>256.02999999999997</v>
      </c>
      <c r="D58" s="1">
        <v>184.14</v>
      </c>
      <c r="E58" s="1">
        <v>112.89</v>
      </c>
      <c r="F58" s="1">
        <v>71.92</v>
      </c>
      <c r="G58" s="1">
        <v>14.11</v>
      </c>
      <c r="H58" s="1">
        <v>184.14</v>
      </c>
      <c r="I58" s="101">
        <v>1.8049999999999999</v>
      </c>
      <c r="J58" s="1">
        <v>71.92</v>
      </c>
      <c r="K58" s="1"/>
    </row>
    <row r="59" spans="1:11" ht="14.45">
      <c r="A59" s="21">
        <v>2056</v>
      </c>
      <c r="B59" s="1">
        <v>214.5</v>
      </c>
      <c r="C59" s="1">
        <v>256.86</v>
      </c>
      <c r="D59" s="1">
        <v>185.92</v>
      </c>
      <c r="E59" s="1">
        <v>116.01</v>
      </c>
      <c r="F59" s="1">
        <v>72.37</v>
      </c>
      <c r="G59" s="1">
        <v>14.24</v>
      </c>
      <c r="H59" s="1">
        <v>185.92</v>
      </c>
      <c r="I59" s="101">
        <v>1.81</v>
      </c>
      <c r="J59" s="1">
        <v>72.37</v>
      </c>
      <c r="K59" s="1"/>
    </row>
    <row r="60" spans="1:11" ht="14.45">
      <c r="A60" s="21">
        <v>2057</v>
      </c>
      <c r="B60" s="1">
        <v>216.16</v>
      </c>
      <c r="C60" s="1">
        <v>257.60000000000002</v>
      </c>
      <c r="D60" s="1">
        <v>187.68</v>
      </c>
      <c r="E60" s="1">
        <v>119.12</v>
      </c>
      <c r="F60" s="1">
        <v>72.819999999999993</v>
      </c>
      <c r="G60" s="1">
        <v>14.38</v>
      </c>
      <c r="H60" s="1">
        <v>187.68</v>
      </c>
      <c r="I60" s="101">
        <v>1.8140000000000001</v>
      </c>
      <c r="J60" s="1">
        <v>72.819999999999993</v>
      </c>
      <c r="K60" s="1"/>
    </row>
    <row r="61" spans="1:11" ht="14.45">
      <c r="A61" s="21">
        <v>2058</v>
      </c>
      <c r="B61" s="1">
        <v>217.83</v>
      </c>
      <c r="C61" s="1">
        <v>258.25</v>
      </c>
      <c r="D61" s="1">
        <v>189.44</v>
      </c>
      <c r="E61" s="1">
        <v>122.24</v>
      </c>
      <c r="F61" s="1">
        <v>73.28</v>
      </c>
      <c r="G61" s="1">
        <v>14.52</v>
      </c>
      <c r="H61" s="1">
        <v>189.44</v>
      </c>
      <c r="I61" s="101">
        <v>1.8180000000000001</v>
      </c>
      <c r="J61" s="1">
        <v>73.28</v>
      </c>
      <c r="K61" s="1"/>
    </row>
    <row r="62" spans="1:11" ht="14.45">
      <c r="A62" s="21">
        <v>2059</v>
      </c>
      <c r="B62" s="1">
        <v>219.51</v>
      </c>
      <c r="C62" s="1">
        <v>258.81</v>
      </c>
      <c r="D62" s="1">
        <v>191.19</v>
      </c>
      <c r="E62" s="1">
        <v>125.35</v>
      </c>
      <c r="F62" s="1">
        <v>73.739999999999995</v>
      </c>
      <c r="G62" s="1">
        <v>14.67</v>
      </c>
      <c r="H62" s="1">
        <v>191.19</v>
      </c>
      <c r="I62" s="101">
        <v>1.8220000000000001</v>
      </c>
      <c r="J62" s="1">
        <v>73.739999999999995</v>
      </c>
      <c r="K62" s="1"/>
    </row>
    <row r="63" spans="1:11" ht="14.45">
      <c r="A63" s="21">
        <v>2060</v>
      </c>
      <c r="B63" s="1">
        <v>221.21</v>
      </c>
      <c r="C63" s="1">
        <v>259.29000000000002</v>
      </c>
      <c r="D63" s="1">
        <v>192.93</v>
      </c>
      <c r="E63" s="1">
        <v>128.44999999999999</v>
      </c>
      <c r="F63" s="1">
        <v>74.2</v>
      </c>
      <c r="G63" s="1">
        <v>14.81</v>
      </c>
      <c r="H63" s="1">
        <v>192.93</v>
      </c>
      <c r="I63" s="101">
        <v>1.825</v>
      </c>
      <c r="J63" s="1">
        <v>74.2</v>
      </c>
      <c r="K63" s="1"/>
    </row>
    <row r="64" spans="1:11" ht="14.45">
      <c r="A64" s="21">
        <v>2061</v>
      </c>
      <c r="B64" s="1">
        <v>222.9</v>
      </c>
      <c r="C64" s="1">
        <v>259.7</v>
      </c>
      <c r="D64" s="1">
        <v>194.66</v>
      </c>
      <c r="E64" s="1">
        <v>131.54</v>
      </c>
      <c r="F64" s="1">
        <v>74.67</v>
      </c>
      <c r="G64" s="1">
        <v>14.96</v>
      </c>
      <c r="H64" s="1">
        <v>194.66</v>
      </c>
      <c r="I64" s="101">
        <v>1.83</v>
      </c>
      <c r="J64" s="1">
        <v>74.67</v>
      </c>
      <c r="K64" s="1"/>
    </row>
    <row r="65" spans="1:11" ht="14.45">
      <c r="A65" s="21">
        <v>2062</v>
      </c>
      <c r="B65" s="1">
        <v>224.61</v>
      </c>
      <c r="C65" s="1">
        <v>260.04000000000002</v>
      </c>
      <c r="D65" s="1">
        <v>196.37</v>
      </c>
      <c r="E65" s="1">
        <v>134.63</v>
      </c>
      <c r="F65" s="1">
        <v>75.13</v>
      </c>
      <c r="G65" s="1">
        <v>15.11</v>
      </c>
      <c r="H65" s="1">
        <v>196.37</v>
      </c>
      <c r="I65" s="101">
        <v>1.835</v>
      </c>
      <c r="J65" s="1">
        <v>75.13</v>
      </c>
      <c r="K65" s="1"/>
    </row>
    <row r="66" spans="1:11" ht="14.45">
      <c r="A66" s="21">
        <v>2063</v>
      </c>
      <c r="B66" s="1">
        <v>226.33</v>
      </c>
      <c r="C66" s="1">
        <v>260.32</v>
      </c>
      <c r="D66" s="1">
        <v>198.07</v>
      </c>
      <c r="E66" s="1">
        <v>137.71</v>
      </c>
      <c r="F66" s="1">
        <v>75.599999999999994</v>
      </c>
      <c r="G66" s="1">
        <v>15.27</v>
      </c>
      <c r="H66" s="1">
        <v>198.07</v>
      </c>
      <c r="I66" s="101">
        <v>1.84</v>
      </c>
      <c r="J66" s="1">
        <v>75.599999999999994</v>
      </c>
      <c r="K66" s="1"/>
    </row>
    <row r="67" spans="1:11" ht="14.45">
      <c r="A67" s="21">
        <v>2064</v>
      </c>
      <c r="B67" s="1">
        <v>228.06</v>
      </c>
      <c r="C67" s="1">
        <v>260.54000000000002</v>
      </c>
      <c r="D67" s="1">
        <v>199.77</v>
      </c>
      <c r="E67" s="1">
        <v>140.78</v>
      </c>
      <c r="F67" s="1">
        <v>76.08</v>
      </c>
      <c r="G67" s="1">
        <v>15.42</v>
      </c>
      <c r="H67" s="1">
        <v>199.77</v>
      </c>
      <c r="I67" s="101">
        <v>1.847</v>
      </c>
      <c r="J67" s="1">
        <v>76.08</v>
      </c>
      <c r="K67" s="1"/>
    </row>
    <row r="68" spans="1:11" ht="14.45">
      <c r="A68" s="21">
        <v>2065</v>
      </c>
      <c r="B68" s="1">
        <v>229.81</v>
      </c>
      <c r="C68" s="1">
        <v>260.7</v>
      </c>
      <c r="D68" s="1">
        <v>201.46</v>
      </c>
      <c r="E68" s="1">
        <v>143.85</v>
      </c>
      <c r="F68" s="1">
        <v>76.55</v>
      </c>
      <c r="G68" s="1">
        <v>15.57</v>
      </c>
      <c r="H68" s="1">
        <v>201.46</v>
      </c>
      <c r="I68" s="101">
        <v>1.853</v>
      </c>
      <c r="J68" s="1">
        <v>76.55</v>
      </c>
      <c r="K68" s="1"/>
    </row>
    <row r="69" spans="1:11" ht="14.45">
      <c r="A69" s="21">
        <v>2066</v>
      </c>
      <c r="B69" s="1">
        <v>231.56</v>
      </c>
      <c r="C69" s="1">
        <v>260.82</v>
      </c>
      <c r="D69" s="1">
        <v>203.13</v>
      </c>
      <c r="E69" s="1">
        <v>146.91999999999999</v>
      </c>
      <c r="F69" s="1">
        <v>77.03</v>
      </c>
      <c r="G69" s="1">
        <v>15.72</v>
      </c>
      <c r="H69" s="1">
        <v>203.13</v>
      </c>
      <c r="I69" s="101">
        <v>1.86</v>
      </c>
      <c r="J69" s="1">
        <v>77.03</v>
      </c>
      <c r="K69" s="1"/>
    </row>
    <row r="70" spans="1:11" ht="14.45">
      <c r="A70" s="21">
        <v>2067</v>
      </c>
      <c r="B70" s="1">
        <v>233.33</v>
      </c>
      <c r="C70" s="1">
        <v>260.89999999999998</v>
      </c>
      <c r="D70" s="1">
        <v>204.8</v>
      </c>
      <c r="E70" s="1">
        <v>149.97999999999999</v>
      </c>
      <c r="F70" s="1">
        <v>77.510000000000005</v>
      </c>
      <c r="G70" s="1">
        <v>15.86</v>
      </c>
      <c r="H70" s="1">
        <v>204.8</v>
      </c>
      <c r="I70" s="101">
        <v>1.867</v>
      </c>
      <c r="J70" s="1">
        <v>77.510000000000005</v>
      </c>
      <c r="K70" s="1"/>
    </row>
    <row r="71" spans="1:11" ht="14.45">
      <c r="A71" s="21">
        <v>2068</v>
      </c>
      <c r="B71" s="1">
        <v>235.11</v>
      </c>
      <c r="C71" s="1">
        <v>260.93</v>
      </c>
      <c r="D71" s="1">
        <v>206.46</v>
      </c>
      <c r="E71" s="1">
        <v>153.03</v>
      </c>
      <c r="F71" s="1">
        <v>77.989999999999995</v>
      </c>
      <c r="G71" s="1">
        <v>16</v>
      </c>
      <c r="H71" s="1">
        <v>206.46</v>
      </c>
      <c r="I71" s="101">
        <v>1.875</v>
      </c>
      <c r="J71" s="1">
        <v>77.989999999999995</v>
      </c>
      <c r="K71" s="1"/>
    </row>
    <row r="72" spans="1:11" ht="14.45">
      <c r="A72" s="21">
        <v>2069</v>
      </c>
      <c r="B72" s="1">
        <v>236.9</v>
      </c>
      <c r="C72" s="1">
        <v>260.93</v>
      </c>
      <c r="D72" s="1">
        <v>208.1</v>
      </c>
      <c r="E72" s="1">
        <v>156.07</v>
      </c>
      <c r="F72" s="1">
        <v>78.47</v>
      </c>
      <c r="G72" s="1">
        <v>16.14</v>
      </c>
      <c r="H72" s="1">
        <v>208.1</v>
      </c>
      <c r="I72" s="101">
        <v>1.8819999999999999</v>
      </c>
      <c r="J72" s="1">
        <v>78.47</v>
      </c>
      <c r="K72" s="1"/>
    </row>
    <row r="73" spans="1:11" ht="14.45">
      <c r="A73" s="21">
        <v>2070</v>
      </c>
      <c r="B73" s="1">
        <v>238.69</v>
      </c>
      <c r="C73" s="1">
        <v>260.89999999999998</v>
      </c>
      <c r="D73" s="1">
        <v>209.74</v>
      </c>
      <c r="E73" s="1">
        <v>159.11000000000001</v>
      </c>
      <c r="F73" s="1">
        <v>78.95</v>
      </c>
      <c r="G73" s="1">
        <v>16.28</v>
      </c>
      <c r="H73" s="1">
        <v>209.74</v>
      </c>
      <c r="I73" s="101">
        <v>1.89</v>
      </c>
      <c r="J73" s="1">
        <v>78.95</v>
      </c>
      <c r="K73" s="1"/>
    </row>
    <row r="74" spans="1:11" ht="14.45">
      <c r="A74" s="21">
        <v>2071</v>
      </c>
      <c r="B74" s="1">
        <v>240.49</v>
      </c>
      <c r="C74" s="1">
        <v>260.83999999999997</v>
      </c>
      <c r="D74" s="1">
        <v>211.36</v>
      </c>
      <c r="E74" s="1">
        <v>162.13999999999999</v>
      </c>
      <c r="F74" s="1">
        <v>79.44</v>
      </c>
      <c r="G74" s="1">
        <v>16.420000000000002</v>
      </c>
      <c r="H74" s="1">
        <v>211.36</v>
      </c>
      <c r="I74" s="101">
        <v>1.8979999999999999</v>
      </c>
      <c r="J74" s="1">
        <v>79.44</v>
      </c>
      <c r="K74" s="1"/>
    </row>
    <row r="75" spans="1:11" ht="14.45">
      <c r="A75" s="21">
        <v>2072</v>
      </c>
      <c r="B75" s="1">
        <v>242.3</v>
      </c>
      <c r="C75" s="1">
        <v>260.75</v>
      </c>
      <c r="D75" s="1">
        <v>212.97</v>
      </c>
      <c r="E75" s="1">
        <v>165.15</v>
      </c>
      <c r="F75" s="1">
        <v>79.92</v>
      </c>
      <c r="G75" s="1">
        <v>16.559999999999999</v>
      </c>
      <c r="H75" s="1">
        <v>212.97</v>
      </c>
      <c r="I75" s="101">
        <v>1.905</v>
      </c>
      <c r="J75" s="1">
        <v>79.92</v>
      </c>
      <c r="K75" s="1"/>
    </row>
    <row r="76" spans="1:11" ht="14.45">
      <c r="A76" s="21">
        <v>2073</v>
      </c>
      <c r="B76" s="1">
        <v>244.1</v>
      </c>
      <c r="C76" s="1">
        <v>260.64</v>
      </c>
      <c r="D76" s="1">
        <v>214.56</v>
      </c>
      <c r="E76" s="1">
        <v>168.16</v>
      </c>
      <c r="F76" s="1">
        <v>80.41</v>
      </c>
      <c r="G76" s="1">
        <v>16.7</v>
      </c>
      <c r="H76" s="1">
        <v>214.56</v>
      </c>
      <c r="I76" s="101">
        <v>1.9119999999999999</v>
      </c>
      <c r="J76" s="1">
        <v>80.41</v>
      </c>
      <c r="K76" s="1"/>
    </row>
    <row r="77" spans="1:11" ht="14.45">
      <c r="A77" s="21">
        <v>2074</v>
      </c>
      <c r="B77" s="1">
        <v>245.91</v>
      </c>
      <c r="C77" s="1">
        <v>260.51</v>
      </c>
      <c r="D77" s="1">
        <v>216.13</v>
      </c>
      <c r="E77" s="1">
        <v>171.15</v>
      </c>
      <c r="F77" s="1">
        <v>80.900000000000006</v>
      </c>
      <c r="G77" s="1">
        <v>16.84</v>
      </c>
      <c r="H77" s="1">
        <v>216.13</v>
      </c>
      <c r="I77" s="101">
        <v>1.919</v>
      </c>
      <c r="J77" s="1">
        <v>80.900000000000006</v>
      </c>
      <c r="K77" s="1"/>
    </row>
    <row r="78" spans="1:11" ht="14.45">
      <c r="A78" s="21">
        <v>2075</v>
      </c>
      <c r="B78" s="1">
        <v>247.71</v>
      </c>
      <c r="C78" s="1">
        <v>260.36</v>
      </c>
      <c r="D78" s="1">
        <v>217.69</v>
      </c>
      <c r="E78" s="1">
        <v>174.13</v>
      </c>
      <c r="F78" s="1">
        <v>81.39</v>
      </c>
      <c r="G78" s="1">
        <v>16.98</v>
      </c>
      <c r="H78" s="1">
        <v>217.69</v>
      </c>
      <c r="I78" s="101">
        <v>1.925</v>
      </c>
      <c r="J78" s="1">
        <v>81.39</v>
      </c>
      <c r="K78" s="1"/>
    </row>
    <row r="79" spans="1:11" ht="14.45">
      <c r="A79" s="21">
        <v>2076</v>
      </c>
      <c r="B79" s="1">
        <v>249.51</v>
      </c>
      <c r="C79" s="1">
        <v>260.2</v>
      </c>
      <c r="D79" s="1">
        <v>219.23</v>
      </c>
      <c r="E79" s="1">
        <v>177.1</v>
      </c>
      <c r="F79" s="1">
        <v>81.88</v>
      </c>
      <c r="G79" s="1">
        <v>17.12</v>
      </c>
      <c r="H79" s="1">
        <v>219.23</v>
      </c>
      <c r="I79" s="101">
        <v>1.9319999999999999</v>
      </c>
      <c r="J79" s="1">
        <v>81.88</v>
      </c>
      <c r="K79" s="1"/>
    </row>
    <row r="80" spans="1:11" ht="14.45">
      <c r="A80" s="21">
        <v>2077</v>
      </c>
      <c r="B80" s="1">
        <v>251.3</v>
      </c>
      <c r="C80" s="1">
        <v>260.02</v>
      </c>
      <c r="D80" s="1">
        <v>220.75</v>
      </c>
      <c r="E80" s="1">
        <v>180.05</v>
      </c>
      <c r="F80" s="1">
        <v>82.37</v>
      </c>
      <c r="G80" s="1">
        <v>17.260000000000002</v>
      </c>
      <c r="H80" s="1">
        <v>220.75</v>
      </c>
      <c r="I80" s="101">
        <v>1.9379999999999999</v>
      </c>
      <c r="J80" s="1">
        <v>82.37</v>
      </c>
      <c r="K80" s="1"/>
    </row>
    <row r="81" spans="1:11" ht="14.45">
      <c r="A81" s="21">
        <v>2078</v>
      </c>
      <c r="B81" s="1">
        <v>253.08</v>
      </c>
      <c r="C81" s="1">
        <v>259.82</v>
      </c>
      <c r="D81" s="1">
        <v>222.24</v>
      </c>
      <c r="E81" s="1">
        <v>182.97</v>
      </c>
      <c r="F81" s="1">
        <v>82.87</v>
      </c>
      <c r="G81" s="1">
        <v>17.39</v>
      </c>
      <c r="H81" s="1">
        <v>222.24</v>
      </c>
      <c r="I81" s="101">
        <v>1.944</v>
      </c>
      <c r="J81" s="1">
        <v>82.87</v>
      </c>
      <c r="K81" s="1"/>
    </row>
    <row r="82" spans="1:11" ht="14.45">
      <c r="A82" s="21">
        <v>2079</v>
      </c>
      <c r="B82" s="1">
        <v>254.85</v>
      </c>
      <c r="C82" s="1">
        <v>259.61</v>
      </c>
      <c r="D82" s="1">
        <v>223.72</v>
      </c>
      <c r="E82" s="1">
        <v>185.88</v>
      </c>
      <c r="F82" s="1">
        <v>83.36</v>
      </c>
      <c r="G82" s="1">
        <v>17.53</v>
      </c>
      <c r="H82" s="1">
        <v>223.72</v>
      </c>
      <c r="I82" s="101">
        <v>1.95</v>
      </c>
      <c r="J82" s="1">
        <v>83.36</v>
      </c>
      <c r="K82" s="1"/>
    </row>
    <row r="83" spans="1:11" ht="14.45">
      <c r="A83" s="21">
        <v>2080</v>
      </c>
      <c r="B83" s="1">
        <v>256.61</v>
      </c>
      <c r="C83" s="1">
        <v>259.39</v>
      </c>
      <c r="D83" s="1">
        <v>225.17</v>
      </c>
      <c r="E83" s="1">
        <v>188.76</v>
      </c>
      <c r="F83" s="1">
        <v>83.85</v>
      </c>
      <c r="G83" s="1">
        <v>17.670000000000002</v>
      </c>
      <c r="H83" s="1">
        <v>225.17</v>
      </c>
      <c r="I83" s="101">
        <v>1.956</v>
      </c>
      <c r="J83" s="1">
        <v>83.85</v>
      </c>
      <c r="K83" s="1"/>
    </row>
    <row r="84" spans="1:11" ht="14.45">
      <c r="A84" s="21">
        <v>2081</v>
      </c>
      <c r="B84" s="1">
        <v>258.36</v>
      </c>
      <c r="C84" s="1">
        <v>259.16000000000003</v>
      </c>
      <c r="D84" s="1">
        <v>226.59</v>
      </c>
      <c r="E84" s="1">
        <v>191.61</v>
      </c>
      <c r="F84" s="1">
        <v>84.35</v>
      </c>
      <c r="G84" s="1">
        <v>17.809999999999999</v>
      </c>
      <c r="H84" s="1">
        <v>226.59</v>
      </c>
      <c r="I84" s="101">
        <v>1.962</v>
      </c>
      <c r="J84" s="1">
        <v>84.35</v>
      </c>
      <c r="K84" s="1"/>
    </row>
    <row r="85" spans="1:11" ht="14.45">
      <c r="A85" s="21">
        <v>2082</v>
      </c>
      <c r="B85" s="1">
        <v>260.10000000000002</v>
      </c>
      <c r="C85" s="1">
        <v>258.92</v>
      </c>
      <c r="D85" s="1">
        <v>227.99</v>
      </c>
      <c r="E85" s="1">
        <v>194.45</v>
      </c>
      <c r="F85" s="1">
        <v>84.84</v>
      </c>
      <c r="G85" s="1">
        <v>17.95</v>
      </c>
      <c r="H85" s="1">
        <v>227.99</v>
      </c>
      <c r="I85" s="101">
        <v>1.9670000000000001</v>
      </c>
      <c r="J85" s="1">
        <v>84.84</v>
      </c>
      <c r="K85" s="1"/>
    </row>
    <row r="86" spans="1:11" ht="14.45">
      <c r="A86" s="21">
        <v>2083</v>
      </c>
      <c r="B86" s="1">
        <v>261.83</v>
      </c>
      <c r="C86" s="1">
        <v>258.68</v>
      </c>
      <c r="D86" s="1">
        <v>229.37</v>
      </c>
      <c r="E86" s="1">
        <v>197.25</v>
      </c>
      <c r="F86" s="1">
        <v>85.34</v>
      </c>
      <c r="G86" s="1">
        <v>18.09</v>
      </c>
      <c r="H86" s="1">
        <v>229.37</v>
      </c>
      <c r="I86" s="101">
        <v>1.972</v>
      </c>
      <c r="J86" s="1">
        <v>85.34</v>
      </c>
      <c r="K86" s="1"/>
    </row>
    <row r="87" spans="1:11" ht="14.45">
      <c r="A87" s="21">
        <v>2084</v>
      </c>
      <c r="B87" s="1">
        <v>263.55</v>
      </c>
      <c r="C87" s="1">
        <v>258.44</v>
      </c>
      <c r="D87" s="1">
        <v>230.73</v>
      </c>
      <c r="E87" s="1">
        <v>200.04</v>
      </c>
      <c r="F87" s="1">
        <v>85.84</v>
      </c>
      <c r="G87" s="1">
        <v>18.23</v>
      </c>
      <c r="H87" s="1">
        <v>230.73</v>
      </c>
      <c r="I87" s="101">
        <v>1.976</v>
      </c>
      <c r="J87" s="1">
        <v>85.84</v>
      </c>
      <c r="K87" s="1"/>
    </row>
    <row r="88" spans="1:11" ht="14.45">
      <c r="A88" s="21">
        <v>2085</v>
      </c>
      <c r="B88" s="1">
        <v>265.27</v>
      </c>
      <c r="C88" s="1">
        <v>258.19</v>
      </c>
      <c r="D88" s="1">
        <v>232.07</v>
      </c>
      <c r="E88" s="1">
        <v>202.8</v>
      </c>
      <c r="F88" s="1">
        <v>86.35</v>
      </c>
      <c r="G88" s="1">
        <v>18.37</v>
      </c>
      <c r="H88" s="1">
        <v>232.07</v>
      </c>
      <c r="I88" s="101">
        <v>1.98</v>
      </c>
      <c r="J88" s="1">
        <v>86.35</v>
      </c>
      <c r="K88" s="1"/>
    </row>
    <row r="89" spans="1:11" ht="14.45">
      <c r="A89" s="21">
        <v>2086</v>
      </c>
      <c r="B89" s="1">
        <v>266.97000000000003</v>
      </c>
      <c r="C89" s="1">
        <v>257.95</v>
      </c>
      <c r="D89" s="1">
        <v>233.4</v>
      </c>
      <c r="E89" s="1">
        <v>205.53</v>
      </c>
      <c r="F89" s="1">
        <v>86.86</v>
      </c>
      <c r="G89" s="1">
        <v>18.510000000000002</v>
      </c>
      <c r="H89" s="1">
        <v>233.4</v>
      </c>
      <c r="I89" s="101">
        <v>1.984</v>
      </c>
      <c r="J89" s="1">
        <v>86.86</v>
      </c>
      <c r="K89" s="1"/>
    </row>
    <row r="90" spans="1:11" ht="14.45">
      <c r="A90" s="21">
        <v>2087</v>
      </c>
      <c r="B90" s="1">
        <v>268.68</v>
      </c>
      <c r="C90" s="1">
        <v>257.70999999999998</v>
      </c>
      <c r="D90" s="1">
        <v>234.7</v>
      </c>
      <c r="E90" s="1">
        <v>208.25</v>
      </c>
      <c r="F90" s="1">
        <v>87.37</v>
      </c>
      <c r="G90" s="1">
        <v>18.649999999999999</v>
      </c>
      <c r="H90" s="1">
        <v>234.7</v>
      </c>
      <c r="I90" s="101">
        <v>1.9870000000000001</v>
      </c>
      <c r="J90" s="1">
        <v>87.37</v>
      </c>
      <c r="K90" s="1"/>
    </row>
    <row r="91" spans="1:11" ht="14.45">
      <c r="A91" s="21">
        <v>2088</v>
      </c>
      <c r="B91" s="1">
        <v>270.38</v>
      </c>
      <c r="C91" s="1">
        <v>257.47000000000003</v>
      </c>
      <c r="D91" s="1">
        <v>235.99</v>
      </c>
      <c r="E91" s="1">
        <v>210.96</v>
      </c>
      <c r="F91" s="1">
        <v>87.89</v>
      </c>
      <c r="G91" s="1">
        <v>18.79</v>
      </c>
      <c r="H91" s="1">
        <v>235.99</v>
      </c>
      <c r="I91" s="101">
        <v>1.99</v>
      </c>
      <c r="J91" s="1">
        <v>87.89</v>
      </c>
      <c r="K91" s="1"/>
    </row>
    <row r="92" spans="1:11" ht="14.45">
      <c r="A92" s="21">
        <v>2089</v>
      </c>
      <c r="B92" s="1">
        <v>272.07</v>
      </c>
      <c r="C92" s="1">
        <v>257.24</v>
      </c>
      <c r="D92" s="1">
        <v>237.27</v>
      </c>
      <c r="E92" s="1">
        <v>213.64</v>
      </c>
      <c r="F92" s="1">
        <v>88.41</v>
      </c>
      <c r="G92" s="1">
        <v>18.93</v>
      </c>
      <c r="H92" s="1">
        <v>237.27</v>
      </c>
      <c r="I92" s="101">
        <v>1.9930000000000001</v>
      </c>
      <c r="J92" s="1">
        <v>88.41</v>
      </c>
      <c r="K92" s="1"/>
    </row>
    <row r="93" spans="1:11" ht="14.45">
      <c r="A93" s="21">
        <v>2090</v>
      </c>
      <c r="B93" s="1">
        <v>273.77</v>
      </c>
      <c r="C93" s="1">
        <v>257.02</v>
      </c>
      <c r="D93" s="1">
        <v>238.53</v>
      </c>
      <c r="E93" s="1">
        <v>216.32</v>
      </c>
      <c r="F93" s="1">
        <v>88.93</v>
      </c>
      <c r="G93" s="1">
        <v>19.07</v>
      </c>
      <c r="H93" s="1">
        <v>238.53</v>
      </c>
      <c r="I93" s="101">
        <v>1.996</v>
      </c>
      <c r="J93" s="1">
        <v>88.93</v>
      </c>
      <c r="K93" s="1"/>
    </row>
    <row r="94" spans="1:11" ht="14.45">
      <c r="A94" s="21">
        <v>2091</v>
      </c>
      <c r="B94" s="1">
        <v>275.48</v>
      </c>
      <c r="C94" s="1">
        <v>256.81</v>
      </c>
      <c r="D94" s="1">
        <v>239.79</v>
      </c>
      <c r="E94" s="1">
        <v>218.99</v>
      </c>
      <c r="F94" s="1">
        <v>89.47</v>
      </c>
      <c r="G94" s="1">
        <v>19.21</v>
      </c>
      <c r="H94" s="1">
        <v>239.79</v>
      </c>
      <c r="I94" s="101">
        <v>1.9990000000000001</v>
      </c>
      <c r="J94" s="1">
        <v>89.47</v>
      </c>
      <c r="K94" s="1"/>
    </row>
    <row r="95" spans="1:11" ht="14.45">
      <c r="A95" s="21">
        <v>2092</v>
      </c>
      <c r="B95" s="1">
        <v>277.18</v>
      </c>
      <c r="C95" s="1">
        <v>256.60000000000002</v>
      </c>
      <c r="D95" s="1">
        <v>241.03</v>
      </c>
      <c r="E95" s="1">
        <v>221.65</v>
      </c>
      <c r="F95" s="1">
        <v>90</v>
      </c>
      <c r="G95" s="1">
        <v>19.350000000000001</v>
      </c>
      <c r="H95" s="1">
        <v>241.03</v>
      </c>
      <c r="I95" s="101">
        <v>2.0009999999999999</v>
      </c>
      <c r="J95" s="1">
        <v>90</v>
      </c>
      <c r="K95" s="1"/>
    </row>
    <row r="96" spans="1:11" ht="14.45">
      <c r="A96" s="21">
        <v>2093</v>
      </c>
      <c r="B96" s="1">
        <v>278.89</v>
      </c>
      <c r="C96" s="1">
        <v>256.41000000000003</v>
      </c>
      <c r="D96" s="1">
        <v>242.26</v>
      </c>
      <c r="E96" s="1">
        <v>224.31</v>
      </c>
      <c r="F96" s="1">
        <v>90.55</v>
      </c>
      <c r="G96" s="1">
        <v>19.489999999999998</v>
      </c>
      <c r="H96" s="1">
        <v>242.26</v>
      </c>
      <c r="I96" s="101">
        <v>2.004</v>
      </c>
      <c r="J96" s="1">
        <v>90.55</v>
      </c>
      <c r="K96" s="1"/>
    </row>
    <row r="97" spans="1:11" ht="14.45">
      <c r="A97" s="21">
        <v>2094</v>
      </c>
      <c r="B97" s="1">
        <v>280.60000000000002</v>
      </c>
      <c r="C97" s="1">
        <v>256.22000000000003</v>
      </c>
      <c r="D97" s="1">
        <v>243.49</v>
      </c>
      <c r="E97" s="1">
        <v>226.97</v>
      </c>
      <c r="F97" s="1">
        <v>91.09</v>
      </c>
      <c r="G97" s="1">
        <v>19.63</v>
      </c>
      <c r="H97" s="1">
        <v>243.49</v>
      </c>
      <c r="I97" s="101">
        <v>2.0059999999999998</v>
      </c>
      <c r="J97" s="1">
        <v>91.09</v>
      </c>
      <c r="K97" s="1"/>
    </row>
    <row r="98" spans="1:11" ht="14.45">
      <c r="A98" s="21">
        <v>2095</v>
      </c>
      <c r="B98" s="1">
        <v>282.32</v>
      </c>
      <c r="C98" s="1">
        <v>256.04000000000002</v>
      </c>
      <c r="D98" s="1">
        <v>244.7</v>
      </c>
      <c r="E98" s="1">
        <v>229.62</v>
      </c>
      <c r="F98" s="1">
        <v>91.65</v>
      </c>
      <c r="G98" s="1">
        <v>19.760000000000002</v>
      </c>
      <c r="H98" s="1">
        <v>244.7</v>
      </c>
      <c r="I98" s="101">
        <v>2.0089999999999999</v>
      </c>
      <c r="J98" s="1">
        <v>91.65</v>
      </c>
      <c r="K98" s="1"/>
    </row>
    <row r="99" spans="1:11" ht="14.45">
      <c r="A99" s="21">
        <v>2096</v>
      </c>
      <c r="B99" s="1">
        <v>284.04000000000002</v>
      </c>
      <c r="C99" s="1">
        <v>255.87</v>
      </c>
      <c r="D99" s="1">
        <v>245.91</v>
      </c>
      <c r="E99" s="1">
        <v>232.28</v>
      </c>
      <c r="F99" s="1">
        <v>92.2</v>
      </c>
      <c r="G99" s="1">
        <v>19.899999999999999</v>
      </c>
      <c r="H99" s="1">
        <v>245.91</v>
      </c>
      <c r="I99" s="101">
        <v>2.0110000000000001</v>
      </c>
      <c r="J99" s="1">
        <v>92.2</v>
      </c>
      <c r="K99" s="1"/>
    </row>
    <row r="100" spans="1:11" ht="14.45">
      <c r="A100" s="21">
        <v>2097</v>
      </c>
      <c r="B100" s="1">
        <v>285.77</v>
      </c>
      <c r="C100" s="1">
        <v>255.71</v>
      </c>
      <c r="D100" s="1">
        <v>247.1</v>
      </c>
      <c r="E100" s="1">
        <v>234.95</v>
      </c>
      <c r="F100" s="1">
        <v>92.77</v>
      </c>
      <c r="G100" s="1">
        <v>20.04</v>
      </c>
      <c r="H100" s="1">
        <v>247.1</v>
      </c>
      <c r="I100" s="101">
        <v>2.0129999999999999</v>
      </c>
      <c r="J100" s="1">
        <v>92.77</v>
      </c>
      <c r="K100" s="1"/>
    </row>
    <row r="101" spans="1:11" ht="14.45">
      <c r="A101" s="21">
        <v>2098</v>
      </c>
      <c r="B101" s="1">
        <v>287.5</v>
      </c>
      <c r="C101" s="1">
        <v>255.56</v>
      </c>
      <c r="D101" s="1">
        <v>248.29</v>
      </c>
      <c r="E101" s="1">
        <v>237.61</v>
      </c>
      <c r="F101" s="1">
        <v>93.33</v>
      </c>
      <c r="G101" s="1">
        <v>20.170000000000002</v>
      </c>
      <c r="H101" s="1">
        <v>248.29</v>
      </c>
      <c r="I101" s="101">
        <v>2.0150000000000001</v>
      </c>
      <c r="J101" s="1">
        <v>93.33</v>
      </c>
      <c r="K101" s="1"/>
    </row>
    <row r="102" spans="1:11" ht="14.45">
      <c r="A102" s="21">
        <v>2099</v>
      </c>
      <c r="B102" s="1">
        <v>289.24</v>
      </c>
      <c r="C102" s="1">
        <v>255.41</v>
      </c>
      <c r="D102" s="1">
        <v>249.46</v>
      </c>
      <c r="E102" s="1">
        <v>240.28</v>
      </c>
      <c r="F102" s="1">
        <v>93.9</v>
      </c>
      <c r="G102" s="1">
        <v>20.309999999999999</v>
      </c>
      <c r="H102" s="1">
        <v>249.46</v>
      </c>
      <c r="I102" s="101">
        <v>2.0169999999999999</v>
      </c>
      <c r="J102" s="1">
        <v>93.9</v>
      </c>
      <c r="K102" s="1"/>
    </row>
    <row r="103" spans="1:11" ht="14.45">
      <c r="A103" s="23">
        <v>2100</v>
      </c>
      <c r="B103" s="24">
        <v>290.98</v>
      </c>
      <c r="C103" s="24">
        <v>255.27</v>
      </c>
      <c r="D103" s="24">
        <v>250.62</v>
      </c>
      <c r="E103" s="24">
        <v>242.95</v>
      </c>
      <c r="F103" s="24">
        <v>94.48</v>
      </c>
      <c r="G103" s="24">
        <v>20.440000000000001</v>
      </c>
      <c r="H103" s="24">
        <v>250.62</v>
      </c>
      <c r="I103" s="102">
        <v>2.0190000000000001</v>
      </c>
      <c r="J103" s="24">
        <v>94.48</v>
      </c>
      <c r="K103" s="1"/>
    </row>
    <row r="104" spans="1:11" ht="14.45"/>
  </sheetData>
  <mergeCells count="2">
    <mergeCell ref="V3:X3"/>
    <mergeCell ref="AG3:AJ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E0F4-A8D3-44DA-8A19-8EA035A5C9E2}">
  <dimension ref="A1:K112"/>
  <sheetViews>
    <sheetView tabSelected="1" workbookViewId="0">
      <selection activeCell="J1" sqref="J1:J1048576"/>
    </sheetView>
  </sheetViews>
  <sheetFormatPr defaultColWidth="8.85546875" defaultRowHeight="14.45"/>
  <cols>
    <col min="9" max="9" width="22" customWidth="1"/>
    <col min="10" max="10" width="21.140625" customWidth="1"/>
    <col min="11" max="11" width="22.140625" customWidth="1"/>
  </cols>
  <sheetData>
    <row r="1" spans="1:1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s="33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55</v>
      </c>
      <c r="J2" s="33" t="s">
        <v>56</v>
      </c>
      <c r="K2" s="33" t="s">
        <v>57</v>
      </c>
    </row>
    <row r="3" spans="1:11">
      <c r="A3" s="34">
        <v>2000</v>
      </c>
      <c r="B3" s="34">
        <v>117.35</v>
      </c>
      <c r="C3" s="34">
        <v>142.16</v>
      </c>
      <c r="D3" s="34">
        <v>88.5</v>
      </c>
      <c r="E3" s="34">
        <v>10.78</v>
      </c>
      <c r="F3" s="34">
        <v>45.05</v>
      </c>
      <c r="G3" s="34">
        <v>7.45</v>
      </c>
      <c r="H3" s="34">
        <v>0</v>
      </c>
      <c r="I3" s="8">
        <f>SUM(B3:G3)</f>
        <v>411.28999999999996</v>
      </c>
      <c r="J3" s="35">
        <f>I3*1.1</f>
        <v>452.41899999999998</v>
      </c>
      <c r="K3" s="35">
        <f>I3*0.9</f>
        <v>370.161</v>
      </c>
    </row>
    <row r="4" spans="1:11">
      <c r="A4" s="34">
        <v>2001</v>
      </c>
      <c r="B4" s="34">
        <v>120.41</v>
      </c>
      <c r="C4" s="34">
        <v>143.97</v>
      </c>
      <c r="D4" s="34">
        <v>90.67</v>
      </c>
      <c r="E4" s="34">
        <v>11.2</v>
      </c>
      <c r="F4" s="34">
        <v>46.14</v>
      </c>
      <c r="G4" s="34">
        <v>7.62</v>
      </c>
      <c r="H4" s="34">
        <v>0</v>
      </c>
      <c r="I4" s="8">
        <f>SUM(B4:G4)</f>
        <v>420.01</v>
      </c>
      <c r="J4" s="35">
        <f t="shared" ref="J4:J67" si="0">I4*1.1</f>
        <v>462.01100000000002</v>
      </c>
      <c r="K4" s="35">
        <f t="shared" ref="K4:K67" si="1">I4*0.9</f>
        <v>378.00900000000001</v>
      </c>
    </row>
    <row r="5" spans="1:11">
      <c r="A5" s="34">
        <v>2002</v>
      </c>
      <c r="B5" s="34">
        <v>123.54</v>
      </c>
      <c r="C5" s="34">
        <v>146.47999999999999</v>
      </c>
      <c r="D5" s="34">
        <v>92.93</v>
      </c>
      <c r="E5" s="34">
        <v>11.63</v>
      </c>
      <c r="F5" s="34">
        <v>47.1</v>
      </c>
      <c r="G5" s="34">
        <v>7.84</v>
      </c>
      <c r="H5" s="34">
        <v>0</v>
      </c>
      <c r="I5" s="8">
        <f t="shared" ref="I5:I68" si="2">SUM(B5:G5)</f>
        <v>429.52</v>
      </c>
      <c r="J5" s="35">
        <f t="shared" si="0"/>
        <v>472.47200000000004</v>
      </c>
      <c r="K5" s="35">
        <f t="shared" si="1"/>
        <v>386.56799999999998</v>
      </c>
    </row>
    <row r="6" spans="1:11">
      <c r="A6" s="34">
        <v>2003</v>
      </c>
      <c r="B6" s="34">
        <v>126.39</v>
      </c>
      <c r="C6" s="34">
        <v>148.65</v>
      </c>
      <c r="D6" s="34">
        <v>95.05</v>
      </c>
      <c r="E6" s="34">
        <v>12.1</v>
      </c>
      <c r="F6" s="34">
        <v>47.94</v>
      </c>
      <c r="G6" s="34">
        <v>8.08</v>
      </c>
      <c r="H6" s="34">
        <v>0</v>
      </c>
      <c r="I6" s="8">
        <f t="shared" si="2"/>
        <v>438.21000000000004</v>
      </c>
      <c r="J6" s="35">
        <f t="shared" si="0"/>
        <v>482.03100000000006</v>
      </c>
      <c r="K6" s="35">
        <f t="shared" si="1"/>
        <v>394.38900000000007</v>
      </c>
    </row>
    <row r="7" spans="1:11">
      <c r="A7" s="34">
        <v>2004</v>
      </c>
      <c r="B7" s="34">
        <v>129.94</v>
      </c>
      <c r="C7" s="34">
        <v>150.96</v>
      </c>
      <c r="D7" s="34">
        <v>97.12</v>
      </c>
      <c r="E7" s="34">
        <v>12.62</v>
      </c>
      <c r="F7" s="34">
        <v>48.82</v>
      </c>
      <c r="G7" s="34">
        <v>8.3699999999999992</v>
      </c>
      <c r="H7" s="34">
        <v>0</v>
      </c>
      <c r="I7" s="8">
        <f t="shared" si="2"/>
        <v>447.83</v>
      </c>
      <c r="J7" s="35">
        <f t="shared" si="0"/>
        <v>492.613</v>
      </c>
      <c r="K7" s="35">
        <f t="shared" si="1"/>
        <v>403.04699999999997</v>
      </c>
    </row>
    <row r="8" spans="1:11">
      <c r="A8" s="34">
        <v>2005</v>
      </c>
      <c r="B8" s="34">
        <v>132.66999999999999</v>
      </c>
      <c r="C8" s="34">
        <v>153.99</v>
      </c>
      <c r="D8" s="34">
        <v>100.07</v>
      </c>
      <c r="E8" s="34">
        <v>13.18</v>
      </c>
      <c r="F8" s="34">
        <v>49.7</v>
      </c>
      <c r="G8" s="34">
        <v>8.69</v>
      </c>
      <c r="H8" s="34">
        <v>0</v>
      </c>
      <c r="I8" s="8">
        <f t="shared" si="2"/>
        <v>458.29999999999995</v>
      </c>
      <c r="J8" s="35">
        <f t="shared" si="0"/>
        <v>504.13</v>
      </c>
      <c r="K8" s="35">
        <f t="shared" si="1"/>
        <v>412.46999999999997</v>
      </c>
    </row>
    <row r="9" spans="1:11">
      <c r="A9" s="34">
        <v>2006</v>
      </c>
      <c r="B9" s="34">
        <v>136.06</v>
      </c>
      <c r="C9" s="34">
        <v>157.46</v>
      </c>
      <c r="D9" s="34">
        <v>103.19</v>
      </c>
      <c r="E9" s="34">
        <v>13.77</v>
      </c>
      <c r="F9" s="34">
        <v>50.59</v>
      </c>
      <c r="G9" s="34">
        <v>9.02</v>
      </c>
      <c r="H9" s="34">
        <v>0</v>
      </c>
      <c r="I9" s="8">
        <f t="shared" si="2"/>
        <v>470.08999999999992</v>
      </c>
      <c r="J9" s="35">
        <f t="shared" si="0"/>
        <v>517.09899999999993</v>
      </c>
      <c r="K9" s="35">
        <f t="shared" si="1"/>
        <v>423.08099999999996</v>
      </c>
    </row>
    <row r="10" spans="1:11">
      <c r="A10" s="34">
        <v>2007</v>
      </c>
      <c r="B10" s="34">
        <v>140.16</v>
      </c>
      <c r="C10" s="34">
        <v>161.13</v>
      </c>
      <c r="D10" s="34">
        <v>106.49</v>
      </c>
      <c r="E10" s="34">
        <v>14.39</v>
      </c>
      <c r="F10" s="34">
        <v>51.75</v>
      </c>
      <c r="G10" s="34">
        <v>9.3699999999999992</v>
      </c>
      <c r="H10" s="34">
        <v>0</v>
      </c>
      <c r="I10" s="8">
        <f t="shared" si="2"/>
        <v>483.28999999999996</v>
      </c>
      <c r="J10" s="35">
        <f t="shared" si="0"/>
        <v>531.61900000000003</v>
      </c>
      <c r="K10" s="35">
        <f t="shared" si="1"/>
        <v>434.96099999999996</v>
      </c>
    </row>
    <row r="11" spans="1:11">
      <c r="A11" s="34">
        <v>2008</v>
      </c>
      <c r="B11" s="34">
        <v>143.51</v>
      </c>
      <c r="C11" s="34">
        <v>165.69</v>
      </c>
      <c r="D11" s="34">
        <v>109.59</v>
      </c>
      <c r="E11" s="34">
        <v>15.02</v>
      </c>
      <c r="F11" s="34">
        <v>52.92</v>
      </c>
      <c r="G11" s="34">
        <v>9.7100000000000009</v>
      </c>
      <c r="H11" s="34">
        <v>0</v>
      </c>
      <c r="I11" s="8">
        <f t="shared" si="2"/>
        <v>496.43999999999994</v>
      </c>
      <c r="J11" s="35">
        <f t="shared" si="0"/>
        <v>546.08399999999995</v>
      </c>
      <c r="K11" s="35">
        <f t="shared" si="1"/>
        <v>446.79599999999994</v>
      </c>
    </row>
    <row r="12" spans="1:11">
      <c r="A12" s="34">
        <v>2009</v>
      </c>
      <c r="B12" s="34">
        <v>145.61000000000001</v>
      </c>
      <c r="C12" s="34">
        <v>169.1</v>
      </c>
      <c r="D12" s="34">
        <v>112.1</v>
      </c>
      <c r="E12" s="34">
        <v>15.57</v>
      </c>
      <c r="F12" s="34">
        <v>53.41</v>
      </c>
      <c r="G12" s="34">
        <v>10.01</v>
      </c>
      <c r="H12" s="34">
        <v>0</v>
      </c>
      <c r="I12" s="8">
        <f t="shared" si="2"/>
        <v>505.80000000000007</v>
      </c>
      <c r="J12" s="35">
        <f t="shared" si="0"/>
        <v>556.38000000000011</v>
      </c>
      <c r="K12" s="35">
        <f t="shared" si="1"/>
        <v>455.22000000000008</v>
      </c>
    </row>
    <row r="13" spans="1:11">
      <c r="A13" s="34">
        <v>2010</v>
      </c>
      <c r="B13" s="34">
        <v>147.43</v>
      </c>
      <c r="C13" s="34">
        <v>170.56</v>
      </c>
      <c r="D13" s="34">
        <v>112.73</v>
      </c>
      <c r="E13" s="34">
        <v>16.03</v>
      </c>
      <c r="F13" s="34">
        <v>53.53</v>
      </c>
      <c r="G13" s="34">
        <v>10.25</v>
      </c>
      <c r="H13" s="34">
        <v>0</v>
      </c>
      <c r="I13" s="8">
        <f t="shared" si="2"/>
        <v>510.53</v>
      </c>
      <c r="J13" s="35">
        <f t="shared" si="0"/>
        <v>561.58299999999997</v>
      </c>
      <c r="K13" s="35">
        <f t="shared" si="1"/>
        <v>459.47699999999998</v>
      </c>
    </row>
    <row r="14" spans="1:11">
      <c r="A14" s="34">
        <v>2011</v>
      </c>
      <c r="B14" s="34">
        <v>149.85</v>
      </c>
      <c r="C14" s="34">
        <v>173.44</v>
      </c>
      <c r="D14" s="34">
        <v>114.72</v>
      </c>
      <c r="E14" s="34">
        <v>16.62</v>
      </c>
      <c r="F14" s="34">
        <v>54.12</v>
      </c>
      <c r="G14" s="34">
        <v>10.53</v>
      </c>
      <c r="H14" s="34">
        <v>0</v>
      </c>
      <c r="I14" s="8">
        <f t="shared" si="2"/>
        <v>519.28</v>
      </c>
      <c r="J14" s="35">
        <f t="shared" si="0"/>
        <v>571.20799999999997</v>
      </c>
      <c r="K14" s="35">
        <f t="shared" si="1"/>
        <v>467.35199999999998</v>
      </c>
    </row>
    <row r="15" spans="1:11">
      <c r="A15" s="34">
        <v>2012</v>
      </c>
      <c r="B15" s="34">
        <v>152.41999999999999</v>
      </c>
      <c r="C15" s="34">
        <v>176.17</v>
      </c>
      <c r="D15" s="34">
        <v>117.09</v>
      </c>
      <c r="E15" s="34">
        <v>17.25</v>
      </c>
      <c r="F15" s="34">
        <v>55.01</v>
      </c>
      <c r="G15" s="34">
        <v>10.79</v>
      </c>
      <c r="H15" s="34">
        <v>0</v>
      </c>
      <c r="I15" s="8">
        <f t="shared" si="2"/>
        <v>528.7299999999999</v>
      </c>
      <c r="J15" s="35">
        <f t="shared" si="0"/>
        <v>581.60299999999995</v>
      </c>
      <c r="K15" s="35">
        <f t="shared" si="1"/>
        <v>475.85699999999991</v>
      </c>
    </row>
    <row r="16" spans="1:11">
      <c r="A16" s="34">
        <v>2013</v>
      </c>
      <c r="B16" s="34">
        <v>154.15</v>
      </c>
      <c r="C16" s="34">
        <v>178.15</v>
      </c>
      <c r="D16" s="34">
        <v>119.32</v>
      </c>
      <c r="E16" s="34">
        <v>17.91</v>
      </c>
      <c r="F16" s="34">
        <v>55.66</v>
      </c>
      <c r="G16" s="34">
        <v>11</v>
      </c>
      <c r="H16" s="34">
        <v>0</v>
      </c>
      <c r="I16" s="8">
        <f t="shared" si="2"/>
        <v>536.19000000000005</v>
      </c>
      <c r="J16" s="35">
        <f t="shared" si="0"/>
        <v>589.80900000000008</v>
      </c>
      <c r="K16" s="35">
        <f t="shared" si="1"/>
        <v>482.57100000000008</v>
      </c>
    </row>
    <row r="17" spans="1:11">
      <c r="A17" s="34">
        <v>2014</v>
      </c>
      <c r="B17" s="34">
        <v>155.63999999999999</v>
      </c>
      <c r="C17" s="34">
        <v>180.7</v>
      </c>
      <c r="D17" s="34">
        <v>120.79</v>
      </c>
      <c r="E17" s="34">
        <v>18.63</v>
      </c>
      <c r="F17" s="34">
        <v>56.18</v>
      </c>
      <c r="G17" s="34">
        <v>11.18</v>
      </c>
      <c r="H17" s="34">
        <v>0</v>
      </c>
      <c r="I17" s="8">
        <f t="shared" si="2"/>
        <v>543.11999999999989</v>
      </c>
      <c r="J17" s="35">
        <f t="shared" si="0"/>
        <v>597.4319999999999</v>
      </c>
      <c r="K17" s="35">
        <f t="shared" si="1"/>
        <v>488.80799999999994</v>
      </c>
    </row>
    <row r="18" spans="1:11">
      <c r="A18" s="34">
        <v>2015</v>
      </c>
      <c r="B18" s="34">
        <v>157.62</v>
      </c>
      <c r="C18" s="34">
        <v>183.2</v>
      </c>
      <c r="D18" s="34">
        <v>121.85</v>
      </c>
      <c r="E18" s="34">
        <v>19.45</v>
      </c>
      <c r="F18" s="34">
        <v>56.8</v>
      </c>
      <c r="G18" s="34">
        <v>11.32</v>
      </c>
      <c r="H18" s="34">
        <v>0</v>
      </c>
      <c r="I18" s="8">
        <f t="shared" si="2"/>
        <v>550.24</v>
      </c>
      <c r="J18" s="35">
        <f t="shared" si="0"/>
        <v>605.26400000000001</v>
      </c>
      <c r="K18" s="35">
        <f t="shared" si="1"/>
        <v>495.21600000000001</v>
      </c>
    </row>
    <row r="19" spans="1:11">
      <c r="A19" s="34">
        <v>2016</v>
      </c>
      <c r="B19" s="34">
        <v>158.36000000000001</v>
      </c>
      <c r="C19" s="34">
        <v>185.97</v>
      </c>
      <c r="D19" s="34">
        <v>123.4</v>
      </c>
      <c r="E19" s="34">
        <v>20.39</v>
      </c>
      <c r="F19" s="34">
        <v>57.44</v>
      </c>
      <c r="G19" s="34">
        <v>11.44</v>
      </c>
      <c r="H19" s="34">
        <v>0</v>
      </c>
      <c r="I19" s="8">
        <f t="shared" si="2"/>
        <v>557</v>
      </c>
      <c r="J19" s="35">
        <f t="shared" si="0"/>
        <v>612.70000000000005</v>
      </c>
      <c r="K19" s="35">
        <f t="shared" si="1"/>
        <v>501.3</v>
      </c>
    </row>
    <row r="20" spans="1:11">
      <c r="A20" s="34">
        <v>2017</v>
      </c>
      <c r="B20" s="34">
        <v>160.04</v>
      </c>
      <c r="C20" s="34">
        <v>188.93</v>
      </c>
      <c r="D20" s="34">
        <v>125.07</v>
      </c>
      <c r="E20" s="34">
        <v>21.45</v>
      </c>
      <c r="F20" s="34">
        <v>58.13</v>
      </c>
      <c r="G20" s="34">
        <v>11.52</v>
      </c>
      <c r="H20" s="34">
        <v>0</v>
      </c>
      <c r="I20" s="8">
        <f t="shared" si="2"/>
        <v>565.14</v>
      </c>
      <c r="J20" s="35">
        <f t="shared" si="0"/>
        <v>621.654</v>
      </c>
      <c r="K20" s="35">
        <f t="shared" si="1"/>
        <v>508.62599999999998</v>
      </c>
    </row>
    <row r="21" spans="1:11">
      <c r="A21" s="34">
        <v>2018</v>
      </c>
      <c r="B21" s="34">
        <v>163.12</v>
      </c>
      <c r="C21" s="34">
        <v>191.38</v>
      </c>
      <c r="D21" s="34">
        <v>127.18</v>
      </c>
      <c r="E21" s="34">
        <v>22.68</v>
      </c>
      <c r="F21" s="34">
        <v>58.87</v>
      </c>
      <c r="G21" s="34">
        <v>11.59</v>
      </c>
      <c r="H21" s="34">
        <v>0</v>
      </c>
      <c r="I21" s="8">
        <f t="shared" si="2"/>
        <v>574.82000000000005</v>
      </c>
      <c r="J21" s="35">
        <f t="shared" si="0"/>
        <v>632.30200000000013</v>
      </c>
      <c r="K21" s="35">
        <f t="shared" si="1"/>
        <v>517.33800000000008</v>
      </c>
    </row>
    <row r="22" spans="1:11">
      <c r="A22" s="34">
        <v>2019</v>
      </c>
      <c r="B22" s="34">
        <v>166.56</v>
      </c>
      <c r="C22" s="34">
        <v>194.26</v>
      </c>
      <c r="D22" s="34">
        <v>129.08000000000001</v>
      </c>
      <c r="E22" s="34">
        <v>24.07</v>
      </c>
      <c r="F22" s="34">
        <v>59.55</v>
      </c>
      <c r="G22" s="34">
        <v>11.63</v>
      </c>
      <c r="H22" s="34">
        <v>0</v>
      </c>
      <c r="I22" s="8">
        <f t="shared" si="2"/>
        <v>585.15</v>
      </c>
      <c r="J22" s="35">
        <f t="shared" si="0"/>
        <v>643.66500000000008</v>
      </c>
      <c r="K22" s="35">
        <f t="shared" si="1"/>
        <v>526.63499999999999</v>
      </c>
    </row>
    <row r="23" spans="1:11">
      <c r="A23" s="34">
        <v>2020</v>
      </c>
      <c r="B23" s="34">
        <v>169.17</v>
      </c>
      <c r="C23" s="34">
        <v>196.82</v>
      </c>
      <c r="D23" s="34">
        <v>131.01</v>
      </c>
      <c r="E23" s="34">
        <v>25.61</v>
      </c>
      <c r="F23" s="34">
        <v>60.03</v>
      </c>
      <c r="G23" s="34">
        <v>11.65</v>
      </c>
      <c r="H23" s="34">
        <v>0</v>
      </c>
      <c r="I23" s="8">
        <f t="shared" si="2"/>
        <v>594.29</v>
      </c>
      <c r="J23" s="35">
        <f t="shared" si="0"/>
        <v>653.71900000000005</v>
      </c>
      <c r="K23" s="35">
        <f t="shared" si="1"/>
        <v>534.86099999999999</v>
      </c>
    </row>
    <row r="24" spans="1:11">
      <c r="A24" s="34">
        <v>2021</v>
      </c>
      <c r="B24" s="34">
        <v>169.6</v>
      </c>
      <c r="C24" s="34">
        <v>195.85</v>
      </c>
      <c r="D24" s="34">
        <v>131.31</v>
      </c>
      <c r="E24" s="34">
        <v>27.11</v>
      </c>
      <c r="F24" s="34">
        <v>59.81</v>
      </c>
      <c r="G24" s="34">
        <v>11.58</v>
      </c>
      <c r="H24" s="34">
        <v>0</v>
      </c>
      <c r="I24" s="8">
        <f t="shared" si="2"/>
        <v>595.2600000000001</v>
      </c>
      <c r="J24" s="35">
        <f t="shared" si="0"/>
        <v>654.78600000000017</v>
      </c>
      <c r="K24" s="35">
        <f t="shared" si="1"/>
        <v>535.73400000000015</v>
      </c>
    </row>
    <row r="25" spans="1:11">
      <c r="A25" s="34">
        <v>2022</v>
      </c>
      <c r="B25" s="34">
        <v>168.74</v>
      </c>
      <c r="C25" s="34">
        <v>192.63</v>
      </c>
      <c r="D25" s="34">
        <v>130.74</v>
      </c>
      <c r="E25" s="34">
        <v>28.54</v>
      </c>
      <c r="F25" s="34">
        <v>59.34</v>
      </c>
      <c r="G25" s="34">
        <v>11.49</v>
      </c>
      <c r="H25" s="34">
        <v>0</v>
      </c>
      <c r="I25" s="8">
        <f t="shared" si="2"/>
        <v>591.48</v>
      </c>
      <c r="J25" s="35">
        <f t="shared" si="0"/>
        <v>650.62800000000004</v>
      </c>
      <c r="K25" s="35">
        <f t="shared" si="1"/>
        <v>532.33199999999999</v>
      </c>
    </row>
    <row r="26" spans="1:11">
      <c r="A26" s="34">
        <v>2023</v>
      </c>
      <c r="B26" s="34">
        <v>169.9</v>
      </c>
      <c r="C26" s="34">
        <v>194.72</v>
      </c>
      <c r="D26" s="34">
        <v>131.97</v>
      </c>
      <c r="E26" s="34">
        <v>30.18</v>
      </c>
      <c r="F26" s="34">
        <v>59.64</v>
      </c>
      <c r="G26" s="34">
        <v>11.48</v>
      </c>
      <c r="H26" s="34">
        <v>0</v>
      </c>
      <c r="I26" s="8">
        <f t="shared" si="2"/>
        <v>597.89</v>
      </c>
      <c r="J26" s="35">
        <f t="shared" si="0"/>
        <v>657.67900000000009</v>
      </c>
      <c r="K26" s="35">
        <f t="shared" si="1"/>
        <v>538.101</v>
      </c>
    </row>
    <row r="27" spans="1:11">
      <c r="A27" s="34">
        <v>2024</v>
      </c>
      <c r="B27" s="34">
        <v>166.2</v>
      </c>
      <c r="C27" s="34">
        <v>195.73</v>
      </c>
      <c r="D27" s="34">
        <v>131.28</v>
      </c>
      <c r="E27" s="34">
        <v>31.95</v>
      </c>
      <c r="F27" s="34">
        <v>59.57</v>
      </c>
      <c r="G27" s="34">
        <v>11.52</v>
      </c>
      <c r="H27" s="34">
        <v>0</v>
      </c>
      <c r="I27" s="8">
        <f t="shared" si="2"/>
        <v>596.25</v>
      </c>
      <c r="J27" s="35">
        <f t="shared" si="0"/>
        <v>655.875</v>
      </c>
      <c r="K27" s="35">
        <f t="shared" si="1"/>
        <v>536.625</v>
      </c>
    </row>
    <row r="28" spans="1:11">
      <c r="A28" s="34">
        <v>2025</v>
      </c>
      <c r="B28" s="34">
        <v>159.63</v>
      </c>
      <c r="C28" s="34">
        <v>195.73</v>
      </c>
      <c r="D28" s="34">
        <v>129.94999999999999</v>
      </c>
      <c r="E28" s="34">
        <v>34.130000000000003</v>
      </c>
      <c r="F28" s="34">
        <v>59.33</v>
      </c>
      <c r="G28" s="34">
        <v>11.63</v>
      </c>
      <c r="H28" s="34">
        <v>0.03</v>
      </c>
      <c r="I28" s="8">
        <f t="shared" si="2"/>
        <v>590.40000000000009</v>
      </c>
      <c r="J28" s="35">
        <f t="shared" si="0"/>
        <v>649.44000000000017</v>
      </c>
      <c r="K28" s="35">
        <f t="shared" si="1"/>
        <v>531.36000000000013</v>
      </c>
    </row>
    <row r="29" spans="1:11">
      <c r="A29" s="34">
        <v>2026</v>
      </c>
      <c r="B29" s="34">
        <v>152.80000000000001</v>
      </c>
      <c r="C29" s="34">
        <v>195.37</v>
      </c>
      <c r="D29" s="34">
        <v>128.51</v>
      </c>
      <c r="E29" s="34">
        <v>36.729999999999997</v>
      </c>
      <c r="F29" s="34">
        <v>58.95</v>
      </c>
      <c r="G29" s="34">
        <v>11.79</v>
      </c>
      <c r="H29" s="34">
        <v>0.1</v>
      </c>
      <c r="I29" s="8">
        <f t="shared" si="2"/>
        <v>584.15</v>
      </c>
      <c r="J29" s="35">
        <f t="shared" si="0"/>
        <v>642.56500000000005</v>
      </c>
      <c r="K29" s="35">
        <f t="shared" si="1"/>
        <v>525.73500000000001</v>
      </c>
    </row>
    <row r="30" spans="1:11">
      <c r="A30" s="34">
        <v>2027</v>
      </c>
      <c r="B30" s="34">
        <v>145.99</v>
      </c>
      <c r="C30" s="34">
        <v>194.7</v>
      </c>
      <c r="D30" s="34">
        <v>126.76</v>
      </c>
      <c r="E30" s="34">
        <v>39.76</v>
      </c>
      <c r="F30" s="34">
        <v>58.39</v>
      </c>
      <c r="G30" s="34">
        <v>12.03</v>
      </c>
      <c r="H30" s="34">
        <v>0.25</v>
      </c>
      <c r="I30" s="8">
        <f t="shared" si="2"/>
        <v>577.63</v>
      </c>
      <c r="J30" s="35">
        <f t="shared" si="0"/>
        <v>635.39300000000003</v>
      </c>
      <c r="K30" s="35">
        <f t="shared" si="1"/>
        <v>519.86699999999996</v>
      </c>
    </row>
    <row r="31" spans="1:11">
      <c r="A31" s="34">
        <v>2028</v>
      </c>
      <c r="B31" s="34">
        <v>139.31</v>
      </c>
      <c r="C31" s="34">
        <v>193.73</v>
      </c>
      <c r="D31" s="34">
        <v>124.6</v>
      </c>
      <c r="E31" s="34">
        <v>43.13</v>
      </c>
      <c r="F31" s="34">
        <v>57.61</v>
      </c>
      <c r="G31" s="34">
        <v>12.41</v>
      </c>
      <c r="H31" s="34">
        <v>0.51</v>
      </c>
      <c r="I31" s="8">
        <f t="shared" si="2"/>
        <v>570.79</v>
      </c>
      <c r="J31" s="35">
        <f t="shared" si="0"/>
        <v>627.86900000000003</v>
      </c>
      <c r="K31" s="35">
        <f t="shared" si="1"/>
        <v>513.71100000000001</v>
      </c>
    </row>
    <row r="32" spans="1:11">
      <c r="A32" s="34">
        <v>2029</v>
      </c>
      <c r="B32" s="34">
        <v>132.86000000000001</v>
      </c>
      <c r="C32" s="34">
        <v>192.46</v>
      </c>
      <c r="D32" s="34">
        <v>122.02</v>
      </c>
      <c r="E32" s="34">
        <v>46.83</v>
      </c>
      <c r="F32" s="34">
        <v>56.66</v>
      </c>
      <c r="G32" s="34">
        <v>12.95</v>
      </c>
      <c r="H32" s="34">
        <v>0.87</v>
      </c>
      <c r="I32" s="8">
        <f t="shared" si="2"/>
        <v>563.78000000000009</v>
      </c>
      <c r="J32" s="35">
        <f t="shared" si="0"/>
        <v>620.15800000000013</v>
      </c>
      <c r="K32" s="35">
        <f t="shared" si="1"/>
        <v>507.4020000000001</v>
      </c>
    </row>
    <row r="33" spans="1:11">
      <c r="A33" s="34">
        <v>2030</v>
      </c>
      <c r="B33" s="34">
        <v>126.71</v>
      </c>
      <c r="C33" s="34">
        <v>190.88</v>
      </c>
      <c r="D33" s="34">
        <v>119.02</v>
      </c>
      <c r="E33" s="34">
        <v>50.88</v>
      </c>
      <c r="F33" s="34">
        <v>55.53</v>
      </c>
      <c r="G33" s="34">
        <v>13.66</v>
      </c>
      <c r="H33" s="34">
        <v>1.33</v>
      </c>
      <c r="I33" s="8">
        <f t="shared" si="2"/>
        <v>556.67999999999995</v>
      </c>
      <c r="J33" s="35">
        <f t="shared" si="0"/>
        <v>612.34799999999996</v>
      </c>
      <c r="K33" s="35">
        <f t="shared" si="1"/>
        <v>501.01199999999994</v>
      </c>
    </row>
    <row r="34" spans="1:11">
      <c r="A34" s="34">
        <v>2031</v>
      </c>
      <c r="B34" s="34">
        <v>120.91</v>
      </c>
      <c r="C34" s="34">
        <v>188.96</v>
      </c>
      <c r="D34" s="34">
        <v>115.7</v>
      </c>
      <c r="E34" s="34">
        <v>55.32</v>
      </c>
      <c r="F34" s="34">
        <v>54.25</v>
      </c>
      <c r="G34" s="34">
        <v>14.48</v>
      </c>
      <c r="H34" s="34">
        <v>1.88</v>
      </c>
      <c r="I34" s="8">
        <f t="shared" si="2"/>
        <v>549.62</v>
      </c>
      <c r="J34" s="35">
        <f t="shared" si="0"/>
        <v>604.58200000000011</v>
      </c>
      <c r="K34" s="35">
        <f t="shared" si="1"/>
        <v>494.65800000000002</v>
      </c>
    </row>
    <row r="35" spans="1:11">
      <c r="A35" s="34">
        <v>2032</v>
      </c>
      <c r="B35" s="34">
        <v>115.42</v>
      </c>
      <c r="C35" s="34">
        <v>186.71</v>
      </c>
      <c r="D35" s="34">
        <v>112.11</v>
      </c>
      <c r="E35" s="34">
        <v>60.16</v>
      </c>
      <c r="F35" s="34">
        <v>52.84</v>
      </c>
      <c r="G35" s="34">
        <v>15.34</v>
      </c>
      <c r="H35" s="34">
        <v>2.5</v>
      </c>
      <c r="I35" s="8">
        <f t="shared" si="2"/>
        <v>542.58000000000004</v>
      </c>
      <c r="J35" s="35">
        <f t="shared" si="0"/>
        <v>596.83800000000008</v>
      </c>
      <c r="K35" s="35">
        <f t="shared" si="1"/>
        <v>488.32200000000006</v>
      </c>
    </row>
    <row r="36" spans="1:11">
      <c r="A36" s="34">
        <v>2033</v>
      </c>
      <c r="B36" s="34">
        <v>110.17</v>
      </c>
      <c r="C36" s="34">
        <v>184.14</v>
      </c>
      <c r="D36" s="34">
        <v>108.28</v>
      </c>
      <c r="E36" s="34">
        <v>65.239999999999995</v>
      </c>
      <c r="F36" s="34">
        <v>51.32</v>
      </c>
      <c r="G36" s="34">
        <v>16.21</v>
      </c>
      <c r="H36" s="34">
        <v>3.23</v>
      </c>
      <c r="I36" s="8">
        <f t="shared" si="2"/>
        <v>535.36000000000013</v>
      </c>
      <c r="J36" s="35">
        <f t="shared" si="0"/>
        <v>588.89600000000019</v>
      </c>
      <c r="K36" s="35">
        <f t="shared" si="1"/>
        <v>481.82400000000013</v>
      </c>
    </row>
    <row r="37" spans="1:11">
      <c r="A37" s="34">
        <v>2034</v>
      </c>
      <c r="B37" s="34">
        <v>106.27</v>
      </c>
      <c r="C37" s="34">
        <v>182.3</v>
      </c>
      <c r="D37" s="34">
        <v>105.32</v>
      </c>
      <c r="E37" s="34">
        <v>69.599999999999994</v>
      </c>
      <c r="F37" s="34">
        <v>50.04</v>
      </c>
      <c r="G37" s="34">
        <v>17.02</v>
      </c>
      <c r="H37" s="34">
        <v>4.24</v>
      </c>
      <c r="I37" s="8">
        <f t="shared" si="2"/>
        <v>530.54999999999995</v>
      </c>
      <c r="J37" s="35">
        <f t="shared" si="0"/>
        <v>583.60500000000002</v>
      </c>
      <c r="K37" s="35">
        <f t="shared" si="1"/>
        <v>477.49499999999995</v>
      </c>
    </row>
    <row r="38" spans="1:11">
      <c r="A38" s="34">
        <v>2035</v>
      </c>
      <c r="B38" s="34">
        <v>103.52</v>
      </c>
      <c r="C38" s="34">
        <v>180.78</v>
      </c>
      <c r="D38" s="34">
        <v>103.21</v>
      </c>
      <c r="E38" s="34">
        <v>73.03</v>
      </c>
      <c r="F38" s="34">
        <v>48.93</v>
      </c>
      <c r="G38" s="34">
        <v>17.739999999999998</v>
      </c>
      <c r="H38" s="34">
        <v>5.47</v>
      </c>
      <c r="I38" s="8">
        <f t="shared" si="2"/>
        <v>527.20999999999992</v>
      </c>
      <c r="J38" s="35">
        <f t="shared" si="0"/>
        <v>579.93099999999993</v>
      </c>
      <c r="K38" s="35">
        <f t="shared" si="1"/>
        <v>474.48899999999992</v>
      </c>
    </row>
    <row r="39" spans="1:11">
      <c r="A39" s="34">
        <v>2036</v>
      </c>
      <c r="B39" s="34">
        <v>100.94</v>
      </c>
      <c r="C39" s="34">
        <v>179.08</v>
      </c>
      <c r="D39" s="34">
        <v>101.35</v>
      </c>
      <c r="E39" s="34">
        <v>76.08</v>
      </c>
      <c r="F39" s="34">
        <v>47.83</v>
      </c>
      <c r="G39" s="34">
        <v>18.36</v>
      </c>
      <c r="H39" s="34">
        <v>6.89</v>
      </c>
      <c r="I39" s="8">
        <f t="shared" si="2"/>
        <v>523.64</v>
      </c>
      <c r="J39" s="35">
        <f t="shared" si="0"/>
        <v>576.00400000000002</v>
      </c>
      <c r="K39" s="35">
        <f t="shared" si="1"/>
        <v>471.27600000000001</v>
      </c>
    </row>
    <row r="40" spans="1:11">
      <c r="A40" s="34">
        <v>2037</v>
      </c>
      <c r="B40" s="34">
        <v>98.26</v>
      </c>
      <c r="C40" s="34">
        <v>177.21</v>
      </c>
      <c r="D40" s="34">
        <v>99.64</v>
      </c>
      <c r="E40" s="34">
        <v>78.87</v>
      </c>
      <c r="F40" s="34">
        <v>46.72</v>
      </c>
      <c r="G40" s="34">
        <v>18.850000000000001</v>
      </c>
      <c r="H40" s="34">
        <v>8.6</v>
      </c>
      <c r="I40" s="8">
        <f t="shared" si="2"/>
        <v>519.55000000000007</v>
      </c>
      <c r="J40" s="35">
        <f t="shared" si="0"/>
        <v>571.50500000000011</v>
      </c>
      <c r="K40" s="35">
        <f t="shared" si="1"/>
        <v>467.59500000000008</v>
      </c>
    </row>
    <row r="41" spans="1:11">
      <c r="A41" s="34">
        <v>2038</v>
      </c>
      <c r="B41" s="34">
        <v>95.48</v>
      </c>
      <c r="C41" s="34">
        <v>175.19</v>
      </c>
      <c r="D41" s="34">
        <v>98.05</v>
      </c>
      <c r="E41" s="34">
        <v>81.34</v>
      </c>
      <c r="F41" s="34">
        <v>45.62</v>
      </c>
      <c r="G41" s="34">
        <v>19.190000000000001</v>
      </c>
      <c r="H41" s="34">
        <v>10.68</v>
      </c>
      <c r="I41" s="8">
        <f t="shared" si="2"/>
        <v>514.87000000000012</v>
      </c>
      <c r="J41" s="35">
        <f t="shared" si="0"/>
        <v>566.3570000000002</v>
      </c>
      <c r="K41" s="35">
        <f t="shared" si="1"/>
        <v>463.3830000000001</v>
      </c>
    </row>
    <row r="42" spans="1:11">
      <c r="A42" s="34">
        <v>2039</v>
      </c>
      <c r="B42" s="34">
        <v>92.63</v>
      </c>
      <c r="C42" s="34">
        <v>173.07</v>
      </c>
      <c r="D42" s="34">
        <v>96.56</v>
      </c>
      <c r="E42" s="34">
        <v>83.39</v>
      </c>
      <c r="F42" s="34">
        <v>44.52</v>
      </c>
      <c r="G42" s="34">
        <v>19.39</v>
      </c>
      <c r="H42" s="34">
        <v>13.21</v>
      </c>
      <c r="I42" s="8">
        <f t="shared" si="2"/>
        <v>509.55999999999995</v>
      </c>
      <c r="J42" s="35">
        <f t="shared" si="0"/>
        <v>560.51599999999996</v>
      </c>
      <c r="K42" s="35">
        <f t="shared" si="1"/>
        <v>458.60399999999998</v>
      </c>
    </row>
    <row r="43" spans="1:11">
      <c r="A43" s="34">
        <v>2040</v>
      </c>
      <c r="B43" s="34">
        <v>89.74</v>
      </c>
      <c r="C43" s="34">
        <v>170.87</v>
      </c>
      <c r="D43" s="34">
        <v>95.13</v>
      </c>
      <c r="E43" s="34">
        <v>85</v>
      </c>
      <c r="F43" s="34">
        <v>43.43</v>
      </c>
      <c r="G43" s="34">
        <v>19.47</v>
      </c>
      <c r="H43" s="34">
        <v>16.239999999999998</v>
      </c>
      <c r="I43" s="8">
        <f t="shared" si="2"/>
        <v>503.64</v>
      </c>
      <c r="J43" s="35">
        <f t="shared" si="0"/>
        <v>554.00400000000002</v>
      </c>
      <c r="K43" s="35">
        <f t="shared" si="1"/>
        <v>453.27600000000001</v>
      </c>
    </row>
    <row r="44" spans="1:11">
      <c r="A44" s="34">
        <v>2041</v>
      </c>
      <c r="B44" s="34">
        <v>86.83</v>
      </c>
      <c r="C44" s="34">
        <v>168.61</v>
      </c>
      <c r="D44" s="34">
        <v>93.71</v>
      </c>
      <c r="E44" s="34">
        <v>86.17</v>
      </c>
      <c r="F44" s="34">
        <v>42.36</v>
      </c>
      <c r="G44" s="34">
        <v>19.440000000000001</v>
      </c>
      <c r="H44" s="34">
        <v>19.760000000000002</v>
      </c>
      <c r="I44" s="8">
        <f t="shared" si="2"/>
        <v>497.12</v>
      </c>
      <c r="J44" s="35">
        <f t="shared" si="0"/>
        <v>546.83199999999999</v>
      </c>
      <c r="K44" s="35">
        <f t="shared" si="1"/>
        <v>447.40800000000002</v>
      </c>
    </row>
    <row r="45" spans="1:11">
      <c r="A45" s="34">
        <v>2042</v>
      </c>
      <c r="B45" s="34">
        <v>83.91</v>
      </c>
      <c r="C45" s="34">
        <v>166.29</v>
      </c>
      <c r="D45" s="34">
        <v>92.28</v>
      </c>
      <c r="E45" s="34">
        <v>86.91</v>
      </c>
      <c r="F45" s="34">
        <v>41.32</v>
      </c>
      <c r="G45" s="34">
        <v>19.32</v>
      </c>
      <c r="H45" s="34">
        <v>23.77</v>
      </c>
      <c r="I45" s="8">
        <f t="shared" si="2"/>
        <v>490.03</v>
      </c>
      <c r="J45" s="35">
        <f t="shared" si="0"/>
        <v>539.03300000000002</v>
      </c>
      <c r="K45" s="35">
        <f t="shared" si="1"/>
        <v>441.02699999999999</v>
      </c>
    </row>
    <row r="46" spans="1:11">
      <c r="A46" s="34">
        <v>2043</v>
      </c>
      <c r="B46" s="34">
        <v>81</v>
      </c>
      <c r="C46" s="34">
        <v>163.94</v>
      </c>
      <c r="D46" s="34">
        <v>90.81</v>
      </c>
      <c r="E46" s="34">
        <v>87.3</v>
      </c>
      <c r="F46" s="34">
        <v>40.29</v>
      </c>
      <c r="G46" s="34">
        <v>19.12</v>
      </c>
      <c r="H46" s="34">
        <v>28.19</v>
      </c>
      <c r="I46" s="8">
        <f t="shared" si="2"/>
        <v>482.46000000000004</v>
      </c>
      <c r="J46" s="35">
        <f t="shared" si="0"/>
        <v>530.70600000000013</v>
      </c>
      <c r="K46" s="35">
        <f t="shared" si="1"/>
        <v>434.21400000000006</v>
      </c>
    </row>
    <row r="47" spans="1:11">
      <c r="A47" s="34">
        <v>2044</v>
      </c>
      <c r="B47" s="34">
        <v>78.11</v>
      </c>
      <c r="C47" s="34">
        <v>161.56</v>
      </c>
      <c r="D47" s="34">
        <v>89.26</v>
      </c>
      <c r="E47" s="34">
        <v>87.39</v>
      </c>
      <c r="F47" s="34">
        <v>39.29</v>
      </c>
      <c r="G47" s="34">
        <v>18.850000000000001</v>
      </c>
      <c r="H47" s="34">
        <v>32.94</v>
      </c>
      <c r="I47" s="8">
        <f t="shared" si="2"/>
        <v>474.46000000000004</v>
      </c>
      <c r="J47" s="35">
        <f t="shared" si="0"/>
        <v>521.90600000000006</v>
      </c>
      <c r="K47" s="35">
        <f t="shared" si="1"/>
        <v>427.01400000000007</v>
      </c>
    </row>
    <row r="48" spans="1:11">
      <c r="A48" s="34">
        <v>2045</v>
      </c>
      <c r="B48" s="34">
        <v>75.319999999999993</v>
      </c>
      <c r="C48" s="34">
        <v>159.16999999999999</v>
      </c>
      <c r="D48" s="34">
        <v>87.67</v>
      </c>
      <c r="E48" s="34">
        <v>87.3</v>
      </c>
      <c r="F48" s="34">
        <v>38.31</v>
      </c>
      <c r="G48" s="34">
        <v>18.52</v>
      </c>
      <c r="H48" s="34">
        <v>37.700000000000003</v>
      </c>
      <c r="I48" s="8">
        <f t="shared" si="2"/>
        <v>466.28999999999996</v>
      </c>
      <c r="J48" s="35">
        <f t="shared" si="0"/>
        <v>512.91899999999998</v>
      </c>
      <c r="K48" s="35">
        <f t="shared" si="1"/>
        <v>419.661</v>
      </c>
    </row>
    <row r="49" spans="1:11">
      <c r="A49" s="34">
        <v>2046</v>
      </c>
      <c r="B49" s="34">
        <v>72.66</v>
      </c>
      <c r="C49" s="34">
        <v>156.79</v>
      </c>
      <c r="D49" s="34">
        <v>86.11</v>
      </c>
      <c r="E49" s="34">
        <v>87.17</v>
      </c>
      <c r="F49" s="34">
        <v>37.369999999999997</v>
      </c>
      <c r="G49" s="34">
        <v>18.170000000000002</v>
      </c>
      <c r="H49" s="34">
        <v>42.32</v>
      </c>
      <c r="I49" s="8">
        <f t="shared" si="2"/>
        <v>458.27000000000004</v>
      </c>
      <c r="J49" s="35">
        <f t="shared" si="0"/>
        <v>504.09700000000009</v>
      </c>
      <c r="K49" s="35">
        <f t="shared" si="1"/>
        <v>412.44300000000004</v>
      </c>
    </row>
    <row r="50" spans="1:11">
      <c r="A50" s="34">
        <v>2047</v>
      </c>
      <c r="B50" s="34">
        <v>70.14</v>
      </c>
      <c r="C50" s="34">
        <v>154.41</v>
      </c>
      <c r="D50" s="34">
        <v>84.58</v>
      </c>
      <c r="E50" s="34">
        <v>87.02</v>
      </c>
      <c r="F50" s="34">
        <v>36.47</v>
      </c>
      <c r="G50" s="34">
        <v>17.79</v>
      </c>
      <c r="H50" s="34">
        <v>46.78</v>
      </c>
      <c r="I50" s="8">
        <f t="shared" si="2"/>
        <v>450.41</v>
      </c>
      <c r="J50" s="35">
        <f t="shared" si="0"/>
        <v>495.45100000000008</v>
      </c>
      <c r="K50" s="35">
        <f t="shared" si="1"/>
        <v>405.36900000000003</v>
      </c>
    </row>
    <row r="51" spans="1:11">
      <c r="A51" s="34">
        <v>2048</v>
      </c>
      <c r="B51" s="34">
        <v>67.739999999999995</v>
      </c>
      <c r="C51" s="34">
        <v>152.06</v>
      </c>
      <c r="D51" s="34">
        <v>83.08</v>
      </c>
      <c r="E51" s="34">
        <v>86.88</v>
      </c>
      <c r="F51" s="34">
        <v>35.61</v>
      </c>
      <c r="G51" s="34">
        <v>17.399999999999999</v>
      </c>
      <c r="H51" s="34">
        <v>51.07</v>
      </c>
      <c r="I51" s="8">
        <f t="shared" si="2"/>
        <v>442.77</v>
      </c>
      <c r="J51" s="35">
        <f t="shared" si="0"/>
        <v>487.04700000000003</v>
      </c>
      <c r="K51" s="35">
        <f t="shared" si="1"/>
        <v>398.49299999999999</v>
      </c>
    </row>
    <row r="52" spans="1:11">
      <c r="A52" s="34">
        <v>2049</v>
      </c>
      <c r="B52" s="34">
        <v>65.44</v>
      </c>
      <c r="C52" s="34">
        <v>149.72999999999999</v>
      </c>
      <c r="D52" s="34">
        <v>81.599999999999994</v>
      </c>
      <c r="E52" s="34">
        <v>86.75</v>
      </c>
      <c r="F52" s="34">
        <v>34.79</v>
      </c>
      <c r="G52" s="34">
        <v>17.010000000000002</v>
      </c>
      <c r="H52" s="34">
        <v>55.15</v>
      </c>
      <c r="I52" s="8">
        <f t="shared" si="2"/>
        <v>435.32</v>
      </c>
      <c r="J52" s="35">
        <f t="shared" si="0"/>
        <v>478.85200000000003</v>
      </c>
      <c r="K52" s="35">
        <f t="shared" si="1"/>
        <v>391.78800000000001</v>
      </c>
    </row>
    <row r="53" spans="1:11">
      <c r="A53" s="34">
        <v>2050</v>
      </c>
      <c r="B53" s="34">
        <v>63.25</v>
      </c>
      <c r="C53" s="34">
        <v>147.41999999999999</v>
      </c>
      <c r="D53" s="34">
        <v>80.150000000000006</v>
      </c>
      <c r="E53" s="34">
        <v>86.65</v>
      </c>
      <c r="F53" s="34">
        <v>34</v>
      </c>
      <c r="G53" s="34">
        <v>16.63</v>
      </c>
      <c r="H53" s="34">
        <v>59.01</v>
      </c>
      <c r="I53" s="8">
        <f t="shared" si="2"/>
        <v>428.1</v>
      </c>
      <c r="J53" s="35">
        <f t="shared" si="0"/>
        <v>470.91000000000008</v>
      </c>
      <c r="K53" s="35">
        <f t="shared" si="1"/>
        <v>385.29</v>
      </c>
    </row>
    <row r="54" spans="1:11">
      <c r="A54" s="34">
        <v>2051</v>
      </c>
      <c r="B54" s="34">
        <v>61.15</v>
      </c>
      <c r="C54" s="34">
        <v>145.15</v>
      </c>
      <c r="D54" s="34">
        <v>78.73</v>
      </c>
      <c r="E54" s="34">
        <v>86.58</v>
      </c>
      <c r="F54" s="34">
        <v>33.24</v>
      </c>
      <c r="G54" s="34">
        <v>16.25</v>
      </c>
      <c r="H54" s="34">
        <v>62.63</v>
      </c>
      <c r="I54" s="8">
        <f t="shared" si="2"/>
        <v>421.1</v>
      </c>
      <c r="J54" s="35">
        <f t="shared" si="0"/>
        <v>463.21000000000004</v>
      </c>
      <c r="K54" s="35">
        <f t="shared" si="1"/>
        <v>378.99</v>
      </c>
    </row>
    <row r="55" spans="1:11">
      <c r="A55" s="34">
        <v>2052</v>
      </c>
      <c r="B55" s="34">
        <v>59.14</v>
      </c>
      <c r="C55" s="34">
        <v>142.88999999999999</v>
      </c>
      <c r="D55" s="34">
        <v>77.34</v>
      </c>
      <c r="E55" s="34">
        <v>86.52</v>
      </c>
      <c r="F55" s="34">
        <v>32.520000000000003</v>
      </c>
      <c r="G55" s="34">
        <v>15.88</v>
      </c>
      <c r="H55" s="34">
        <v>66</v>
      </c>
      <c r="I55" s="8">
        <f t="shared" si="2"/>
        <v>414.28999999999996</v>
      </c>
      <c r="J55" s="35">
        <f t="shared" si="0"/>
        <v>455.71899999999999</v>
      </c>
      <c r="K55" s="35">
        <f t="shared" si="1"/>
        <v>372.86099999999999</v>
      </c>
    </row>
    <row r="56" spans="1:11">
      <c r="A56" s="34">
        <v>2053</v>
      </c>
      <c r="B56" s="34">
        <v>57.22</v>
      </c>
      <c r="C56" s="34">
        <v>140.66999999999999</v>
      </c>
      <c r="D56" s="34">
        <v>76.010000000000005</v>
      </c>
      <c r="E56" s="34">
        <v>86.48</v>
      </c>
      <c r="F56" s="34">
        <v>31.82</v>
      </c>
      <c r="G56" s="34">
        <v>15.52</v>
      </c>
      <c r="H56" s="34">
        <v>69.12</v>
      </c>
      <c r="I56" s="8">
        <f t="shared" si="2"/>
        <v>407.71999999999997</v>
      </c>
      <c r="J56" s="35">
        <f t="shared" si="0"/>
        <v>448.49200000000002</v>
      </c>
      <c r="K56" s="35">
        <f t="shared" si="1"/>
        <v>366.94799999999998</v>
      </c>
    </row>
    <row r="57" spans="1:11">
      <c r="A57" s="34">
        <v>2054</v>
      </c>
      <c r="B57" s="34">
        <v>55.39</v>
      </c>
      <c r="C57" s="34">
        <v>138.46</v>
      </c>
      <c r="D57" s="34">
        <v>74.73</v>
      </c>
      <c r="E57" s="34">
        <v>86.45</v>
      </c>
      <c r="F57" s="34">
        <v>31.16</v>
      </c>
      <c r="G57" s="34">
        <v>15.17</v>
      </c>
      <c r="H57" s="34">
        <v>71.98</v>
      </c>
      <c r="I57" s="8">
        <f t="shared" si="2"/>
        <v>401.36000000000007</v>
      </c>
      <c r="J57" s="35">
        <f t="shared" si="0"/>
        <v>441.49600000000009</v>
      </c>
      <c r="K57" s="35">
        <f t="shared" si="1"/>
        <v>361.22400000000005</v>
      </c>
    </row>
    <row r="58" spans="1:11">
      <c r="A58" s="34">
        <v>2055</v>
      </c>
      <c r="B58" s="34">
        <v>53.65</v>
      </c>
      <c r="C58" s="34">
        <v>136.29</v>
      </c>
      <c r="D58" s="34">
        <v>73.5</v>
      </c>
      <c r="E58" s="34">
        <v>86.43</v>
      </c>
      <c r="F58" s="34">
        <v>30.52</v>
      </c>
      <c r="G58" s="34">
        <v>14.82</v>
      </c>
      <c r="H58" s="34">
        <v>74.599999999999994</v>
      </c>
      <c r="I58" s="8">
        <f t="shared" si="2"/>
        <v>395.21</v>
      </c>
      <c r="J58" s="35">
        <f t="shared" si="0"/>
        <v>434.73099999999999</v>
      </c>
      <c r="K58" s="35">
        <f t="shared" si="1"/>
        <v>355.68899999999996</v>
      </c>
    </row>
    <row r="59" spans="1:11">
      <c r="A59" s="34">
        <v>2056</v>
      </c>
      <c r="B59" s="34">
        <v>52</v>
      </c>
      <c r="C59" s="34">
        <v>134.13999999999999</v>
      </c>
      <c r="D59" s="34">
        <v>72.33</v>
      </c>
      <c r="E59" s="34">
        <v>86.41</v>
      </c>
      <c r="F59" s="34">
        <v>29.91</v>
      </c>
      <c r="G59" s="34">
        <v>14.48</v>
      </c>
      <c r="H59" s="34">
        <v>76.98</v>
      </c>
      <c r="I59" s="8">
        <f t="shared" si="2"/>
        <v>389.27000000000004</v>
      </c>
      <c r="J59" s="35">
        <f t="shared" si="0"/>
        <v>428.19700000000006</v>
      </c>
      <c r="K59" s="35">
        <f t="shared" si="1"/>
        <v>350.34300000000002</v>
      </c>
    </row>
    <row r="60" spans="1:11">
      <c r="A60" s="34">
        <v>2057</v>
      </c>
      <c r="B60" s="34">
        <v>50.44</v>
      </c>
      <c r="C60" s="34">
        <v>132.02000000000001</v>
      </c>
      <c r="D60" s="34">
        <v>71.209999999999994</v>
      </c>
      <c r="E60" s="34">
        <v>86.4</v>
      </c>
      <c r="F60" s="34">
        <v>29.33</v>
      </c>
      <c r="G60" s="34">
        <v>14.15</v>
      </c>
      <c r="H60" s="34">
        <v>79.12</v>
      </c>
      <c r="I60" s="8">
        <f t="shared" si="2"/>
        <v>383.55</v>
      </c>
      <c r="J60" s="35">
        <f t="shared" si="0"/>
        <v>421.90500000000003</v>
      </c>
      <c r="K60" s="35">
        <f t="shared" si="1"/>
        <v>345.19499999999999</v>
      </c>
    </row>
    <row r="61" spans="1:11">
      <c r="A61" s="34">
        <v>2058</v>
      </c>
      <c r="B61" s="34">
        <v>48.97</v>
      </c>
      <c r="C61" s="34">
        <v>129.93</v>
      </c>
      <c r="D61" s="34">
        <v>70.13</v>
      </c>
      <c r="E61" s="34">
        <v>86.39</v>
      </c>
      <c r="F61" s="34">
        <v>28.77</v>
      </c>
      <c r="G61" s="34">
        <v>13.83</v>
      </c>
      <c r="H61" s="34">
        <v>81.02</v>
      </c>
      <c r="I61" s="8">
        <f t="shared" si="2"/>
        <v>378.02</v>
      </c>
      <c r="J61" s="35">
        <f t="shared" si="0"/>
        <v>415.822</v>
      </c>
      <c r="K61" s="35">
        <f t="shared" si="1"/>
        <v>340.21800000000002</v>
      </c>
    </row>
    <row r="62" spans="1:11">
      <c r="A62" s="34">
        <v>2059</v>
      </c>
      <c r="B62" s="34">
        <v>47.57</v>
      </c>
      <c r="C62" s="34">
        <v>127.87</v>
      </c>
      <c r="D62" s="34">
        <v>69.09</v>
      </c>
      <c r="E62" s="34">
        <v>86.37</v>
      </c>
      <c r="F62" s="34">
        <v>28.23</v>
      </c>
      <c r="G62" s="34">
        <v>13.52</v>
      </c>
      <c r="H62" s="34">
        <v>82.7</v>
      </c>
      <c r="I62" s="8">
        <f t="shared" si="2"/>
        <v>372.65</v>
      </c>
      <c r="J62" s="35">
        <f t="shared" si="0"/>
        <v>409.91500000000002</v>
      </c>
      <c r="K62" s="35">
        <f t="shared" si="1"/>
        <v>335.38499999999999</v>
      </c>
    </row>
    <row r="63" spans="1:11">
      <c r="A63" s="34">
        <v>2060</v>
      </c>
      <c r="B63" s="34">
        <v>46.24</v>
      </c>
      <c r="C63" s="34">
        <v>125.84</v>
      </c>
      <c r="D63" s="34">
        <v>68.09</v>
      </c>
      <c r="E63" s="34">
        <v>86.36</v>
      </c>
      <c r="F63" s="34">
        <v>27.71</v>
      </c>
      <c r="G63" s="34">
        <v>13.22</v>
      </c>
      <c r="H63" s="34">
        <v>84.17</v>
      </c>
      <c r="I63" s="8">
        <f t="shared" si="2"/>
        <v>367.46000000000004</v>
      </c>
      <c r="J63" s="35">
        <f t="shared" si="0"/>
        <v>404.20600000000007</v>
      </c>
      <c r="K63" s="35">
        <f t="shared" si="1"/>
        <v>330.71400000000006</v>
      </c>
    </row>
    <row r="64" spans="1:11">
      <c r="A64" s="34">
        <v>2061</v>
      </c>
      <c r="B64" s="34">
        <v>44.97</v>
      </c>
      <c r="C64" s="34">
        <v>123.85</v>
      </c>
      <c r="D64" s="34">
        <v>67.12</v>
      </c>
      <c r="E64" s="34">
        <v>86.33</v>
      </c>
      <c r="F64" s="34">
        <v>27.21</v>
      </c>
      <c r="G64" s="34">
        <v>12.93</v>
      </c>
      <c r="H64" s="34">
        <v>85.43</v>
      </c>
      <c r="I64" s="8">
        <f t="shared" si="2"/>
        <v>362.40999999999997</v>
      </c>
      <c r="J64" s="35">
        <f t="shared" si="0"/>
        <v>398.65100000000001</v>
      </c>
      <c r="K64" s="35">
        <f t="shared" si="1"/>
        <v>326.16899999999998</v>
      </c>
    </row>
    <row r="65" spans="1:11">
      <c r="A65" s="34">
        <v>2062</v>
      </c>
      <c r="B65" s="34">
        <v>43.77</v>
      </c>
      <c r="C65" s="34">
        <v>121.89</v>
      </c>
      <c r="D65" s="34">
        <v>66.19</v>
      </c>
      <c r="E65" s="34">
        <v>86.3</v>
      </c>
      <c r="F65" s="34">
        <v>26.73</v>
      </c>
      <c r="G65" s="34">
        <v>12.67</v>
      </c>
      <c r="H65" s="34">
        <v>86.51</v>
      </c>
      <c r="I65" s="8">
        <f t="shared" si="2"/>
        <v>357.55</v>
      </c>
      <c r="J65" s="35">
        <f t="shared" si="0"/>
        <v>393.30500000000006</v>
      </c>
      <c r="K65" s="35">
        <f t="shared" si="1"/>
        <v>321.79500000000002</v>
      </c>
    </row>
    <row r="66" spans="1:11">
      <c r="A66" s="34">
        <v>2063</v>
      </c>
      <c r="B66" s="34">
        <v>42.62</v>
      </c>
      <c r="C66" s="34">
        <v>119.98</v>
      </c>
      <c r="D66" s="34">
        <v>65.3</v>
      </c>
      <c r="E66" s="34">
        <v>86.26</v>
      </c>
      <c r="F66" s="34">
        <v>26.27</v>
      </c>
      <c r="G66" s="34">
        <v>12.41</v>
      </c>
      <c r="H66" s="34">
        <v>87.41</v>
      </c>
      <c r="I66" s="8">
        <f t="shared" si="2"/>
        <v>352.84</v>
      </c>
      <c r="J66" s="35">
        <f t="shared" si="0"/>
        <v>388.12400000000002</v>
      </c>
      <c r="K66" s="35">
        <f t="shared" si="1"/>
        <v>317.55599999999998</v>
      </c>
    </row>
    <row r="67" spans="1:11">
      <c r="A67" s="34">
        <v>2064</v>
      </c>
      <c r="B67" s="34">
        <v>41.52</v>
      </c>
      <c r="C67" s="34">
        <v>118.1</v>
      </c>
      <c r="D67" s="34">
        <v>64.459999999999994</v>
      </c>
      <c r="E67" s="34">
        <v>86.2</v>
      </c>
      <c r="F67" s="34">
        <v>25.83</v>
      </c>
      <c r="G67" s="34">
        <v>12.17</v>
      </c>
      <c r="H67" s="34">
        <v>88.14</v>
      </c>
      <c r="I67" s="8">
        <f t="shared" si="2"/>
        <v>348.28</v>
      </c>
      <c r="J67" s="35">
        <f t="shared" si="0"/>
        <v>383.108</v>
      </c>
      <c r="K67" s="35">
        <f t="shared" si="1"/>
        <v>313.452</v>
      </c>
    </row>
    <row r="68" spans="1:11">
      <c r="A68" s="34">
        <v>2065</v>
      </c>
      <c r="B68" s="34">
        <v>40.46</v>
      </c>
      <c r="C68" s="34">
        <v>116.26</v>
      </c>
      <c r="D68" s="34">
        <v>63.67</v>
      </c>
      <c r="E68" s="34">
        <v>86.13</v>
      </c>
      <c r="F68" s="34">
        <v>25.42</v>
      </c>
      <c r="G68" s="34">
        <v>11.95</v>
      </c>
      <c r="H68" s="34">
        <v>88.73</v>
      </c>
      <c r="I68" s="8">
        <f t="shared" si="2"/>
        <v>343.89</v>
      </c>
      <c r="J68" s="35">
        <f t="shared" ref="J68:J103" si="3">I68*1.1</f>
        <v>378.279</v>
      </c>
      <c r="K68" s="35">
        <f t="shared" ref="K68:K103" si="4">I68*0.9</f>
        <v>309.50099999999998</v>
      </c>
    </row>
    <row r="69" spans="1:11">
      <c r="A69" s="34">
        <v>2066</v>
      </c>
      <c r="B69" s="34">
        <v>39.450000000000003</v>
      </c>
      <c r="C69" s="34">
        <v>114.46</v>
      </c>
      <c r="D69" s="34">
        <v>62.91</v>
      </c>
      <c r="E69" s="34">
        <v>86.04</v>
      </c>
      <c r="F69" s="34">
        <v>25.02</v>
      </c>
      <c r="G69" s="34">
        <v>11.73</v>
      </c>
      <c r="H69" s="34">
        <v>89.19</v>
      </c>
      <c r="I69" s="8">
        <f t="shared" ref="I69:I102" si="5">SUM(B69:G69)</f>
        <v>339.61</v>
      </c>
      <c r="J69" s="35">
        <f t="shared" si="3"/>
        <v>373.57100000000003</v>
      </c>
      <c r="K69" s="35">
        <f t="shared" si="4"/>
        <v>305.649</v>
      </c>
    </row>
    <row r="70" spans="1:11">
      <c r="A70" s="34">
        <v>2067</v>
      </c>
      <c r="B70" s="34">
        <v>38.479999999999997</v>
      </c>
      <c r="C70" s="34">
        <v>112.7</v>
      </c>
      <c r="D70" s="34">
        <v>62.18</v>
      </c>
      <c r="E70" s="34">
        <v>85.94</v>
      </c>
      <c r="F70" s="34">
        <v>24.64</v>
      </c>
      <c r="G70" s="34">
        <v>11.53</v>
      </c>
      <c r="H70" s="34">
        <v>89.52</v>
      </c>
      <c r="I70" s="8">
        <f t="shared" si="5"/>
        <v>335.46999999999997</v>
      </c>
      <c r="J70" s="35">
        <f t="shared" si="3"/>
        <v>369.017</v>
      </c>
      <c r="K70" s="35">
        <f t="shared" si="4"/>
        <v>301.923</v>
      </c>
    </row>
    <row r="71" spans="1:11">
      <c r="A71" s="34">
        <v>2068</v>
      </c>
      <c r="B71" s="34">
        <v>37.54</v>
      </c>
      <c r="C71" s="34">
        <v>110.99</v>
      </c>
      <c r="D71" s="34">
        <v>61.48</v>
      </c>
      <c r="E71" s="34">
        <v>85.81</v>
      </c>
      <c r="F71" s="34">
        <v>24.27</v>
      </c>
      <c r="G71" s="34">
        <v>11.33</v>
      </c>
      <c r="H71" s="34">
        <v>89.75</v>
      </c>
      <c r="I71" s="8">
        <f t="shared" si="5"/>
        <v>331.41999999999996</v>
      </c>
      <c r="J71" s="35">
        <f t="shared" si="3"/>
        <v>364.56200000000001</v>
      </c>
      <c r="K71" s="35">
        <f t="shared" si="4"/>
        <v>298.27799999999996</v>
      </c>
    </row>
    <row r="72" spans="1:11">
      <c r="A72" s="34">
        <v>2069</v>
      </c>
      <c r="B72" s="34">
        <v>36.64</v>
      </c>
      <c r="C72" s="34">
        <v>109.31</v>
      </c>
      <c r="D72" s="34">
        <v>60.8</v>
      </c>
      <c r="E72" s="34">
        <v>85.67</v>
      </c>
      <c r="F72" s="34">
        <v>23.92</v>
      </c>
      <c r="G72" s="34">
        <v>11.15</v>
      </c>
      <c r="H72" s="34">
        <v>89.88</v>
      </c>
      <c r="I72" s="8">
        <f t="shared" si="5"/>
        <v>327.49</v>
      </c>
      <c r="J72" s="35">
        <f t="shared" si="3"/>
        <v>360.23900000000003</v>
      </c>
      <c r="K72" s="35">
        <f t="shared" si="4"/>
        <v>294.74100000000004</v>
      </c>
    </row>
    <row r="73" spans="1:11">
      <c r="A73" s="34">
        <v>2070</v>
      </c>
      <c r="B73" s="34">
        <v>35.770000000000003</v>
      </c>
      <c r="C73" s="34">
        <v>107.67</v>
      </c>
      <c r="D73" s="34">
        <v>60.15</v>
      </c>
      <c r="E73" s="34">
        <v>85.51</v>
      </c>
      <c r="F73" s="34">
        <v>23.58</v>
      </c>
      <c r="G73" s="34">
        <v>10.97</v>
      </c>
      <c r="H73" s="34">
        <v>89.92</v>
      </c>
      <c r="I73" s="8">
        <f t="shared" si="5"/>
        <v>323.65000000000003</v>
      </c>
      <c r="J73" s="35">
        <f t="shared" si="3"/>
        <v>356.01500000000004</v>
      </c>
      <c r="K73" s="35">
        <f t="shared" si="4"/>
        <v>291.28500000000003</v>
      </c>
    </row>
    <row r="74" spans="1:11">
      <c r="A74" s="34">
        <v>2071</v>
      </c>
      <c r="B74" s="34">
        <v>34.94</v>
      </c>
      <c r="C74" s="34">
        <v>106.08</v>
      </c>
      <c r="D74" s="34">
        <v>59.51</v>
      </c>
      <c r="E74" s="34">
        <v>85.33</v>
      </c>
      <c r="F74" s="34">
        <v>23.26</v>
      </c>
      <c r="G74" s="34">
        <v>10.81</v>
      </c>
      <c r="H74" s="34">
        <v>89.87</v>
      </c>
      <c r="I74" s="8">
        <f t="shared" si="5"/>
        <v>319.92999999999995</v>
      </c>
      <c r="J74" s="35">
        <f t="shared" si="3"/>
        <v>351.92299999999994</v>
      </c>
      <c r="K74" s="35">
        <f t="shared" si="4"/>
        <v>287.93699999999995</v>
      </c>
    </row>
    <row r="75" spans="1:11">
      <c r="A75" s="34">
        <v>2072</v>
      </c>
      <c r="B75" s="34">
        <v>34.14</v>
      </c>
      <c r="C75" s="34">
        <v>104.52</v>
      </c>
      <c r="D75" s="34">
        <v>58.88</v>
      </c>
      <c r="E75" s="34">
        <v>85.14</v>
      </c>
      <c r="F75" s="34">
        <v>22.94</v>
      </c>
      <c r="G75" s="34">
        <v>10.66</v>
      </c>
      <c r="H75" s="34">
        <v>89.76</v>
      </c>
      <c r="I75" s="8">
        <f t="shared" si="5"/>
        <v>316.28000000000003</v>
      </c>
      <c r="J75" s="35">
        <f t="shared" si="3"/>
        <v>347.90800000000007</v>
      </c>
      <c r="K75" s="35">
        <f t="shared" si="4"/>
        <v>284.65200000000004</v>
      </c>
    </row>
    <row r="76" spans="1:11">
      <c r="A76" s="34">
        <v>2073</v>
      </c>
      <c r="B76" s="34">
        <v>33.369999999999997</v>
      </c>
      <c r="C76" s="34">
        <v>103.01</v>
      </c>
      <c r="D76" s="34">
        <v>58.27</v>
      </c>
      <c r="E76" s="34">
        <v>84.93</v>
      </c>
      <c r="F76" s="34">
        <v>22.64</v>
      </c>
      <c r="G76" s="34">
        <v>10.52</v>
      </c>
      <c r="H76" s="34">
        <v>89.57</v>
      </c>
      <c r="I76" s="8">
        <f t="shared" si="5"/>
        <v>312.74</v>
      </c>
      <c r="J76" s="35">
        <f t="shared" si="3"/>
        <v>344.01400000000001</v>
      </c>
      <c r="K76" s="35">
        <f t="shared" si="4"/>
        <v>281.46600000000001</v>
      </c>
    </row>
    <row r="77" spans="1:11">
      <c r="A77" s="34">
        <v>2074</v>
      </c>
      <c r="B77" s="34">
        <v>32.619999999999997</v>
      </c>
      <c r="C77" s="34">
        <v>101.53</v>
      </c>
      <c r="D77" s="34">
        <v>57.67</v>
      </c>
      <c r="E77" s="34">
        <v>84.71</v>
      </c>
      <c r="F77" s="34">
        <v>22.35</v>
      </c>
      <c r="G77" s="34">
        <v>10.38</v>
      </c>
      <c r="H77" s="34">
        <v>89.33</v>
      </c>
      <c r="I77" s="8">
        <f t="shared" si="5"/>
        <v>309.26</v>
      </c>
      <c r="J77" s="35">
        <f t="shared" si="3"/>
        <v>340.18600000000004</v>
      </c>
      <c r="K77" s="35">
        <f t="shared" si="4"/>
        <v>278.334</v>
      </c>
    </row>
    <row r="78" spans="1:11">
      <c r="A78" s="34">
        <v>2075</v>
      </c>
      <c r="B78" s="34">
        <v>31.91</v>
      </c>
      <c r="C78" s="34">
        <v>100.09</v>
      </c>
      <c r="D78" s="34">
        <v>57.09</v>
      </c>
      <c r="E78" s="34">
        <v>84.47</v>
      </c>
      <c r="F78" s="34">
        <v>22.06</v>
      </c>
      <c r="G78" s="34">
        <v>10.26</v>
      </c>
      <c r="H78" s="34">
        <v>89.04</v>
      </c>
      <c r="I78" s="8">
        <f t="shared" si="5"/>
        <v>305.88</v>
      </c>
      <c r="J78" s="35">
        <f t="shared" si="3"/>
        <v>336.46800000000002</v>
      </c>
      <c r="K78" s="35">
        <f t="shared" si="4"/>
        <v>275.29200000000003</v>
      </c>
    </row>
    <row r="79" spans="1:11">
      <c r="A79" s="34">
        <v>2076</v>
      </c>
      <c r="B79" s="34">
        <v>31.22</v>
      </c>
      <c r="C79" s="34">
        <v>98.69</v>
      </c>
      <c r="D79" s="34">
        <v>56.51</v>
      </c>
      <c r="E79" s="34">
        <v>84.22</v>
      </c>
      <c r="F79" s="34">
        <v>21.79</v>
      </c>
      <c r="G79" s="34">
        <v>10.14</v>
      </c>
      <c r="H79" s="34">
        <v>88.7</v>
      </c>
      <c r="I79" s="8">
        <f t="shared" si="5"/>
        <v>302.57</v>
      </c>
      <c r="J79" s="35">
        <f t="shared" si="3"/>
        <v>332.827</v>
      </c>
      <c r="K79" s="35">
        <f t="shared" si="4"/>
        <v>272.31299999999999</v>
      </c>
    </row>
    <row r="80" spans="1:11">
      <c r="A80" s="34">
        <v>2077</v>
      </c>
      <c r="B80" s="34">
        <v>30.55</v>
      </c>
      <c r="C80" s="34">
        <v>97.33</v>
      </c>
      <c r="D80" s="34">
        <v>55.94</v>
      </c>
      <c r="E80" s="34">
        <v>83.94</v>
      </c>
      <c r="F80" s="34">
        <v>21.52</v>
      </c>
      <c r="G80" s="34">
        <v>10.029999999999999</v>
      </c>
      <c r="H80" s="34">
        <v>88.32</v>
      </c>
      <c r="I80" s="8">
        <f t="shared" si="5"/>
        <v>299.30999999999995</v>
      </c>
      <c r="J80" s="35">
        <f t="shared" si="3"/>
        <v>329.24099999999999</v>
      </c>
      <c r="K80" s="35">
        <f t="shared" si="4"/>
        <v>269.37899999999996</v>
      </c>
    </row>
    <row r="81" spans="1:11">
      <c r="A81" s="34">
        <v>2078</v>
      </c>
      <c r="B81" s="34">
        <v>29.91</v>
      </c>
      <c r="C81" s="34">
        <v>96</v>
      </c>
      <c r="D81" s="34">
        <v>55.38</v>
      </c>
      <c r="E81" s="34">
        <v>83.66</v>
      </c>
      <c r="F81" s="34">
        <v>21.27</v>
      </c>
      <c r="G81" s="34">
        <v>9.93</v>
      </c>
      <c r="H81" s="34">
        <v>87.91</v>
      </c>
      <c r="I81" s="8">
        <f t="shared" si="5"/>
        <v>296.14999999999998</v>
      </c>
      <c r="J81" s="35">
        <f t="shared" si="3"/>
        <v>325.76499999999999</v>
      </c>
      <c r="K81" s="35">
        <f t="shared" si="4"/>
        <v>266.53499999999997</v>
      </c>
    </row>
    <row r="82" spans="1:11">
      <c r="A82" s="34">
        <v>2079</v>
      </c>
      <c r="B82" s="34">
        <v>29.29</v>
      </c>
      <c r="C82" s="34">
        <v>94.7</v>
      </c>
      <c r="D82" s="34">
        <v>54.82</v>
      </c>
      <c r="E82" s="34">
        <v>83.35</v>
      </c>
      <c r="F82" s="34">
        <v>21.02</v>
      </c>
      <c r="G82" s="34">
        <v>9.83</v>
      </c>
      <c r="H82" s="34">
        <v>87.47</v>
      </c>
      <c r="I82" s="8">
        <f t="shared" si="5"/>
        <v>293.00999999999993</v>
      </c>
      <c r="J82" s="35">
        <f t="shared" si="3"/>
        <v>322.31099999999998</v>
      </c>
      <c r="K82" s="35">
        <f t="shared" si="4"/>
        <v>263.70899999999995</v>
      </c>
    </row>
    <row r="83" spans="1:11">
      <c r="A83" s="34">
        <v>2080</v>
      </c>
      <c r="B83" s="34">
        <v>28.7</v>
      </c>
      <c r="C83" s="34">
        <v>93.44</v>
      </c>
      <c r="D83" s="34">
        <v>54.28</v>
      </c>
      <c r="E83" s="34">
        <v>83.04</v>
      </c>
      <c r="F83" s="34">
        <v>20.78</v>
      </c>
      <c r="G83" s="34">
        <v>9.73</v>
      </c>
      <c r="H83" s="34">
        <v>87</v>
      </c>
      <c r="I83" s="8">
        <f t="shared" si="5"/>
        <v>289.97000000000003</v>
      </c>
      <c r="J83" s="35">
        <f t="shared" si="3"/>
        <v>318.96700000000004</v>
      </c>
      <c r="K83" s="35">
        <f t="shared" si="4"/>
        <v>260.97300000000001</v>
      </c>
    </row>
    <row r="84" spans="1:11">
      <c r="A84" s="34">
        <v>2081</v>
      </c>
      <c r="B84" s="34">
        <v>28.12</v>
      </c>
      <c r="C84" s="34">
        <v>92.21</v>
      </c>
      <c r="D84" s="34">
        <v>53.74</v>
      </c>
      <c r="E84" s="34">
        <v>82.71</v>
      </c>
      <c r="F84" s="34">
        <v>20.54</v>
      </c>
      <c r="G84" s="34">
        <v>9.64</v>
      </c>
      <c r="H84" s="34">
        <v>86.5</v>
      </c>
      <c r="I84" s="8">
        <f t="shared" si="5"/>
        <v>286.95999999999998</v>
      </c>
      <c r="J84" s="35">
        <f t="shared" si="3"/>
        <v>315.65600000000001</v>
      </c>
      <c r="K84" s="35">
        <f t="shared" si="4"/>
        <v>258.26400000000001</v>
      </c>
    </row>
    <row r="85" spans="1:11">
      <c r="A85" s="34">
        <v>2082</v>
      </c>
      <c r="B85" s="34">
        <v>27.57</v>
      </c>
      <c r="C85" s="34">
        <v>91.02</v>
      </c>
      <c r="D85" s="34">
        <v>53.21</v>
      </c>
      <c r="E85" s="34">
        <v>82.36</v>
      </c>
      <c r="F85" s="34">
        <v>20.309999999999999</v>
      </c>
      <c r="G85" s="34">
        <v>9.5500000000000007</v>
      </c>
      <c r="H85" s="34">
        <v>85.99</v>
      </c>
      <c r="I85" s="8">
        <f t="shared" si="5"/>
        <v>284.02000000000004</v>
      </c>
      <c r="J85" s="35">
        <f t="shared" si="3"/>
        <v>312.42200000000008</v>
      </c>
      <c r="K85" s="35">
        <f t="shared" si="4"/>
        <v>255.61800000000005</v>
      </c>
    </row>
    <row r="86" spans="1:11">
      <c r="A86" s="34">
        <v>2083</v>
      </c>
      <c r="B86" s="34">
        <v>27.04</v>
      </c>
      <c r="C86" s="34">
        <v>89.85</v>
      </c>
      <c r="D86" s="34">
        <v>52.69</v>
      </c>
      <c r="E86" s="34">
        <v>82.01</v>
      </c>
      <c r="F86" s="34">
        <v>20.09</v>
      </c>
      <c r="G86" s="34">
        <v>9.4600000000000009</v>
      </c>
      <c r="H86" s="34">
        <v>85.47</v>
      </c>
      <c r="I86" s="8">
        <f t="shared" si="5"/>
        <v>281.13999999999993</v>
      </c>
      <c r="J86" s="35">
        <f t="shared" si="3"/>
        <v>309.25399999999996</v>
      </c>
      <c r="K86" s="35">
        <f t="shared" si="4"/>
        <v>253.02599999999995</v>
      </c>
    </row>
    <row r="87" spans="1:11">
      <c r="A87" s="34">
        <v>2084</v>
      </c>
      <c r="B87" s="34">
        <v>26.53</v>
      </c>
      <c r="C87" s="34">
        <v>88.72</v>
      </c>
      <c r="D87" s="34">
        <v>52.17</v>
      </c>
      <c r="E87" s="34">
        <v>81.64</v>
      </c>
      <c r="F87" s="34">
        <v>19.88</v>
      </c>
      <c r="G87" s="34">
        <v>9.3800000000000008</v>
      </c>
      <c r="H87" s="34">
        <v>84.93</v>
      </c>
      <c r="I87" s="8">
        <f t="shared" si="5"/>
        <v>278.32</v>
      </c>
      <c r="J87" s="35">
        <f t="shared" si="3"/>
        <v>306.15200000000004</v>
      </c>
      <c r="K87" s="35">
        <f t="shared" si="4"/>
        <v>250.488</v>
      </c>
    </row>
    <row r="88" spans="1:11">
      <c r="A88" s="34">
        <v>2085</v>
      </c>
      <c r="B88" s="34">
        <v>26.05</v>
      </c>
      <c r="C88" s="34">
        <v>87.62</v>
      </c>
      <c r="D88" s="34">
        <v>51.67</v>
      </c>
      <c r="E88" s="34">
        <v>81.27</v>
      </c>
      <c r="F88" s="34">
        <v>19.670000000000002</v>
      </c>
      <c r="G88" s="34">
        <v>9.2899999999999991</v>
      </c>
      <c r="H88" s="34">
        <v>84.38</v>
      </c>
      <c r="I88" s="8">
        <f t="shared" si="5"/>
        <v>275.57000000000005</v>
      </c>
      <c r="J88" s="35">
        <f t="shared" si="3"/>
        <v>303.12700000000007</v>
      </c>
      <c r="K88" s="35">
        <f t="shared" si="4"/>
        <v>248.01300000000006</v>
      </c>
    </row>
    <row r="89" spans="1:11">
      <c r="A89" s="34">
        <v>2086</v>
      </c>
      <c r="B89" s="34">
        <v>25.58</v>
      </c>
      <c r="C89" s="34">
        <v>86.56</v>
      </c>
      <c r="D89" s="34">
        <v>51.16</v>
      </c>
      <c r="E89" s="34">
        <v>80.88</v>
      </c>
      <c r="F89" s="34">
        <v>19.47</v>
      </c>
      <c r="G89" s="34">
        <v>9.2100000000000009</v>
      </c>
      <c r="H89" s="34">
        <v>83.82</v>
      </c>
      <c r="I89" s="8">
        <f t="shared" si="5"/>
        <v>272.85999999999996</v>
      </c>
      <c r="J89" s="35">
        <f t="shared" si="3"/>
        <v>300.14599999999996</v>
      </c>
      <c r="K89" s="35">
        <f t="shared" si="4"/>
        <v>245.57399999999996</v>
      </c>
    </row>
    <row r="90" spans="1:11">
      <c r="A90" s="34">
        <v>2087</v>
      </c>
      <c r="B90" s="34">
        <v>25.13</v>
      </c>
      <c r="C90" s="34">
        <v>85.52</v>
      </c>
      <c r="D90" s="34">
        <v>50.67</v>
      </c>
      <c r="E90" s="34">
        <v>80.5</v>
      </c>
      <c r="F90" s="34">
        <v>19.28</v>
      </c>
      <c r="G90" s="34">
        <v>9.1300000000000008</v>
      </c>
      <c r="H90" s="34">
        <v>83.26</v>
      </c>
      <c r="I90" s="8">
        <f t="shared" si="5"/>
        <v>270.23</v>
      </c>
      <c r="J90" s="35">
        <f t="shared" si="3"/>
        <v>297.25300000000004</v>
      </c>
      <c r="K90" s="35">
        <f t="shared" si="4"/>
        <v>243.20700000000002</v>
      </c>
    </row>
    <row r="91" spans="1:11">
      <c r="A91" s="34">
        <v>2088</v>
      </c>
      <c r="B91" s="34">
        <v>24.69</v>
      </c>
      <c r="C91" s="34">
        <v>84.51</v>
      </c>
      <c r="D91" s="34">
        <v>50.18</v>
      </c>
      <c r="E91" s="34">
        <v>80.099999999999994</v>
      </c>
      <c r="F91" s="34">
        <v>19.09</v>
      </c>
      <c r="G91" s="34">
        <v>9.0500000000000007</v>
      </c>
      <c r="H91" s="34">
        <v>82.69</v>
      </c>
      <c r="I91" s="8">
        <f t="shared" si="5"/>
        <v>267.62</v>
      </c>
      <c r="J91" s="35">
        <f t="shared" si="3"/>
        <v>294.38200000000001</v>
      </c>
      <c r="K91" s="35">
        <f t="shared" si="4"/>
        <v>240.858</v>
      </c>
    </row>
    <row r="92" spans="1:11">
      <c r="A92" s="34">
        <v>2089</v>
      </c>
      <c r="B92" s="34">
        <v>24.28</v>
      </c>
      <c r="C92" s="34">
        <v>83.54</v>
      </c>
      <c r="D92" s="34">
        <v>49.7</v>
      </c>
      <c r="E92" s="34">
        <v>79.709999999999994</v>
      </c>
      <c r="F92" s="34">
        <v>18.91</v>
      </c>
      <c r="G92" s="34">
        <v>8.9700000000000006</v>
      </c>
      <c r="H92" s="34">
        <v>82.13</v>
      </c>
      <c r="I92" s="8">
        <f t="shared" si="5"/>
        <v>265.11000000000007</v>
      </c>
      <c r="J92" s="35">
        <f t="shared" si="3"/>
        <v>291.62100000000009</v>
      </c>
      <c r="K92" s="35">
        <f t="shared" si="4"/>
        <v>238.59900000000007</v>
      </c>
    </row>
    <row r="93" spans="1:11">
      <c r="A93" s="34">
        <v>2090</v>
      </c>
      <c r="B93" s="34">
        <v>23.88</v>
      </c>
      <c r="C93" s="34">
        <v>82.59</v>
      </c>
      <c r="D93" s="34">
        <v>49.23</v>
      </c>
      <c r="E93" s="34">
        <v>79.31</v>
      </c>
      <c r="F93" s="34">
        <v>18.739999999999998</v>
      </c>
      <c r="G93" s="34">
        <v>8.89</v>
      </c>
      <c r="H93" s="34">
        <v>81.56</v>
      </c>
      <c r="I93" s="8">
        <f t="shared" si="5"/>
        <v>262.64</v>
      </c>
      <c r="J93" s="35">
        <f t="shared" si="3"/>
        <v>288.904</v>
      </c>
      <c r="K93" s="35">
        <f t="shared" si="4"/>
        <v>236.376</v>
      </c>
    </row>
    <row r="94" spans="1:11">
      <c r="A94" s="34">
        <v>2091</v>
      </c>
      <c r="B94" s="34">
        <v>23.5</v>
      </c>
      <c r="C94" s="34">
        <v>81.67</v>
      </c>
      <c r="D94" s="34">
        <v>48.77</v>
      </c>
      <c r="E94" s="34">
        <v>78.91</v>
      </c>
      <c r="F94" s="34">
        <v>18.57</v>
      </c>
      <c r="G94" s="34">
        <v>8.81</v>
      </c>
      <c r="H94" s="34">
        <v>81</v>
      </c>
      <c r="I94" s="8">
        <f t="shared" si="5"/>
        <v>260.22999999999996</v>
      </c>
      <c r="J94" s="35">
        <f t="shared" si="3"/>
        <v>286.25299999999999</v>
      </c>
      <c r="K94" s="35">
        <f t="shared" si="4"/>
        <v>234.20699999999997</v>
      </c>
    </row>
    <row r="95" spans="1:11">
      <c r="A95" s="34">
        <v>2092</v>
      </c>
      <c r="B95" s="34">
        <v>23.14</v>
      </c>
      <c r="C95" s="34">
        <v>80.790000000000006</v>
      </c>
      <c r="D95" s="34">
        <v>48.31</v>
      </c>
      <c r="E95" s="34">
        <v>78.510000000000005</v>
      </c>
      <c r="F95" s="34">
        <v>18.399999999999999</v>
      </c>
      <c r="G95" s="34">
        <v>8.73</v>
      </c>
      <c r="H95" s="34">
        <v>80.44</v>
      </c>
      <c r="I95" s="8">
        <f t="shared" si="5"/>
        <v>257.88</v>
      </c>
      <c r="J95" s="35">
        <f t="shared" si="3"/>
        <v>283.66800000000001</v>
      </c>
      <c r="K95" s="35">
        <f t="shared" si="4"/>
        <v>232.09200000000001</v>
      </c>
    </row>
    <row r="96" spans="1:11">
      <c r="A96" s="34">
        <v>2093</v>
      </c>
      <c r="B96" s="34">
        <v>22.79</v>
      </c>
      <c r="C96" s="34">
        <v>79.92</v>
      </c>
      <c r="D96" s="34">
        <v>47.86</v>
      </c>
      <c r="E96" s="34">
        <v>78.12</v>
      </c>
      <c r="F96" s="34">
        <v>18.239999999999998</v>
      </c>
      <c r="G96" s="34">
        <v>8.66</v>
      </c>
      <c r="H96" s="34">
        <v>79.89</v>
      </c>
      <c r="I96" s="8">
        <f t="shared" si="5"/>
        <v>255.59</v>
      </c>
      <c r="J96" s="35">
        <f t="shared" si="3"/>
        <v>281.149</v>
      </c>
      <c r="K96" s="35">
        <f t="shared" si="4"/>
        <v>230.03100000000001</v>
      </c>
    </row>
    <row r="97" spans="1:11">
      <c r="A97" s="34">
        <v>2094</v>
      </c>
      <c r="B97" s="34">
        <v>22.46</v>
      </c>
      <c r="C97" s="34">
        <v>79.09</v>
      </c>
      <c r="D97" s="34">
        <v>47.42</v>
      </c>
      <c r="E97" s="34">
        <v>77.72</v>
      </c>
      <c r="F97" s="34">
        <v>18.09</v>
      </c>
      <c r="G97" s="34">
        <v>8.58</v>
      </c>
      <c r="H97" s="34">
        <v>79.349999999999994</v>
      </c>
      <c r="I97" s="8">
        <f t="shared" si="5"/>
        <v>253.36000000000004</v>
      </c>
      <c r="J97" s="35">
        <f t="shared" si="3"/>
        <v>278.69600000000008</v>
      </c>
      <c r="K97" s="35">
        <f t="shared" si="4"/>
        <v>228.02400000000003</v>
      </c>
    </row>
    <row r="98" spans="1:11">
      <c r="A98" s="34">
        <v>2095</v>
      </c>
      <c r="B98" s="34">
        <v>22.14</v>
      </c>
      <c r="C98" s="34">
        <v>78.28</v>
      </c>
      <c r="D98" s="34">
        <v>46.98</v>
      </c>
      <c r="E98" s="34">
        <v>77.33</v>
      </c>
      <c r="F98" s="34">
        <v>17.940000000000001</v>
      </c>
      <c r="G98" s="34">
        <v>8.51</v>
      </c>
      <c r="H98" s="34">
        <v>78.81</v>
      </c>
      <c r="I98" s="8">
        <f t="shared" si="5"/>
        <v>251.18</v>
      </c>
      <c r="J98" s="35">
        <f t="shared" si="3"/>
        <v>276.298</v>
      </c>
      <c r="K98" s="35">
        <f t="shared" si="4"/>
        <v>226.06200000000001</v>
      </c>
    </row>
    <row r="99" spans="1:11">
      <c r="A99" s="34">
        <v>2096</v>
      </c>
      <c r="B99" s="34">
        <v>21.84</v>
      </c>
      <c r="C99" s="34">
        <v>77.489999999999995</v>
      </c>
      <c r="D99" s="34">
        <v>46.55</v>
      </c>
      <c r="E99" s="34">
        <v>76.94</v>
      </c>
      <c r="F99" s="34">
        <v>17.79</v>
      </c>
      <c r="G99" s="34">
        <v>8.43</v>
      </c>
      <c r="H99" s="34">
        <v>78.28</v>
      </c>
      <c r="I99" s="8">
        <f t="shared" si="5"/>
        <v>249.04</v>
      </c>
      <c r="J99" s="35">
        <f t="shared" si="3"/>
        <v>273.94400000000002</v>
      </c>
      <c r="K99" s="35">
        <f t="shared" si="4"/>
        <v>224.136</v>
      </c>
    </row>
    <row r="100" spans="1:11">
      <c r="A100" s="34">
        <v>2097</v>
      </c>
      <c r="B100" s="34">
        <v>21.55</v>
      </c>
      <c r="C100" s="34">
        <v>76.73</v>
      </c>
      <c r="D100" s="34">
        <v>46.13</v>
      </c>
      <c r="E100" s="34">
        <v>76.55</v>
      </c>
      <c r="F100" s="34">
        <v>17.649999999999999</v>
      </c>
      <c r="G100" s="34">
        <v>8.36</v>
      </c>
      <c r="H100" s="34">
        <v>77.760000000000005</v>
      </c>
      <c r="I100" s="8">
        <f t="shared" si="5"/>
        <v>246.96999999999997</v>
      </c>
      <c r="J100" s="35">
        <f t="shared" si="3"/>
        <v>271.66699999999997</v>
      </c>
      <c r="K100" s="35">
        <f t="shared" si="4"/>
        <v>222.27299999999997</v>
      </c>
    </row>
    <row r="101" spans="1:11">
      <c r="A101" s="34">
        <v>2098</v>
      </c>
      <c r="B101" s="34">
        <v>21.27</v>
      </c>
      <c r="C101" s="34">
        <v>75.989999999999995</v>
      </c>
      <c r="D101" s="34">
        <v>45.72</v>
      </c>
      <c r="E101" s="34">
        <v>76.16</v>
      </c>
      <c r="F101" s="34">
        <v>17.510000000000002</v>
      </c>
      <c r="G101" s="34">
        <v>8.2799999999999994</v>
      </c>
      <c r="H101" s="34">
        <v>77.239999999999995</v>
      </c>
      <c r="I101" s="8">
        <f t="shared" si="5"/>
        <v>244.92999999999998</v>
      </c>
      <c r="J101" s="35">
        <f t="shared" si="3"/>
        <v>269.423</v>
      </c>
      <c r="K101" s="35">
        <f t="shared" si="4"/>
        <v>220.43699999999998</v>
      </c>
    </row>
    <row r="102" spans="1:11">
      <c r="A102" s="34">
        <v>2099</v>
      </c>
      <c r="B102" s="34">
        <v>21.01</v>
      </c>
      <c r="C102" s="34">
        <v>75.27</v>
      </c>
      <c r="D102" s="34">
        <v>45.31</v>
      </c>
      <c r="E102" s="34">
        <v>75.78</v>
      </c>
      <c r="F102" s="34">
        <v>17.38</v>
      </c>
      <c r="G102" s="34">
        <v>8.2100000000000009</v>
      </c>
      <c r="H102" s="34">
        <v>76.739999999999995</v>
      </c>
      <c r="I102" s="8">
        <f t="shared" si="5"/>
        <v>242.96</v>
      </c>
      <c r="J102" s="35">
        <f t="shared" si="3"/>
        <v>267.25600000000003</v>
      </c>
      <c r="K102" s="35">
        <f t="shared" si="4"/>
        <v>218.66400000000002</v>
      </c>
    </row>
    <row r="103" spans="1:11">
      <c r="A103" s="34">
        <v>2100</v>
      </c>
      <c r="B103" s="34">
        <v>20.76</v>
      </c>
      <c r="C103" s="34">
        <v>74.569999999999993</v>
      </c>
      <c r="D103" s="34">
        <v>44.91</v>
      </c>
      <c r="E103" s="34">
        <v>75.400000000000006</v>
      </c>
      <c r="F103" s="34">
        <v>17.25</v>
      </c>
      <c r="G103" s="34">
        <v>8.14</v>
      </c>
      <c r="H103" s="34">
        <v>76.25</v>
      </c>
      <c r="I103" s="8">
        <f>SUM(B103:G103)</f>
        <v>241.03000000000003</v>
      </c>
      <c r="J103" s="35">
        <f t="shared" si="3"/>
        <v>265.13300000000004</v>
      </c>
      <c r="K103" s="35">
        <f t="shared" si="4"/>
        <v>216.92700000000002</v>
      </c>
    </row>
    <row r="104" spans="1:11">
      <c r="A104" s="32"/>
      <c r="B104" s="32">
        <f>AVERAGE(B3:B103)</f>
        <v>80.083663366336637</v>
      </c>
      <c r="C104" s="32">
        <f>AVERAGE(C3:C103)</f>
        <v>138.9609900990099</v>
      </c>
      <c r="D104" s="32">
        <f>AVERAGE(D3:D103)</f>
        <v>83.513465346534645</v>
      </c>
      <c r="E104" s="32">
        <f t="shared" ref="E104:G104" si="6">AVERAGE(E3:E103)</f>
        <v>64.024158415841612</v>
      </c>
      <c r="F104" s="32">
        <f t="shared" si="6"/>
        <v>36.825841584158411</v>
      </c>
      <c r="G104" s="32">
        <f t="shared" si="6"/>
        <v>12.209405940594063</v>
      </c>
      <c r="H104" s="32"/>
    </row>
    <row r="105" spans="1:11">
      <c r="A105" s="32"/>
      <c r="B105" s="32">
        <f>STDEV(B3:B103)</f>
        <v>51.681681701019919</v>
      </c>
      <c r="C105" s="32">
        <f>STDEV(C3:C103)</f>
        <v>40.420640828788137</v>
      </c>
      <c r="D105" s="32">
        <f t="shared" ref="D105:G105" si="7">STDEV(D3:D103)</f>
        <v>28.356923402782659</v>
      </c>
      <c r="E105" s="32">
        <f t="shared" si="7"/>
        <v>28.448066762693234</v>
      </c>
      <c r="F105" s="32">
        <f t="shared" si="7"/>
        <v>15.151298245848569</v>
      </c>
      <c r="G105" s="32">
        <f t="shared" si="7"/>
        <v>3.4493949677536526</v>
      </c>
      <c r="H105" s="32"/>
    </row>
    <row r="106" spans="1:11">
      <c r="A106" s="32"/>
      <c r="B106" s="32" t="s">
        <v>2</v>
      </c>
      <c r="C106" s="32" t="s">
        <v>3</v>
      </c>
      <c r="D106" s="32" t="s">
        <v>4</v>
      </c>
      <c r="E106" s="32" t="s">
        <v>5</v>
      </c>
      <c r="F106" s="32" t="s">
        <v>6</v>
      </c>
      <c r="G106" s="32" t="s">
        <v>7</v>
      </c>
      <c r="H106" s="32" t="s">
        <v>8</v>
      </c>
    </row>
    <row r="107" spans="1:11">
      <c r="A107" s="32"/>
      <c r="B107" s="32">
        <f t="shared" ref="B107:G107" si="8">SUM(B3:B103)</f>
        <v>8088.4500000000007</v>
      </c>
      <c r="C107" s="32">
        <f t="shared" si="8"/>
        <v>14035.060000000001</v>
      </c>
      <c r="D107" s="32">
        <f t="shared" si="8"/>
        <v>8434.8599999999988</v>
      </c>
      <c r="E107" s="32">
        <f t="shared" si="8"/>
        <v>6466.4400000000023</v>
      </c>
      <c r="F107" s="32">
        <f t="shared" si="8"/>
        <v>3719.4099999999994</v>
      </c>
      <c r="G107" s="32">
        <f t="shared" si="8"/>
        <v>1233.1500000000003</v>
      </c>
      <c r="H107" s="32">
        <f>SUM(B107:G107)</f>
        <v>41977.37</v>
      </c>
    </row>
    <row r="108" spans="1:11">
      <c r="A108" s="32"/>
      <c r="B108" s="32" t="s">
        <v>2</v>
      </c>
      <c r="C108" s="32" t="s">
        <v>3</v>
      </c>
      <c r="D108" s="32" t="s">
        <v>4</v>
      </c>
      <c r="E108" s="32" t="s">
        <v>5</v>
      </c>
      <c r="F108" s="32" t="s">
        <v>6</v>
      </c>
      <c r="G108" s="32" t="s">
        <v>7</v>
      </c>
      <c r="H108" s="32" t="s">
        <v>8</v>
      </c>
    </row>
    <row r="109" spans="1:11">
      <c r="A109" s="32" t="s">
        <v>58</v>
      </c>
      <c r="B109" s="32">
        <f t="shared" ref="B109:G109" si="9">B107*1.1</f>
        <v>8897.2950000000019</v>
      </c>
      <c r="C109" s="32">
        <f t="shared" si="9"/>
        <v>15438.566000000003</v>
      </c>
      <c r="D109" s="32">
        <f t="shared" si="9"/>
        <v>9278.3459999999995</v>
      </c>
      <c r="E109" s="32">
        <f t="shared" si="9"/>
        <v>7113.0840000000035</v>
      </c>
      <c r="F109" s="32">
        <f t="shared" si="9"/>
        <v>4091.3509999999997</v>
      </c>
      <c r="G109" s="32">
        <f t="shared" si="9"/>
        <v>1356.4650000000004</v>
      </c>
      <c r="H109" s="32"/>
    </row>
    <row r="110" spans="1:11">
      <c r="A110" s="32"/>
      <c r="B110" s="32" t="s">
        <v>2</v>
      </c>
      <c r="C110" s="32" t="s">
        <v>3</v>
      </c>
      <c r="D110" s="32" t="s">
        <v>4</v>
      </c>
      <c r="E110" s="32" t="s">
        <v>5</v>
      </c>
      <c r="F110" s="32" t="s">
        <v>6</v>
      </c>
      <c r="G110" s="32" t="s">
        <v>7</v>
      </c>
      <c r="H110" s="32" t="s">
        <v>8</v>
      </c>
    </row>
    <row r="111" spans="1:11">
      <c r="A111" s="32" t="s">
        <v>59</v>
      </c>
      <c r="B111" s="32">
        <f t="shared" ref="B111:G111" si="10">B107*0.9</f>
        <v>7279.6050000000005</v>
      </c>
      <c r="C111" s="32">
        <f t="shared" si="10"/>
        <v>12631.554000000002</v>
      </c>
      <c r="D111" s="32">
        <f t="shared" si="10"/>
        <v>7591.3739999999989</v>
      </c>
      <c r="E111" s="32">
        <f t="shared" si="10"/>
        <v>5819.7960000000021</v>
      </c>
      <c r="F111" s="32">
        <f t="shared" si="10"/>
        <v>3347.4689999999996</v>
      </c>
      <c r="G111" s="32">
        <f t="shared" si="10"/>
        <v>1109.8350000000003</v>
      </c>
      <c r="H111" s="32"/>
    </row>
    <row r="112" spans="1:11">
      <c r="A112" s="32" t="s">
        <v>60</v>
      </c>
      <c r="B112" s="32">
        <f t="shared" ref="B112:G112" ca="1" si="11">_xlfn.NORM.INV(RAND(),B104,B105)</f>
        <v>122.59899349402963</v>
      </c>
      <c r="C112" s="32">
        <f t="shared" ca="1" si="11"/>
        <v>137.00611812948256</v>
      </c>
      <c r="D112" s="32">
        <f t="shared" ca="1" si="11"/>
        <v>46.134790339089946</v>
      </c>
      <c r="E112" s="32">
        <f t="shared" ca="1" si="11"/>
        <v>68.308822752577115</v>
      </c>
      <c r="F112" s="32">
        <f t="shared" ca="1" si="11"/>
        <v>50.099091196653816</v>
      </c>
      <c r="G112" s="32">
        <f t="shared" ca="1" si="11"/>
        <v>7.0287249464835639</v>
      </c>
      <c r="H112" s="32"/>
    </row>
  </sheetData>
  <pageMargins left="0.7" right="0.7" top="0.75" bottom="0.75" header="0.3" footer="0.3"/>
  <ignoredErrors>
    <ignoredError sqref="I3:I103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F7BA-1A1E-8A41-A00F-79ACD17C2F26}">
  <dimension ref="A1:X214"/>
  <sheetViews>
    <sheetView topLeftCell="K112" workbookViewId="0">
      <selection activeCell="K112" sqref="K112:P112"/>
    </sheetView>
  </sheetViews>
  <sheetFormatPr defaultColWidth="8.85546875" defaultRowHeight="14.45"/>
  <sheetData>
    <row r="1" spans="1:22" ht="16.149999999999999" thickBot="1">
      <c r="A1" s="33" t="s">
        <v>0</v>
      </c>
      <c r="B1" s="33"/>
      <c r="C1" s="33"/>
      <c r="D1" s="33"/>
      <c r="E1" s="33"/>
      <c r="F1" s="33"/>
      <c r="G1" s="33"/>
      <c r="H1" s="61" t="s">
        <v>61</v>
      </c>
      <c r="I1" s="36">
        <v>0.8</v>
      </c>
    </row>
    <row r="2" spans="1:22" ht="16.149999999999999" thickBot="1">
      <c r="A2" s="33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I2" s="36"/>
      <c r="J2" s="37" t="s">
        <v>2</v>
      </c>
      <c r="K2" s="38" t="s">
        <v>3</v>
      </c>
      <c r="L2" s="38" t="s">
        <v>4</v>
      </c>
      <c r="M2" s="38" t="s">
        <v>5</v>
      </c>
      <c r="N2" s="38" t="s">
        <v>6</v>
      </c>
      <c r="O2" s="39" t="s">
        <v>7</v>
      </c>
      <c r="Q2" s="64" t="s">
        <v>2</v>
      </c>
      <c r="R2" s="65" t="s">
        <v>3</v>
      </c>
      <c r="S2" s="65" t="s">
        <v>4</v>
      </c>
      <c r="T2" s="65" t="s">
        <v>5</v>
      </c>
      <c r="U2" s="65" t="s">
        <v>6</v>
      </c>
      <c r="V2" s="66" t="s">
        <v>7</v>
      </c>
    </row>
    <row r="3" spans="1:22" ht="15" thickBot="1">
      <c r="A3" s="34">
        <v>2000</v>
      </c>
      <c r="B3" s="34">
        <v>117.35</v>
      </c>
      <c r="C3" s="34">
        <v>142.16</v>
      </c>
      <c r="D3" s="34">
        <v>88.5</v>
      </c>
      <c r="E3" s="34">
        <v>10.78</v>
      </c>
      <c r="F3" s="34">
        <v>45.05</v>
      </c>
      <c r="G3" s="34">
        <v>7.45</v>
      </c>
      <c r="I3" s="62" t="s">
        <v>62</v>
      </c>
      <c r="J3" s="40"/>
      <c r="K3" s="41"/>
      <c r="L3" s="41"/>
      <c r="M3" s="41"/>
      <c r="N3" s="41"/>
      <c r="O3" s="42"/>
      <c r="P3" s="63" t="s">
        <v>63</v>
      </c>
      <c r="Q3" s="40"/>
      <c r="R3" s="41"/>
      <c r="S3" s="41"/>
      <c r="T3" s="41"/>
      <c r="U3" s="41"/>
      <c r="V3" s="42"/>
    </row>
    <row r="4" spans="1:22">
      <c r="A4" s="34">
        <v>2001</v>
      </c>
      <c r="B4" s="34">
        <v>120.41</v>
      </c>
      <c r="C4" s="34">
        <v>143.97</v>
      </c>
      <c r="D4" s="34">
        <v>90.67</v>
      </c>
      <c r="E4" s="34">
        <v>11.2</v>
      </c>
      <c r="F4" s="34">
        <v>46.14</v>
      </c>
      <c r="G4" s="34">
        <v>7.62</v>
      </c>
      <c r="J4" s="43">
        <f t="shared" ref="J4:O35" si="0">((1-$I$1)*B3)+($I$1*B4)</f>
        <v>119.798</v>
      </c>
      <c r="K4" s="44">
        <f t="shared" si="0"/>
        <v>143.608</v>
      </c>
      <c r="L4" s="44">
        <f t="shared" si="0"/>
        <v>90.23599999999999</v>
      </c>
      <c r="M4" s="44">
        <f t="shared" si="0"/>
        <v>11.115999999999998</v>
      </c>
      <c r="N4" s="44">
        <f t="shared" si="0"/>
        <v>45.921999999999997</v>
      </c>
      <c r="O4" s="45">
        <f t="shared" si="0"/>
        <v>7.5860000000000003</v>
      </c>
      <c r="Q4" s="43">
        <f t="shared" ref="Q4:V35" si="1">J4-B4</f>
        <v>-0.61199999999999477</v>
      </c>
      <c r="R4" s="44">
        <f t="shared" si="1"/>
        <v>-0.36199999999999477</v>
      </c>
      <c r="S4" s="44">
        <f t="shared" si="1"/>
        <v>-0.43400000000001171</v>
      </c>
      <c r="T4" s="44">
        <f t="shared" si="1"/>
        <v>-8.4000000000001407E-2</v>
      </c>
      <c r="U4" s="44">
        <f t="shared" si="1"/>
        <v>-0.21800000000000352</v>
      </c>
      <c r="V4" s="45">
        <f t="shared" si="1"/>
        <v>-3.3999999999999808E-2</v>
      </c>
    </row>
    <row r="5" spans="1:22">
      <c r="A5" s="34">
        <v>2002</v>
      </c>
      <c r="B5" s="34">
        <v>123.54</v>
      </c>
      <c r="C5" s="34">
        <v>146.47999999999999</v>
      </c>
      <c r="D5" s="34">
        <v>92.93</v>
      </c>
      <c r="E5" s="34">
        <v>11.63</v>
      </c>
      <c r="F5" s="34">
        <v>47.1</v>
      </c>
      <c r="G5" s="34">
        <v>7.84</v>
      </c>
      <c r="J5" s="43">
        <f t="shared" si="0"/>
        <v>122.914</v>
      </c>
      <c r="K5" s="44">
        <f t="shared" si="0"/>
        <v>145.97799999999998</v>
      </c>
      <c r="L5" s="44">
        <f t="shared" si="0"/>
        <v>92.478000000000009</v>
      </c>
      <c r="M5" s="44">
        <f t="shared" si="0"/>
        <v>11.544</v>
      </c>
      <c r="N5" s="44">
        <f t="shared" si="0"/>
        <v>46.908000000000001</v>
      </c>
      <c r="O5" s="45">
        <f t="shared" si="0"/>
        <v>7.7959999999999994</v>
      </c>
      <c r="Q5" s="43">
        <f t="shared" si="1"/>
        <v>-0.62600000000000477</v>
      </c>
      <c r="R5" s="44">
        <f t="shared" si="1"/>
        <v>-0.50200000000000955</v>
      </c>
      <c r="S5" s="44">
        <f t="shared" si="1"/>
        <v>-0.45199999999999818</v>
      </c>
      <c r="T5" s="44">
        <f t="shared" si="1"/>
        <v>-8.6000000000000298E-2</v>
      </c>
      <c r="U5" s="44">
        <f t="shared" si="1"/>
        <v>-0.19200000000000017</v>
      </c>
      <c r="V5" s="45">
        <f t="shared" si="1"/>
        <v>-4.4000000000000483E-2</v>
      </c>
    </row>
    <row r="6" spans="1:22">
      <c r="A6" s="34">
        <v>2003</v>
      </c>
      <c r="B6" s="34">
        <v>126.39</v>
      </c>
      <c r="C6" s="34">
        <v>148.65</v>
      </c>
      <c r="D6" s="34">
        <v>95.05</v>
      </c>
      <c r="E6" s="34">
        <v>12.1</v>
      </c>
      <c r="F6" s="34">
        <v>47.94</v>
      </c>
      <c r="G6" s="34">
        <v>8.08</v>
      </c>
      <c r="J6" s="43">
        <f t="shared" si="0"/>
        <v>125.82000000000001</v>
      </c>
      <c r="K6" s="44">
        <f t="shared" si="0"/>
        <v>148.21600000000001</v>
      </c>
      <c r="L6" s="44">
        <f t="shared" si="0"/>
        <v>94.626000000000005</v>
      </c>
      <c r="M6" s="44">
        <f t="shared" si="0"/>
        <v>12.006</v>
      </c>
      <c r="N6" s="44">
        <f t="shared" si="0"/>
        <v>47.771999999999991</v>
      </c>
      <c r="O6" s="45">
        <f t="shared" si="0"/>
        <v>8.032</v>
      </c>
      <c r="Q6" s="43">
        <f t="shared" si="1"/>
        <v>-0.56999999999999318</v>
      </c>
      <c r="R6" s="44">
        <f t="shared" si="1"/>
        <v>-0.4339999999999975</v>
      </c>
      <c r="S6" s="44">
        <f t="shared" si="1"/>
        <v>-0.42399999999999238</v>
      </c>
      <c r="T6" s="44">
        <f t="shared" si="1"/>
        <v>-9.3999999999999417E-2</v>
      </c>
      <c r="U6" s="44">
        <f t="shared" si="1"/>
        <v>-0.16800000000000637</v>
      </c>
      <c r="V6" s="45">
        <f t="shared" si="1"/>
        <v>-4.8000000000000043E-2</v>
      </c>
    </row>
    <row r="7" spans="1:22">
      <c r="A7" s="34">
        <v>2004</v>
      </c>
      <c r="B7" s="34">
        <v>129.94</v>
      </c>
      <c r="C7" s="34">
        <v>150.96</v>
      </c>
      <c r="D7" s="34">
        <v>97.12</v>
      </c>
      <c r="E7" s="34">
        <v>12.62</v>
      </c>
      <c r="F7" s="34">
        <v>48.82</v>
      </c>
      <c r="G7" s="34">
        <v>8.3699999999999992</v>
      </c>
      <c r="J7" s="43">
        <f t="shared" si="0"/>
        <v>129.22999999999999</v>
      </c>
      <c r="K7" s="44">
        <f t="shared" si="0"/>
        <v>150.49800000000002</v>
      </c>
      <c r="L7" s="44">
        <f t="shared" si="0"/>
        <v>96.706000000000003</v>
      </c>
      <c r="M7" s="44">
        <f t="shared" si="0"/>
        <v>12.516</v>
      </c>
      <c r="N7" s="44">
        <f t="shared" si="0"/>
        <v>48.644000000000005</v>
      </c>
      <c r="O7" s="45">
        <f t="shared" si="0"/>
        <v>8.3119999999999994</v>
      </c>
      <c r="Q7" s="43">
        <f t="shared" si="1"/>
        <v>-0.71000000000000796</v>
      </c>
      <c r="R7" s="44">
        <f t="shared" si="1"/>
        <v>-0.46199999999998909</v>
      </c>
      <c r="S7" s="44">
        <f t="shared" si="1"/>
        <v>-0.41400000000000148</v>
      </c>
      <c r="T7" s="44">
        <f t="shared" si="1"/>
        <v>-0.1039999999999992</v>
      </c>
      <c r="U7" s="44">
        <f t="shared" si="1"/>
        <v>-0.17599999999999483</v>
      </c>
      <c r="V7" s="45">
        <f t="shared" si="1"/>
        <v>-5.7999999999999829E-2</v>
      </c>
    </row>
    <row r="8" spans="1:22">
      <c r="A8" s="34">
        <v>2005</v>
      </c>
      <c r="B8" s="34">
        <v>132.66999999999999</v>
      </c>
      <c r="C8" s="34">
        <v>153.99</v>
      </c>
      <c r="D8" s="34">
        <v>100.07</v>
      </c>
      <c r="E8" s="34">
        <v>13.18</v>
      </c>
      <c r="F8" s="34">
        <v>49.7</v>
      </c>
      <c r="G8" s="34">
        <v>8.69</v>
      </c>
      <c r="J8" s="43">
        <f t="shared" si="0"/>
        <v>132.124</v>
      </c>
      <c r="K8" s="44">
        <f t="shared" si="0"/>
        <v>153.38400000000001</v>
      </c>
      <c r="L8" s="44">
        <f t="shared" si="0"/>
        <v>99.47999999999999</v>
      </c>
      <c r="M8" s="44">
        <f t="shared" si="0"/>
        <v>13.068</v>
      </c>
      <c r="N8" s="44">
        <f t="shared" si="0"/>
        <v>49.524000000000001</v>
      </c>
      <c r="O8" s="45">
        <f t="shared" si="0"/>
        <v>8.6259999999999994</v>
      </c>
      <c r="Q8" s="43">
        <f t="shared" si="1"/>
        <v>-0.54599999999999227</v>
      </c>
      <c r="R8" s="44">
        <f t="shared" si="1"/>
        <v>-0.60599999999999454</v>
      </c>
      <c r="S8" s="44">
        <f t="shared" si="1"/>
        <v>-0.59000000000000341</v>
      </c>
      <c r="T8" s="44">
        <f t="shared" si="1"/>
        <v>-0.1120000000000001</v>
      </c>
      <c r="U8" s="44">
        <f t="shared" si="1"/>
        <v>-0.17600000000000193</v>
      </c>
      <c r="V8" s="45">
        <f t="shared" si="1"/>
        <v>-6.4000000000000057E-2</v>
      </c>
    </row>
    <row r="9" spans="1:22">
      <c r="A9" s="34">
        <v>2006</v>
      </c>
      <c r="B9" s="34">
        <v>136.06</v>
      </c>
      <c r="C9" s="34">
        <v>157.46</v>
      </c>
      <c r="D9" s="34">
        <v>103.19</v>
      </c>
      <c r="E9" s="34">
        <v>13.77</v>
      </c>
      <c r="F9" s="34">
        <v>50.59</v>
      </c>
      <c r="G9" s="34">
        <v>9.02</v>
      </c>
      <c r="J9" s="43">
        <f t="shared" si="0"/>
        <v>135.38200000000001</v>
      </c>
      <c r="K9" s="44">
        <f t="shared" si="0"/>
        <v>156.76600000000002</v>
      </c>
      <c r="L9" s="44">
        <f t="shared" si="0"/>
        <v>102.566</v>
      </c>
      <c r="M9" s="44">
        <f t="shared" si="0"/>
        <v>13.651999999999999</v>
      </c>
      <c r="N9" s="44">
        <f t="shared" si="0"/>
        <v>50.412000000000006</v>
      </c>
      <c r="O9" s="45">
        <f t="shared" si="0"/>
        <v>8.9540000000000006</v>
      </c>
      <c r="Q9" s="43">
        <f t="shared" si="1"/>
        <v>-0.67799999999999727</v>
      </c>
      <c r="R9" s="44">
        <f t="shared" si="1"/>
        <v>-0.6939999999999884</v>
      </c>
      <c r="S9" s="44">
        <f t="shared" si="1"/>
        <v>-0.62399999999999523</v>
      </c>
      <c r="T9" s="44">
        <f t="shared" si="1"/>
        <v>-0.11800000000000033</v>
      </c>
      <c r="U9" s="44">
        <f t="shared" si="1"/>
        <v>-0.17799999999999727</v>
      </c>
      <c r="V9" s="45">
        <f t="shared" si="1"/>
        <v>-6.5999999999998948E-2</v>
      </c>
    </row>
    <row r="10" spans="1:22">
      <c r="A10" s="34">
        <v>2007</v>
      </c>
      <c r="B10" s="34">
        <v>140.16</v>
      </c>
      <c r="C10" s="34">
        <v>161.13</v>
      </c>
      <c r="D10" s="34">
        <v>106.49</v>
      </c>
      <c r="E10" s="34">
        <v>14.39</v>
      </c>
      <c r="F10" s="34">
        <v>51.75</v>
      </c>
      <c r="G10" s="34">
        <v>9.3699999999999992</v>
      </c>
      <c r="J10" s="43">
        <f t="shared" si="0"/>
        <v>139.34</v>
      </c>
      <c r="K10" s="44">
        <f t="shared" si="0"/>
        <v>160.39599999999999</v>
      </c>
      <c r="L10" s="44">
        <f t="shared" si="0"/>
        <v>105.83</v>
      </c>
      <c r="M10" s="44">
        <f t="shared" si="0"/>
        <v>14.266</v>
      </c>
      <c r="N10" s="44">
        <f t="shared" si="0"/>
        <v>51.518000000000001</v>
      </c>
      <c r="O10" s="45">
        <f t="shared" si="0"/>
        <v>9.2999999999999989</v>
      </c>
      <c r="Q10" s="43">
        <f t="shared" si="1"/>
        <v>-0.81999999999999318</v>
      </c>
      <c r="R10" s="44">
        <f t="shared" si="1"/>
        <v>-0.73400000000000887</v>
      </c>
      <c r="S10" s="44">
        <f t="shared" si="1"/>
        <v>-0.65999999999999659</v>
      </c>
      <c r="T10" s="44">
        <f t="shared" si="1"/>
        <v>-0.12400000000000055</v>
      </c>
      <c r="U10" s="44">
        <f t="shared" si="1"/>
        <v>-0.23199999999999932</v>
      </c>
      <c r="V10" s="45">
        <f t="shared" si="1"/>
        <v>-7.0000000000000284E-2</v>
      </c>
    </row>
    <row r="11" spans="1:22">
      <c r="A11" s="34">
        <v>2008</v>
      </c>
      <c r="B11" s="34">
        <v>143.51</v>
      </c>
      <c r="C11" s="34">
        <v>165.69</v>
      </c>
      <c r="D11" s="34">
        <v>109.59</v>
      </c>
      <c r="E11" s="34">
        <v>15.02</v>
      </c>
      <c r="F11" s="34">
        <v>52.92</v>
      </c>
      <c r="G11" s="34">
        <v>9.7100000000000009</v>
      </c>
      <c r="J11" s="43">
        <f t="shared" si="0"/>
        <v>142.83999999999997</v>
      </c>
      <c r="K11" s="44">
        <f t="shared" si="0"/>
        <v>164.77799999999999</v>
      </c>
      <c r="L11" s="44">
        <f t="shared" si="0"/>
        <v>108.97</v>
      </c>
      <c r="M11" s="44">
        <f t="shared" si="0"/>
        <v>14.894</v>
      </c>
      <c r="N11" s="44">
        <f t="shared" si="0"/>
        <v>52.686000000000007</v>
      </c>
      <c r="O11" s="45">
        <f t="shared" si="0"/>
        <v>9.6419999999999995</v>
      </c>
      <c r="Q11" s="43">
        <f t="shared" si="1"/>
        <v>-0.67000000000001592</v>
      </c>
      <c r="R11" s="44">
        <f t="shared" si="1"/>
        <v>-0.91200000000000614</v>
      </c>
      <c r="S11" s="44">
        <f t="shared" si="1"/>
        <v>-0.62000000000000455</v>
      </c>
      <c r="T11" s="44">
        <f t="shared" si="1"/>
        <v>-0.12599999999999945</v>
      </c>
      <c r="U11" s="44">
        <f t="shared" si="1"/>
        <v>-0.23399999999999466</v>
      </c>
      <c r="V11" s="45">
        <f t="shared" si="1"/>
        <v>-6.8000000000001393E-2</v>
      </c>
    </row>
    <row r="12" spans="1:22">
      <c r="A12" s="34">
        <v>2009</v>
      </c>
      <c r="B12" s="34">
        <v>145.61000000000001</v>
      </c>
      <c r="C12" s="34">
        <v>169.1</v>
      </c>
      <c r="D12" s="34">
        <v>112.1</v>
      </c>
      <c r="E12" s="34">
        <v>15.57</v>
      </c>
      <c r="F12" s="34">
        <v>53.41</v>
      </c>
      <c r="G12" s="34">
        <v>10.01</v>
      </c>
      <c r="J12" s="43">
        <f t="shared" si="0"/>
        <v>145.19</v>
      </c>
      <c r="K12" s="44">
        <f t="shared" si="0"/>
        <v>168.41800000000001</v>
      </c>
      <c r="L12" s="44">
        <f t="shared" si="0"/>
        <v>111.598</v>
      </c>
      <c r="M12" s="44">
        <f t="shared" si="0"/>
        <v>15.46</v>
      </c>
      <c r="N12" s="44">
        <f t="shared" si="0"/>
        <v>53.311999999999998</v>
      </c>
      <c r="O12" s="45">
        <f t="shared" si="0"/>
        <v>9.9500000000000011</v>
      </c>
      <c r="Q12" s="43">
        <f t="shared" si="1"/>
        <v>-0.42000000000001592</v>
      </c>
      <c r="R12" s="44">
        <f t="shared" si="1"/>
        <v>-0.68199999999998795</v>
      </c>
      <c r="S12" s="44">
        <f t="shared" si="1"/>
        <v>-0.50199999999999534</v>
      </c>
      <c r="T12" s="44">
        <f t="shared" si="1"/>
        <v>-0.10999999999999943</v>
      </c>
      <c r="U12" s="44">
        <f t="shared" si="1"/>
        <v>-9.7999999999998977E-2</v>
      </c>
      <c r="V12" s="45">
        <f t="shared" si="1"/>
        <v>-5.9999999999998721E-2</v>
      </c>
    </row>
    <row r="13" spans="1:22">
      <c r="A13" s="34">
        <v>2010</v>
      </c>
      <c r="B13" s="34">
        <v>147.43</v>
      </c>
      <c r="C13" s="34">
        <v>170.56</v>
      </c>
      <c r="D13" s="34">
        <v>112.73</v>
      </c>
      <c r="E13" s="34">
        <v>16.03</v>
      </c>
      <c r="F13" s="34">
        <v>53.53</v>
      </c>
      <c r="G13" s="34">
        <v>10.25</v>
      </c>
      <c r="J13" s="43">
        <f t="shared" si="0"/>
        <v>147.066</v>
      </c>
      <c r="K13" s="44">
        <f t="shared" si="0"/>
        <v>170.268</v>
      </c>
      <c r="L13" s="44">
        <f t="shared" si="0"/>
        <v>112.60400000000001</v>
      </c>
      <c r="M13" s="44">
        <f t="shared" si="0"/>
        <v>15.938000000000001</v>
      </c>
      <c r="N13" s="44">
        <f t="shared" si="0"/>
        <v>53.506</v>
      </c>
      <c r="O13" s="45">
        <f t="shared" si="0"/>
        <v>10.202</v>
      </c>
      <c r="Q13" s="43">
        <f t="shared" si="1"/>
        <v>-0.36400000000000432</v>
      </c>
      <c r="R13" s="44">
        <f t="shared" si="1"/>
        <v>-0.29200000000000159</v>
      </c>
      <c r="S13" s="44">
        <f t="shared" si="1"/>
        <v>-0.12599999999999056</v>
      </c>
      <c r="T13" s="44">
        <f t="shared" si="1"/>
        <v>-9.2000000000000526E-2</v>
      </c>
      <c r="U13" s="44">
        <f t="shared" si="1"/>
        <v>-2.4000000000000909E-2</v>
      </c>
      <c r="V13" s="45">
        <f t="shared" si="1"/>
        <v>-4.8000000000000043E-2</v>
      </c>
    </row>
    <row r="14" spans="1:22">
      <c r="A14" s="34">
        <v>2011</v>
      </c>
      <c r="B14" s="34">
        <v>149.85</v>
      </c>
      <c r="C14" s="34">
        <v>173.44</v>
      </c>
      <c r="D14" s="34">
        <v>114.72</v>
      </c>
      <c r="E14" s="34">
        <v>16.62</v>
      </c>
      <c r="F14" s="34">
        <v>54.12</v>
      </c>
      <c r="G14" s="34">
        <v>10.53</v>
      </c>
      <c r="J14" s="43">
        <f t="shared" si="0"/>
        <v>149.36599999999999</v>
      </c>
      <c r="K14" s="44">
        <f t="shared" si="0"/>
        <v>172.864</v>
      </c>
      <c r="L14" s="44">
        <f t="shared" si="0"/>
        <v>114.322</v>
      </c>
      <c r="M14" s="44">
        <f t="shared" si="0"/>
        <v>16.502000000000002</v>
      </c>
      <c r="N14" s="44">
        <f t="shared" si="0"/>
        <v>54.001999999999995</v>
      </c>
      <c r="O14" s="45">
        <f t="shared" si="0"/>
        <v>10.473999999999998</v>
      </c>
      <c r="Q14" s="43">
        <f t="shared" si="1"/>
        <v>-0.48400000000000887</v>
      </c>
      <c r="R14" s="44">
        <f t="shared" si="1"/>
        <v>-0.57599999999999341</v>
      </c>
      <c r="S14" s="44">
        <f t="shared" si="1"/>
        <v>-0.39799999999999613</v>
      </c>
      <c r="T14" s="44">
        <f t="shared" si="1"/>
        <v>-0.11799999999999855</v>
      </c>
      <c r="U14" s="44">
        <f t="shared" si="1"/>
        <v>-0.1180000000000021</v>
      </c>
      <c r="V14" s="45">
        <f t="shared" si="1"/>
        <v>-5.6000000000000938E-2</v>
      </c>
    </row>
    <row r="15" spans="1:22">
      <c r="A15" s="34">
        <v>2012</v>
      </c>
      <c r="B15" s="34">
        <v>152.41999999999999</v>
      </c>
      <c r="C15" s="34">
        <v>176.17</v>
      </c>
      <c r="D15" s="34">
        <v>117.09</v>
      </c>
      <c r="E15" s="34">
        <v>17.25</v>
      </c>
      <c r="F15" s="34">
        <v>55.01</v>
      </c>
      <c r="G15" s="34">
        <v>10.79</v>
      </c>
      <c r="J15" s="43">
        <f t="shared" si="0"/>
        <v>151.90599999999998</v>
      </c>
      <c r="K15" s="44">
        <f t="shared" si="0"/>
        <v>175.624</v>
      </c>
      <c r="L15" s="44">
        <f t="shared" si="0"/>
        <v>116.61600000000001</v>
      </c>
      <c r="M15" s="44">
        <f t="shared" si="0"/>
        <v>17.123999999999999</v>
      </c>
      <c r="N15" s="44">
        <f t="shared" si="0"/>
        <v>54.832000000000001</v>
      </c>
      <c r="O15" s="45">
        <f t="shared" si="0"/>
        <v>10.738</v>
      </c>
      <c r="Q15" s="43">
        <f t="shared" si="1"/>
        <v>-0.51400000000001</v>
      </c>
      <c r="R15" s="44">
        <f t="shared" si="1"/>
        <v>-0.54599999999999227</v>
      </c>
      <c r="S15" s="44">
        <f t="shared" si="1"/>
        <v>-0.47399999999998954</v>
      </c>
      <c r="T15" s="44">
        <f t="shared" si="1"/>
        <v>-0.12600000000000122</v>
      </c>
      <c r="U15" s="44">
        <f t="shared" si="1"/>
        <v>-0.17799999999999727</v>
      </c>
      <c r="V15" s="45">
        <f t="shared" si="1"/>
        <v>-5.1999999999999602E-2</v>
      </c>
    </row>
    <row r="16" spans="1:22">
      <c r="A16" s="34">
        <v>2013</v>
      </c>
      <c r="B16" s="34">
        <v>154.15</v>
      </c>
      <c r="C16" s="34">
        <v>178.15</v>
      </c>
      <c r="D16" s="34">
        <v>119.32</v>
      </c>
      <c r="E16" s="34">
        <v>17.91</v>
      </c>
      <c r="F16" s="34">
        <v>55.66</v>
      </c>
      <c r="G16" s="34">
        <v>11</v>
      </c>
      <c r="J16" s="43">
        <f t="shared" si="0"/>
        <v>153.804</v>
      </c>
      <c r="K16" s="44">
        <f t="shared" si="0"/>
        <v>177.75399999999999</v>
      </c>
      <c r="L16" s="44">
        <f t="shared" si="0"/>
        <v>118.874</v>
      </c>
      <c r="M16" s="44">
        <f t="shared" si="0"/>
        <v>17.777999999999999</v>
      </c>
      <c r="N16" s="44">
        <f t="shared" si="0"/>
        <v>55.529999999999994</v>
      </c>
      <c r="O16" s="45">
        <f t="shared" si="0"/>
        <v>10.958</v>
      </c>
      <c r="Q16" s="43">
        <f t="shared" si="1"/>
        <v>-0.34600000000000364</v>
      </c>
      <c r="R16" s="44">
        <f t="shared" si="1"/>
        <v>-0.39600000000001501</v>
      </c>
      <c r="S16" s="44">
        <f t="shared" si="1"/>
        <v>-0.44599999999999795</v>
      </c>
      <c r="T16" s="44">
        <f t="shared" si="1"/>
        <v>-0.13200000000000145</v>
      </c>
      <c r="U16" s="44">
        <f t="shared" si="1"/>
        <v>-0.13000000000000256</v>
      </c>
      <c r="V16" s="45">
        <f t="shared" si="1"/>
        <v>-4.1999999999999815E-2</v>
      </c>
    </row>
    <row r="17" spans="1:22">
      <c r="A17" s="34">
        <v>2014</v>
      </c>
      <c r="B17" s="34">
        <v>155.63999999999999</v>
      </c>
      <c r="C17" s="34">
        <v>180.7</v>
      </c>
      <c r="D17" s="34">
        <v>120.79</v>
      </c>
      <c r="E17" s="34">
        <v>18.63</v>
      </c>
      <c r="F17" s="34">
        <v>56.18</v>
      </c>
      <c r="G17" s="34">
        <v>11.18</v>
      </c>
      <c r="J17" s="43">
        <f t="shared" si="0"/>
        <v>155.34199999999998</v>
      </c>
      <c r="K17" s="44">
        <f t="shared" si="0"/>
        <v>180.19</v>
      </c>
      <c r="L17" s="44">
        <f t="shared" si="0"/>
        <v>120.496</v>
      </c>
      <c r="M17" s="44">
        <f t="shared" si="0"/>
        <v>18.486000000000001</v>
      </c>
      <c r="N17" s="44">
        <f t="shared" si="0"/>
        <v>56.076000000000001</v>
      </c>
      <c r="O17" s="45">
        <f t="shared" si="0"/>
        <v>11.144</v>
      </c>
      <c r="Q17" s="43">
        <f t="shared" si="1"/>
        <v>-0.29800000000000182</v>
      </c>
      <c r="R17" s="44">
        <f t="shared" si="1"/>
        <v>-0.50999999999999091</v>
      </c>
      <c r="S17" s="44">
        <f t="shared" si="1"/>
        <v>-0.29400000000001114</v>
      </c>
      <c r="T17" s="44">
        <f t="shared" si="1"/>
        <v>-0.14399999999999835</v>
      </c>
      <c r="U17" s="44">
        <f t="shared" si="1"/>
        <v>-0.1039999999999992</v>
      </c>
      <c r="V17" s="45">
        <f t="shared" si="1"/>
        <v>-3.5999999999999588E-2</v>
      </c>
    </row>
    <row r="18" spans="1:22">
      <c r="A18" s="34">
        <v>2015</v>
      </c>
      <c r="B18" s="34">
        <v>157.62</v>
      </c>
      <c r="C18" s="34">
        <v>183.2</v>
      </c>
      <c r="D18" s="34">
        <v>121.85</v>
      </c>
      <c r="E18" s="34">
        <v>19.45</v>
      </c>
      <c r="F18" s="34">
        <v>56.8</v>
      </c>
      <c r="G18" s="34">
        <v>11.32</v>
      </c>
      <c r="J18" s="43">
        <f t="shared" si="0"/>
        <v>157.22399999999999</v>
      </c>
      <c r="K18" s="44">
        <f t="shared" si="0"/>
        <v>182.7</v>
      </c>
      <c r="L18" s="44">
        <f t="shared" si="0"/>
        <v>121.63800000000001</v>
      </c>
      <c r="M18" s="44">
        <f t="shared" si="0"/>
        <v>19.286000000000001</v>
      </c>
      <c r="N18" s="44">
        <f t="shared" si="0"/>
        <v>56.675999999999995</v>
      </c>
      <c r="O18" s="45">
        <f t="shared" si="0"/>
        <v>11.292</v>
      </c>
      <c r="Q18" s="43">
        <f t="shared" si="1"/>
        <v>-0.39600000000001501</v>
      </c>
      <c r="R18" s="44">
        <f t="shared" si="1"/>
        <v>-0.5</v>
      </c>
      <c r="S18" s="44">
        <f t="shared" si="1"/>
        <v>-0.21199999999998909</v>
      </c>
      <c r="T18" s="44">
        <f t="shared" si="1"/>
        <v>-0.16399999999999793</v>
      </c>
      <c r="U18" s="44">
        <f t="shared" si="1"/>
        <v>-0.12400000000000233</v>
      </c>
      <c r="V18" s="45">
        <f t="shared" si="1"/>
        <v>-2.8000000000000469E-2</v>
      </c>
    </row>
    <row r="19" spans="1:22">
      <c r="A19" s="34">
        <v>2016</v>
      </c>
      <c r="B19" s="34">
        <v>158.36000000000001</v>
      </c>
      <c r="C19" s="34">
        <v>185.97</v>
      </c>
      <c r="D19" s="34">
        <v>123.4</v>
      </c>
      <c r="E19" s="34">
        <v>20.39</v>
      </c>
      <c r="F19" s="34">
        <v>57.44</v>
      </c>
      <c r="G19" s="34">
        <v>11.44</v>
      </c>
      <c r="J19" s="43">
        <f t="shared" si="0"/>
        <v>158.21200000000002</v>
      </c>
      <c r="K19" s="44">
        <f t="shared" si="0"/>
        <v>185.416</v>
      </c>
      <c r="L19" s="44">
        <f t="shared" si="0"/>
        <v>123.09</v>
      </c>
      <c r="M19" s="44">
        <f t="shared" si="0"/>
        <v>20.201999999999998</v>
      </c>
      <c r="N19" s="44">
        <f t="shared" si="0"/>
        <v>57.311999999999998</v>
      </c>
      <c r="O19" s="45">
        <f t="shared" si="0"/>
        <v>11.415999999999999</v>
      </c>
      <c r="Q19" s="43">
        <f t="shared" si="1"/>
        <v>-0.14799999999999613</v>
      </c>
      <c r="R19" s="44">
        <f t="shared" si="1"/>
        <v>-0.55400000000000205</v>
      </c>
      <c r="S19" s="44">
        <f t="shared" si="1"/>
        <v>-0.31000000000000227</v>
      </c>
      <c r="T19" s="44">
        <f t="shared" si="1"/>
        <v>-0.18800000000000239</v>
      </c>
      <c r="U19" s="44">
        <f t="shared" si="1"/>
        <v>-0.12800000000000011</v>
      </c>
      <c r="V19" s="45">
        <f t="shared" si="1"/>
        <v>-2.4000000000000909E-2</v>
      </c>
    </row>
    <row r="20" spans="1:22">
      <c r="A20" s="34">
        <v>2017</v>
      </c>
      <c r="B20" s="34">
        <v>160.04</v>
      </c>
      <c r="C20" s="34">
        <v>188.93</v>
      </c>
      <c r="D20" s="34">
        <v>125.07</v>
      </c>
      <c r="E20" s="34">
        <v>21.45</v>
      </c>
      <c r="F20" s="34">
        <v>58.13</v>
      </c>
      <c r="G20" s="34">
        <v>11.52</v>
      </c>
      <c r="J20" s="43">
        <f t="shared" si="0"/>
        <v>159.70400000000001</v>
      </c>
      <c r="K20" s="44">
        <f t="shared" si="0"/>
        <v>188.33799999999999</v>
      </c>
      <c r="L20" s="44">
        <f t="shared" si="0"/>
        <v>124.73599999999999</v>
      </c>
      <c r="M20" s="44">
        <f t="shared" si="0"/>
        <v>21.238</v>
      </c>
      <c r="N20" s="44">
        <f t="shared" si="0"/>
        <v>57.992000000000004</v>
      </c>
      <c r="O20" s="45">
        <f t="shared" si="0"/>
        <v>11.503999999999998</v>
      </c>
      <c r="Q20" s="43">
        <f t="shared" si="1"/>
        <v>-0.33599999999998431</v>
      </c>
      <c r="R20" s="44">
        <f t="shared" si="1"/>
        <v>-0.59200000000001296</v>
      </c>
      <c r="S20" s="44">
        <f t="shared" si="1"/>
        <v>-0.33400000000000318</v>
      </c>
      <c r="T20" s="44">
        <f t="shared" si="1"/>
        <v>-0.21199999999999974</v>
      </c>
      <c r="U20" s="44">
        <f t="shared" si="1"/>
        <v>-0.13799999999999812</v>
      </c>
      <c r="V20" s="45">
        <f t="shared" si="1"/>
        <v>-1.6000000000001791E-2</v>
      </c>
    </row>
    <row r="21" spans="1:22">
      <c r="A21" s="34">
        <v>2018</v>
      </c>
      <c r="B21" s="34">
        <v>163.12</v>
      </c>
      <c r="C21" s="34">
        <v>191.38</v>
      </c>
      <c r="D21" s="34">
        <v>127.18</v>
      </c>
      <c r="E21" s="34">
        <v>22.68</v>
      </c>
      <c r="F21" s="34">
        <v>58.87</v>
      </c>
      <c r="G21" s="34">
        <v>11.59</v>
      </c>
      <c r="J21" s="43">
        <f t="shared" si="0"/>
        <v>162.50399999999999</v>
      </c>
      <c r="K21" s="44">
        <f t="shared" si="0"/>
        <v>190.89000000000001</v>
      </c>
      <c r="L21" s="44">
        <f t="shared" si="0"/>
        <v>126.75800000000001</v>
      </c>
      <c r="M21" s="44">
        <f t="shared" si="0"/>
        <v>22.434000000000001</v>
      </c>
      <c r="N21" s="44">
        <f t="shared" si="0"/>
        <v>58.722000000000001</v>
      </c>
      <c r="O21" s="45">
        <f t="shared" si="0"/>
        <v>11.576000000000001</v>
      </c>
      <c r="Q21" s="43">
        <f t="shared" si="1"/>
        <v>-0.61600000000001387</v>
      </c>
      <c r="R21" s="44">
        <f t="shared" si="1"/>
        <v>-0.48999999999998067</v>
      </c>
      <c r="S21" s="44">
        <f t="shared" si="1"/>
        <v>-0.42199999999999704</v>
      </c>
      <c r="T21" s="44">
        <f t="shared" si="1"/>
        <v>-0.24599999999999866</v>
      </c>
      <c r="U21" s="44">
        <f t="shared" si="1"/>
        <v>-0.14799999999999613</v>
      </c>
      <c r="V21" s="45">
        <f t="shared" si="1"/>
        <v>-1.3999999999999346E-2</v>
      </c>
    </row>
    <row r="22" spans="1:22">
      <c r="A22" s="34">
        <v>2019</v>
      </c>
      <c r="B22" s="34">
        <v>166.56</v>
      </c>
      <c r="C22" s="34">
        <v>194.26</v>
      </c>
      <c r="D22" s="34">
        <v>129.08000000000001</v>
      </c>
      <c r="E22" s="34">
        <v>24.07</v>
      </c>
      <c r="F22" s="34">
        <v>59.55</v>
      </c>
      <c r="G22" s="34">
        <v>11.63</v>
      </c>
      <c r="J22" s="43">
        <f t="shared" si="0"/>
        <v>165.87200000000001</v>
      </c>
      <c r="K22" s="44">
        <f t="shared" si="0"/>
        <v>193.684</v>
      </c>
      <c r="L22" s="44">
        <f t="shared" si="0"/>
        <v>128.70000000000002</v>
      </c>
      <c r="M22" s="44">
        <f t="shared" si="0"/>
        <v>23.791999999999998</v>
      </c>
      <c r="N22" s="44">
        <f t="shared" si="0"/>
        <v>59.414000000000001</v>
      </c>
      <c r="O22" s="45">
        <f t="shared" si="0"/>
        <v>11.622</v>
      </c>
      <c r="Q22" s="43">
        <f t="shared" si="1"/>
        <v>-0.68799999999998818</v>
      </c>
      <c r="R22" s="44">
        <f t="shared" si="1"/>
        <v>-0.57599999999999341</v>
      </c>
      <c r="S22" s="44">
        <f t="shared" si="1"/>
        <v>-0.37999999999999545</v>
      </c>
      <c r="T22" s="44">
        <f t="shared" si="1"/>
        <v>-0.27800000000000225</v>
      </c>
      <c r="U22" s="44">
        <f t="shared" si="1"/>
        <v>-0.13599999999999568</v>
      </c>
      <c r="V22" s="45">
        <f t="shared" si="1"/>
        <v>-8.0000000000008953E-3</v>
      </c>
    </row>
    <row r="23" spans="1:22">
      <c r="A23" s="34">
        <v>2020</v>
      </c>
      <c r="B23" s="34">
        <v>169.17</v>
      </c>
      <c r="C23" s="34">
        <v>196.82</v>
      </c>
      <c r="D23" s="34">
        <v>131.01</v>
      </c>
      <c r="E23" s="34">
        <v>25.61</v>
      </c>
      <c r="F23" s="34">
        <v>60.03</v>
      </c>
      <c r="G23" s="34">
        <v>11.65</v>
      </c>
      <c r="J23" s="43">
        <f t="shared" si="0"/>
        <v>168.64799999999997</v>
      </c>
      <c r="K23" s="44">
        <f t="shared" si="0"/>
        <v>196.30799999999999</v>
      </c>
      <c r="L23" s="44">
        <f t="shared" si="0"/>
        <v>130.624</v>
      </c>
      <c r="M23" s="44">
        <f t="shared" si="0"/>
        <v>25.302</v>
      </c>
      <c r="N23" s="44">
        <f t="shared" si="0"/>
        <v>59.933999999999997</v>
      </c>
      <c r="O23" s="45">
        <f t="shared" si="0"/>
        <v>11.646000000000001</v>
      </c>
      <c r="Q23" s="43">
        <f t="shared" si="1"/>
        <v>-0.52200000000001978</v>
      </c>
      <c r="R23" s="44">
        <f t="shared" si="1"/>
        <v>-0.51200000000000045</v>
      </c>
      <c r="S23" s="44">
        <f t="shared" si="1"/>
        <v>-0.38599999999999568</v>
      </c>
      <c r="T23" s="44">
        <f t="shared" si="1"/>
        <v>-0.30799999999999983</v>
      </c>
      <c r="U23" s="44">
        <f t="shared" si="1"/>
        <v>-9.6000000000003638E-2</v>
      </c>
      <c r="V23" s="45">
        <f t="shared" si="1"/>
        <v>-3.9999999999995595E-3</v>
      </c>
    </row>
    <row r="24" spans="1:22">
      <c r="A24" s="34">
        <v>2021</v>
      </c>
      <c r="B24" s="34">
        <v>169.6</v>
      </c>
      <c r="C24" s="34">
        <v>195.85</v>
      </c>
      <c r="D24" s="34">
        <v>131.31</v>
      </c>
      <c r="E24" s="34">
        <v>27.11</v>
      </c>
      <c r="F24" s="34">
        <v>59.81</v>
      </c>
      <c r="G24" s="34">
        <v>11.58</v>
      </c>
      <c r="J24" s="43">
        <f t="shared" si="0"/>
        <v>169.51400000000001</v>
      </c>
      <c r="K24" s="44">
        <f t="shared" si="0"/>
        <v>196.04399999999998</v>
      </c>
      <c r="L24" s="44">
        <f t="shared" si="0"/>
        <v>131.25</v>
      </c>
      <c r="M24" s="44">
        <f t="shared" si="0"/>
        <v>26.810000000000002</v>
      </c>
      <c r="N24" s="44">
        <f t="shared" si="0"/>
        <v>59.853999999999999</v>
      </c>
      <c r="O24" s="45">
        <f t="shared" si="0"/>
        <v>11.594000000000001</v>
      </c>
      <c r="Q24" s="43">
        <f t="shared" si="1"/>
        <v>-8.5999999999984311E-2</v>
      </c>
      <c r="R24" s="44">
        <f t="shared" si="1"/>
        <v>0.1939999999999884</v>
      </c>
      <c r="S24" s="44">
        <f t="shared" si="1"/>
        <v>-6.0000000000002274E-2</v>
      </c>
      <c r="T24" s="44">
        <f t="shared" si="1"/>
        <v>-0.29999999999999716</v>
      </c>
      <c r="U24" s="44">
        <f t="shared" si="1"/>
        <v>4.399999999999693E-2</v>
      </c>
      <c r="V24" s="45">
        <f t="shared" si="1"/>
        <v>1.4000000000001123E-2</v>
      </c>
    </row>
    <row r="25" spans="1:22">
      <c r="A25" s="34">
        <v>2022</v>
      </c>
      <c r="B25" s="34">
        <v>168.74</v>
      </c>
      <c r="C25" s="34">
        <v>192.63</v>
      </c>
      <c r="D25" s="34">
        <v>130.74</v>
      </c>
      <c r="E25" s="34">
        <v>28.54</v>
      </c>
      <c r="F25" s="34">
        <v>59.34</v>
      </c>
      <c r="G25" s="34">
        <v>11.49</v>
      </c>
      <c r="J25" s="43">
        <f t="shared" si="0"/>
        <v>168.91200000000001</v>
      </c>
      <c r="K25" s="44">
        <f t="shared" si="0"/>
        <v>193.274</v>
      </c>
      <c r="L25" s="44">
        <f t="shared" si="0"/>
        <v>130.85400000000001</v>
      </c>
      <c r="M25" s="44">
        <f t="shared" si="0"/>
        <v>28.253999999999998</v>
      </c>
      <c r="N25" s="44">
        <f t="shared" si="0"/>
        <v>59.434000000000005</v>
      </c>
      <c r="O25" s="45">
        <f t="shared" si="0"/>
        <v>11.507999999999999</v>
      </c>
      <c r="Q25" s="43">
        <f t="shared" si="1"/>
        <v>0.17199999999999704</v>
      </c>
      <c r="R25" s="44">
        <f t="shared" si="1"/>
        <v>0.64400000000000546</v>
      </c>
      <c r="S25" s="44">
        <f t="shared" si="1"/>
        <v>0.11400000000000432</v>
      </c>
      <c r="T25" s="44">
        <f t="shared" si="1"/>
        <v>-0.28600000000000136</v>
      </c>
      <c r="U25" s="44">
        <f t="shared" si="1"/>
        <v>9.4000000000001194E-2</v>
      </c>
      <c r="V25" s="45">
        <f t="shared" si="1"/>
        <v>1.7999999999998906E-2</v>
      </c>
    </row>
    <row r="26" spans="1:22">
      <c r="A26" s="34">
        <v>2023</v>
      </c>
      <c r="B26" s="34">
        <v>169.9</v>
      </c>
      <c r="C26" s="34">
        <v>194.72</v>
      </c>
      <c r="D26" s="34">
        <v>131.97</v>
      </c>
      <c r="E26" s="34">
        <v>30.18</v>
      </c>
      <c r="F26" s="34">
        <v>59.64</v>
      </c>
      <c r="G26" s="34">
        <v>11.48</v>
      </c>
      <c r="J26" s="43">
        <f t="shared" si="0"/>
        <v>169.66800000000001</v>
      </c>
      <c r="K26" s="44">
        <f t="shared" si="0"/>
        <v>194.30199999999999</v>
      </c>
      <c r="L26" s="44">
        <f t="shared" si="0"/>
        <v>131.72399999999999</v>
      </c>
      <c r="M26" s="44">
        <f t="shared" si="0"/>
        <v>29.852</v>
      </c>
      <c r="N26" s="44">
        <f t="shared" si="0"/>
        <v>59.58</v>
      </c>
      <c r="O26" s="45">
        <f t="shared" si="0"/>
        <v>11.482000000000001</v>
      </c>
      <c r="Q26" s="43">
        <f t="shared" si="1"/>
        <v>-0.23199999999999932</v>
      </c>
      <c r="R26" s="44">
        <f t="shared" si="1"/>
        <v>-0.41800000000000637</v>
      </c>
      <c r="S26" s="44">
        <f t="shared" si="1"/>
        <v>-0.24600000000000932</v>
      </c>
      <c r="T26" s="44">
        <f t="shared" si="1"/>
        <v>-0.3279999999999994</v>
      </c>
      <c r="U26" s="44">
        <f t="shared" si="1"/>
        <v>-6.0000000000002274E-2</v>
      </c>
      <c r="V26" s="45">
        <f t="shared" si="1"/>
        <v>2.0000000000006679E-3</v>
      </c>
    </row>
    <row r="27" spans="1:22">
      <c r="A27" s="34">
        <v>2024</v>
      </c>
      <c r="B27" s="34">
        <v>166.2</v>
      </c>
      <c r="C27" s="34">
        <v>195.73</v>
      </c>
      <c r="D27" s="34">
        <v>131.28</v>
      </c>
      <c r="E27" s="34">
        <v>31.95</v>
      </c>
      <c r="F27" s="34">
        <v>59.57</v>
      </c>
      <c r="G27" s="34">
        <v>11.52</v>
      </c>
      <c r="J27" s="43">
        <f t="shared" si="0"/>
        <v>166.94</v>
      </c>
      <c r="K27" s="44">
        <f t="shared" si="0"/>
        <v>195.52799999999999</v>
      </c>
      <c r="L27" s="44">
        <f t="shared" si="0"/>
        <v>131.41800000000001</v>
      </c>
      <c r="M27" s="44">
        <f t="shared" si="0"/>
        <v>31.596</v>
      </c>
      <c r="N27" s="44">
        <f t="shared" si="0"/>
        <v>59.584000000000003</v>
      </c>
      <c r="O27" s="45">
        <f t="shared" si="0"/>
        <v>11.511999999999999</v>
      </c>
      <c r="Q27" s="43">
        <f t="shared" si="1"/>
        <v>0.74000000000000909</v>
      </c>
      <c r="R27" s="44">
        <f t="shared" si="1"/>
        <v>-0.20199999999999818</v>
      </c>
      <c r="S27" s="44">
        <f t="shared" si="1"/>
        <v>0.13800000000000523</v>
      </c>
      <c r="T27" s="44">
        <f t="shared" si="1"/>
        <v>-0.3539999999999992</v>
      </c>
      <c r="U27" s="44">
        <f t="shared" si="1"/>
        <v>1.4000000000002899E-2</v>
      </c>
      <c r="V27" s="45">
        <f t="shared" si="1"/>
        <v>-8.0000000000008953E-3</v>
      </c>
    </row>
    <row r="28" spans="1:22">
      <c r="A28" s="34">
        <v>2025</v>
      </c>
      <c r="B28" s="34">
        <v>159.63</v>
      </c>
      <c r="C28" s="34">
        <v>195.73</v>
      </c>
      <c r="D28" s="34">
        <v>129.94999999999999</v>
      </c>
      <c r="E28" s="34">
        <v>34.130000000000003</v>
      </c>
      <c r="F28" s="34">
        <v>59.33</v>
      </c>
      <c r="G28" s="34">
        <v>11.63</v>
      </c>
      <c r="J28" s="43">
        <f t="shared" si="0"/>
        <v>160.94399999999999</v>
      </c>
      <c r="K28" s="44">
        <f t="shared" si="0"/>
        <v>195.73</v>
      </c>
      <c r="L28" s="44">
        <f t="shared" si="0"/>
        <v>130.21599999999998</v>
      </c>
      <c r="M28" s="44">
        <f t="shared" si="0"/>
        <v>33.694000000000003</v>
      </c>
      <c r="N28" s="44">
        <f t="shared" si="0"/>
        <v>59.378</v>
      </c>
      <c r="O28" s="45">
        <f t="shared" si="0"/>
        <v>11.608000000000001</v>
      </c>
      <c r="Q28" s="43">
        <f t="shared" si="1"/>
        <v>1.313999999999993</v>
      </c>
      <c r="R28" s="44">
        <f t="shared" si="1"/>
        <v>0</v>
      </c>
      <c r="S28" s="44">
        <f t="shared" si="1"/>
        <v>0.26599999999999113</v>
      </c>
      <c r="T28" s="44">
        <f t="shared" si="1"/>
        <v>-0.43599999999999994</v>
      </c>
      <c r="U28" s="44">
        <f t="shared" si="1"/>
        <v>4.8000000000001819E-2</v>
      </c>
      <c r="V28" s="45">
        <f t="shared" si="1"/>
        <v>-2.2000000000000242E-2</v>
      </c>
    </row>
    <row r="29" spans="1:22">
      <c r="A29" s="34">
        <v>2026</v>
      </c>
      <c r="B29" s="34">
        <v>152.80000000000001</v>
      </c>
      <c r="C29" s="34">
        <v>195.37</v>
      </c>
      <c r="D29" s="34">
        <v>128.51</v>
      </c>
      <c r="E29" s="34">
        <v>36.729999999999997</v>
      </c>
      <c r="F29" s="34">
        <v>58.95</v>
      </c>
      <c r="G29" s="34">
        <v>11.79</v>
      </c>
      <c r="J29" s="43">
        <f t="shared" si="0"/>
        <v>154.166</v>
      </c>
      <c r="K29" s="44">
        <f t="shared" si="0"/>
        <v>195.44200000000001</v>
      </c>
      <c r="L29" s="44">
        <f t="shared" si="0"/>
        <v>128.79799999999997</v>
      </c>
      <c r="M29" s="44">
        <f t="shared" si="0"/>
        <v>36.21</v>
      </c>
      <c r="N29" s="44">
        <f t="shared" si="0"/>
        <v>59.026000000000003</v>
      </c>
      <c r="O29" s="45">
        <f t="shared" si="0"/>
        <v>11.757999999999999</v>
      </c>
      <c r="Q29" s="43">
        <f t="shared" si="1"/>
        <v>1.3659999999999854</v>
      </c>
      <c r="R29" s="44">
        <f t="shared" si="1"/>
        <v>7.2000000000002728E-2</v>
      </c>
      <c r="S29" s="44">
        <f t="shared" si="1"/>
        <v>0.28799999999998249</v>
      </c>
      <c r="T29" s="44">
        <f t="shared" si="1"/>
        <v>-0.51999999999999602</v>
      </c>
      <c r="U29" s="44">
        <f t="shared" si="1"/>
        <v>7.6000000000000512E-2</v>
      </c>
      <c r="V29" s="45">
        <f t="shared" si="1"/>
        <v>-3.2000000000000028E-2</v>
      </c>
    </row>
    <row r="30" spans="1:22">
      <c r="A30" s="34">
        <v>2027</v>
      </c>
      <c r="B30" s="34">
        <v>145.99</v>
      </c>
      <c r="C30" s="34">
        <v>194.7</v>
      </c>
      <c r="D30" s="34">
        <v>126.76</v>
      </c>
      <c r="E30" s="34">
        <v>39.76</v>
      </c>
      <c r="F30" s="34">
        <v>58.39</v>
      </c>
      <c r="G30" s="34">
        <v>12.03</v>
      </c>
      <c r="J30" s="43">
        <f t="shared" si="0"/>
        <v>147.352</v>
      </c>
      <c r="K30" s="44">
        <f t="shared" si="0"/>
        <v>194.83399999999997</v>
      </c>
      <c r="L30" s="44">
        <f t="shared" si="0"/>
        <v>127.11000000000001</v>
      </c>
      <c r="M30" s="44">
        <f t="shared" si="0"/>
        <v>39.153999999999996</v>
      </c>
      <c r="N30" s="44">
        <f t="shared" si="0"/>
        <v>58.502000000000002</v>
      </c>
      <c r="O30" s="45">
        <f t="shared" si="0"/>
        <v>11.981999999999999</v>
      </c>
      <c r="Q30" s="43">
        <f t="shared" si="1"/>
        <v>1.3619999999999948</v>
      </c>
      <c r="R30" s="44">
        <f t="shared" si="1"/>
        <v>0.13399999999998613</v>
      </c>
      <c r="S30" s="44">
        <f t="shared" si="1"/>
        <v>0.35000000000000853</v>
      </c>
      <c r="T30" s="44">
        <f t="shared" si="1"/>
        <v>-0.60600000000000165</v>
      </c>
      <c r="U30" s="44">
        <f t="shared" si="1"/>
        <v>0.11200000000000188</v>
      </c>
      <c r="V30" s="45">
        <f t="shared" si="1"/>
        <v>-4.8000000000000043E-2</v>
      </c>
    </row>
    <row r="31" spans="1:22">
      <c r="A31" s="34">
        <v>2028</v>
      </c>
      <c r="B31" s="34">
        <v>139.31</v>
      </c>
      <c r="C31" s="34">
        <v>193.73</v>
      </c>
      <c r="D31" s="34">
        <v>124.6</v>
      </c>
      <c r="E31" s="34">
        <v>43.13</v>
      </c>
      <c r="F31" s="34">
        <v>57.61</v>
      </c>
      <c r="G31" s="34">
        <v>12.41</v>
      </c>
      <c r="J31" s="43">
        <f t="shared" si="0"/>
        <v>140.64600000000002</v>
      </c>
      <c r="K31" s="44">
        <f t="shared" si="0"/>
        <v>193.92400000000001</v>
      </c>
      <c r="L31" s="44">
        <f t="shared" si="0"/>
        <v>125.03200000000001</v>
      </c>
      <c r="M31" s="44">
        <f t="shared" si="0"/>
        <v>42.456000000000003</v>
      </c>
      <c r="N31" s="44">
        <f t="shared" si="0"/>
        <v>57.765999999999998</v>
      </c>
      <c r="O31" s="45">
        <f t="shared" si="0"/>
        <v>12.334</v>
      </c>
      <c r="Q31" s="43">
        <f t="shared" si="1"/>
        <v>1.3360000000000127</v>
      </c>
      <c r="R31" s="44">
        <f t="shared" si="1"/>
        <v>0.19400000000001683</v>
      </c>
      <c r="S31" s="44">
        <f t="shared" si="1"/>
        <v>0.43200000000001637</v>
      </c>
      <c r="T31" s="44">
        <f t="shared" si="1"/>
        <v>-0.67399999999999949</v>
      </c>
      <c r="U31" s="44">
        <f t="shared" si="1"/>
        <v>0.15599999999999881</v>
      </c>
      <c r="V31" s="45">
        <f t="shared" si="1"/>
        <v>-7.6000000000000512E-2</v>
      </c>
    </row>
    <row r="32" spans="1:22">
      <c r="A32" s="34">
        <v>2029</v>
      </c>
      <c r="B32" s="34">
        <v>132.86000000000001</v>
      </c>
      <c r="C32" s="34">
        <v>192.46</v>
      </c>
      <c r="D32" s="34">
        <v>122.02</v>
      </c>
      <c r="E32" s="34">
        <v>46.83</v>
      </c>
      <c r="F32" s="34">
        <v>56.66</v>
      </c>
      <c r="G32" s="34">
        <v>12.95</v>
      </c>
      <c r="J32" s="43">
        <f t="shared" si="0"/>
        <v>134.15</v>
      </c>
      <c r="K32" s="44">
        <f t="shared" si="0"/>
        <v>192.714</v>
      </c>
      <c r="L32" s="44">
        <f t="shared" si="0"/>
        <v>122.536</v>
      </c>
      <c r="M32" s="44">
        <f t="shared" si="0"/>
        <v>46.089999999999996</v>
      </c>
      <c r="N32" s="44">
        <f t="shared" si="0"/>
        <v>56.85</v>
      </c>
      <c r="O32" s="45">
        <f t="shared" si="0"/>
        <v>12.841999999999999</v>
      </c>
      <c r="Q32" s="43">
        <f t="shared" si="1"/>
        <v>1.289999999999992</v>
      </c>
      <c r="R32" s="44">
        <f t="shared" si="1"/>
        <v>0.25399999999999068</v>
      </c>
      <c r="S32" s="44">
        <f t="shared" si="1"/>
        <v>0.51600000000000534</v>
      </c>
      <c r="T32" s="44">
        <f t="shared" si="1"/>
        <v>-0.74000000000000199</v>
      </c>
      <c r="U32" s="44">
        <f t="shared" si="1"/>
        <v>0.19000000000000483</v>
      </c>
      <c r="V32" s="45">
        <f t="shared" si="1"/>
        <v>-0.10800000000000054</v>
      </c>
    </row>
    <row r="33" spans="1:22">
      <c r="A33" s="34">
        <v>2030</v>
      </c>
      <c r="B33" s="34">
        <v>126.71</v>
      </c>
      <c r="C33" s="34">
        <v>190.88</v>
      </c>
      <c r="D33" s="34">
        <v>119.02</v>
      </c>
      <c r="E33" s="34">
        <v>50.88</v>
      </c>
      <c r="F33" s="34">
        <v>55.53</v>
      </c>
      <c r="G33" s="34">
        <v>13.66</v>
      </c>
      <c r="J33" s="43">
        <f t="shared" si="0"/>
        <v>127.94</v>
      </c>
      <c r="K33" s="44">
        <f t="shared" si="0"/>
        <v>191.196</v>
      </c>
      <c r="L33" s="44">
        <f t="shared" si="0"/>
        <v>119.62</v>
      </c>
      <c r="M33" s="44">
        <f t="shared" si="0"/>
        <v>50.070000000000007</v>
      </c>
      <c r="N33" s="44">
        <f t="shared" si="0"/>
        <v>55.756</v>
      </c>
      <c r="O33" s="45">
        <f t="shared" si="0"/>
        <v>13.518000000000001</v>
      </c>
      <c r="Q33" s="43">
        <f t="shared" si="1"/>
        <v>1.230000000000004</v>
      </c>
      <c r="R33" s="44">
        <f t="shared" si="1"/>
        <v>0.3160000000000025</v>
      </c>
      <c r="S33" s="44">
        <f t="shared" si="1"/>
        <v>0.60000000000000853</v>
      </c>
      <c r="T33" s="44">
        <f t="shared" si="1"/>
        <v>-0.80999999999999517</v>
      </c>
      <c r="U33" s="44">
        <f t="shared" si="1"/>
        <v>0.22599999999999909</v>
      </c>
      <c r="V33" s="45">
        <f t="shared" si="1"/>
        <v>-0.14199999999999946</v>
      </c>
    </row>
    <row r="34" spans="1:22">
      <c r="A34" s="34">
        <v>2031</v>
      </c>
      <c r="B34" s="34">
        <v>120.91</v>
      </c>
      <c r="C34" s="34">
        <v>188.96</v>
      </c>
      <c r="D34" s="34">
        <v>115.7</v>
      </c>
      <c r="E34" s="34">
        <v>55.32</v>
      </c>
      <c r="F34" s="34">
        <v>54.25</v>
      </c>
      <c r="G34" s="34">
        <v>14.48</v>
      </c>
      <c r="J34" s="43">
        <f t="shared" si="0"/>
        <v>122.07</v>
      </c>
      <c r="K34" s="44">
        <f t="shared" si="0"/>
        <v>189.34399999999999</v>
      </c>
      <c r="L34" s="44">
        <f t="shared" si="0"/>
        <v>116.364</v>
      </c>
      <c r="M34" s="44">
        <f t="shared" si="0"/>
        <v>54.432000000000002</v>
      </c>
      <c r="N34" s="44">
        <f t="shared" si="0"/>
        <v>54.506</v>
      </c>
      <c r="O34" s="45">
        <f t="shared" si="0"/>
        <v>14.316000000000001</v>
      </c>
      <c r="Q34" s="43">
        <f t="shared" si="1"/>
        <v>1.1599999999999966</v>
      </c>
      <c r="R34" s="44">
        <f t="shared" si="1"/>
        <v>0.38399999999998613</v>
      </c>
      <c r="S34" s="44">
        <f t="shared" si="1"/>
        <v>0.66400000000000148</v>
      </c>
      <c r="T34" s="44">
        <f t="shared" si="1"/>
        <v>-0.88799999999999812</v>
      </c>
      <c r="U34" s="44">
        <f t="shared" si="1"/>
        <v>0.25600000000000023</v>
      </c>
      <c r="V34" s="45">
        <f t="shared" si="1"/>
        <v>-0.1639999999999997</v>
      </c>
    </row>
    <row r="35" spans="1:22">
      <c r="A35" s="34">
        <v>2032</v>
      </c>
      <c r="B35" s="34">
        <v>115.42</v>
      </c>
      <c r="C35" s="34">
        <v>186.71</v>
      </c>
      <c r="D35" s="34">
        <v>112.11</v>
      </c>
      <c r="E35" s="34">
        <v>60.16</v>
      </c>
      <c r="F35" s="34">
        <v>52.84</v>
      </c>
      <c r="G35" s="34">
        <v>15.34</v>
      </c>
      <c r="J35" s="43">
        <f t="shared" si="0"/>
        <v>116.518</v>
      </c>
      <c r="K35" s="44">
        <f t="shared" si="0"/>
        <v>187.16000000000003</v>
      </c>
      <c r="L35" s="44">
        <f t="shared" si="0"/>
        <v>112.828</v>
      </c>
      <c r="M35" s="44">
        <f t="shared" si="0"/>
        <v>59.192</v>
      </c>
      <c r="N35" s="44">
        <f t="shared" si="0"/>
        <v>53.122</v>
      </c>
      <c r="O35" s="45">
        <f t="shared" si="0"/>
        <v>15.167999999999999</v>
      </c>
      <c r="Q35" s="43">
        <f t="shared" si="1"/>
        <v>1.097999999999999</v>
      </c>
      <c r="R35" s="44">
        <f t="shared" si="1"/>
        <v>0.45000000000001705</v>
      </c>
      <c r="S35" s="44">
        <f t="shared" si="1"/>
        <v>0.71800000000000352</v>
      </c>
      <c r="T35" s="44">
        <f t="shared" si="1"/>
        <v>-0.96799999999999642</v>
      </c>
      <c r="U35" s="44">
        <f t="shared" si="1"/>
        <v>0.28199999999999648</v>
      </c>
      <c r="V35" s="45">
        <f t="shared" si="1"/>
        <v>-0.1720000000000006</v>
      </c>
    </row>
    <row r="36" spans="1:22">
      <c r="A36" s="34">
        <v>2033</v>
      </c>
      <c r="B36" s="34">
        <v>110.17</v>
      </c>
      <c r="C36" s="34">
        <v>184.14</v>
      </c>
      <c r="D36" s="34">
        <v>108.28</v>
      </c>
      <c r="E36" s="34">
        <v>65.239999999999995</v>
      </c>
      <c r="F36" s="34">
        <v>51.32</v>
      </c>
      <c r="G36" s="34">
        <v>16.21</v>
      </c>
      <c r="J36" s="43">
        <f t="shared" ref="J36:O67" si="2">((1-$I$1)*B35)+($I$1*B36)</f>
        <v>111.22</v>
      </c>
      <c r="K36" s="44">
        <f t="shared" si="2"/>
        <v>184.65399999999997</v>
      </c>
      <c r="L36" s="44">
        <f t="shared" si="2"/>
        <v>109.04600000000001</v>
      </c>
      <c r="M36" s="44">
        <f t="shared" si="2"/>
        <v>64.22399999999999</v>
      </c>
      <c r="N36" s="44">
        <f t="shared" si="2"/>
        <v>51.624000000000002</v>
      </c>
      <c r="O36" s="45">
        <f t="shared" si="2"/>
        <v>16.036000000000001</v>
      </c>
      <c r="Q36" s="43">
        <f t="shared" ref="Q36:V67" si="3">J36-B36</f>
        <v>1.0499999999999972</v>
      </c>
      <c r="R36" s="44">
        <f t="shared" si="3"/>
        <v>0.51399999999998158</v>
      </c>
      <c r="S36" s="44">
        <f t="shared" si="3"/>
        <v>0.76600000000000534</v>
      </c>
      <c r="T36" s="44">
        <f t="shared" si="3"/>
        <v>-1.0160000000000053</v>
      </c>
      <c r="U36" s="44">
        <f t="shared" si="3"/>
        <v>0.30400000000000205</v>
      </c>
      <c r="V36" s="45">
        <f t="shared" si="3"/>
        <v>-0.17399999999999949</v>
      </c>
    </row>
    <row r="37" spans="1:22">
      <c r="A37" s="34">
        <v>2034</v>
      </c>
      <c r="B37" s="34">
        <v>106.27</v>
      </c>
      <c r="C37" s="34">
        <v>182.3</v>
      </c>
      <c r="D37" s="34">
        <v>105.32</v>
      </c>
      <c r="E37" s="34">
        <v>69.599999999999994</v>
      </c>
      <c r="F37" s="34">
        <v>50.04</v>
      </c>
      <c r="G37" s="34">
        <v>17.02</v>
      </c>
      <c r="J37" s="43">
        <f t="shared" si="2"/>
        <v>107.05</v>
      </c>
      <c r="K37" s="44">
        <f t="shared" si="2"/>
        <v>182.66800000000001</v>
      </c>
      <c r="L37" s="44">
        <f t="shared" si="2"/>
        <v>105.91199999999999</v>
      </c>
      <c r="M37" s="44">
        <f t="shared" si="2"/>
        <v>68.727999999999994</v>
      </c>
      <c r="N37" s="44">
        <f t="shared" si="2"/>
        <v>50.295999999999999</v>
      </c>
      <c r="O37" s="45">
        <f t="shared" si="2"/>
        <v>16.858000000000001</v>
      </c>
      <c r="Q37" s="43">
        <f t="shared" si="3"/>
        <v>0.78000000000000114</v>
      </c>
      <c r="R37" s="44">
        <f t="shared" si="3"/>
        <v>0.367999999999995</v>
      </c>
      <c r="S37" s="44">
        <f t="shared" si="3"/>
        <v>0.59199999999999875</v>
      </c>
      <c r="T37" s="44">
        <f t="shared" si="3"/>
        <v>-0.87199999999999989</v>
      </c>
      <c r="U37" s="44">
        <f t="shared" si="3"/>
        <v>0.25600000000000023</v>
      </c>
      <c r="V37" s="45">
        <f t="shared" si="3"/>
        <v>-0.16199999999999903</v>
      </c>
    </row>
    <row r="38" spans="1:22">
      <c r="A38" s="34">
        <v>2035</v>
      </c>
      <c r="B38" s="34">
        <v>103.52</v>
      </c>
      <c r="C38" s="34">
        <v>180.78</v>
      </c>
      <c r="D38" s="34">
        <v>103.21</v>
      </c>
      <c r="E38" s="34">
        <v>73.03</v>
      </c>
      <c r="F38" s="34">
        <v>48.93</v>
      </c>
      <c r="G38" s="34">
        <v>17.739999999999998</v>
      </c>
      <c r="J38" s="43">
        <f t="shared" si="2"/>
        <v>104.07</v>
      </c>
      <c r="K38" s="44">
        <f t="shared" si="2"/>
        <v>181.084</v>
      </c>
      <c r="L38" s="44">
        <f t="shared" si="2"/>
        <v>103.63199999999999</v>
      </c>
      <c r="M38" s="44">
        <f t="shared" si="2"/>
        <v>72.344000000000008</v>
      </c>
      <c r="N38" s="44">
        <f t="shared" si="2"/>
        <v>49.152000000000001</v>
      </c>
      <c r="O38" s="45">
        <f t="shared" si="2"/>
        <v>17.596</v>
      </c>
      <c r="Q38" s="43">
        <f t="shared" si="3"/>
        <v>0.54999999999999716</v>
      </c>
      <c r="R38" s="44">
        <f t="shared" si="3"/>
        <v>0.30400000000000205</v>
      </c>
      <c r="S38" s="44">
        <f t="shared" si="3"/>
        <v>0.42199999999999704</v>
      </c>
      <c r="T38" s="44">
        <f t="shared" si="3"/>
        <v>-0.68599999999999284</v>
      </c>
      <c r="U38" s="44">
        <f t="shared" si="3"/>
        <v>0.22200000000000131</v>
      </c>
      <c r="V38" s="45">
        <f t="shared" si="3"/>
        <v>-0.14399999999999835</v>
      </c>
    </row>
    <row r="39" spans="1:22">
      <c r="A39" s="34">
        <v>2036</v>
      </c>
      <c r="B39" s="34">
        <v>100.94</v>
      </c>
      <c r="C39" s="34">
        <v>179.08</v>
      </c>
      <c r="D39" s="34">
        <v>101.35</v>
      </c>
      <c r="E39" s="34">
        <v>76.08</v>
      </c>
      <c r="F39" s="34">
        <v>47.83</v>
      </c>
      <c r="G39" s="34">
        <v>18.36</v>
      </c>
      <c r="J39" s="43">
        <f t="shared" si="2"/>
        <v>101.456</v>
      </c>
      <c r="K39" s="44">
        <f t="shared" si="2"/>
        <v>179.42000000000002</v>
      </c>
      <c r="L39" s="44">
        <f t="shared" si="2"/>
        <v>101.72199999999999</v>
      </c>
      <c r="M39" s="44">
        <f t="shared" si="2"/>
        <v>75.47</v>
      </c>
      <c r="N39" s="44">
        <f t="shared" si="2"/>
        <v>48.05</v>
      </c>
      <c r="O39" s="45">
        <f t="shared" si="2"/>
        <v>18.236000000000001</v>
      </c>
      <c r="Q39" s="43">
        <f t="shared" si="3"/>
        <v>0.51600000000000534</v>
      </c>
      <c r="R39" s="44">
        <f t="shared" si="3"/>
        <v>0.34000000000000341</v>
      </c>
      <c r="S39" s="44">
        <f t="shared" si="3"/>
        <v>0.37199999999999989</v>
      </c>
      <c r="T39" s="44">
        <f t="shared" si="3"/>
        <v>-0.60999999999999943</v>
      </c>
      <c r="U39" s="44">
        <f t="shared" si="3"/>
        <v>0.21999999999999886</v>
      </c>
      <c r="V39" s="45">
        <f t="shared" si="3"/>
        <v>-0.12399999999999878</v>
      </c>
    </row>
    <row r="40" spans="1:22">
      <c r="A40" s="34">
        <v>2037</v>
      </c>
      <c r="B40" s="34">
        <v>98.26</v>
      </c>
      <c r="C40" s="34">
        <v>177.21</v>
      </c>
      <c r="D40" s="34">
        <v>99.64</v>
      </c>
      <c r="E40" s="34">
        <v>78.87</v>
      </c>
      <c r="F40" s="34">
        <v>46.72</v>
      </c>
      <c r="G40" s="34">
        <v>18.850000000000001</v>
      </c>
      <c r="J40" s="43">
        <f t="shared" si="2"/>
        <v>98.795999999999992</v>
      </c>
      <c r="K40" s="44">
        <f t="shared" si="2"/>
        <v>177.584</v>
      </c>
      <c r="L40" s="44">
        <f t="shared" si="2"/>
        <v>99.981999999999999</v>
      </c>
      <c r="M40" s="44">
        <f t="shared" si="2"/>
        <v>78.311999999999998</v>
      </c>
      <c r="N40" s="44">
        <f t="shared" si="2"/>
        <v>46.941999999999993</v>
      </c>
      <c r="O40" s="45">
        <f t="shared" si="2"/>
        <v>18.752000000000002</v>
      </c>
      <c r="Q40" s="43">
        <f t="shared" si="3"/>
        <v>0.53599999999998715</v>
      </c>
      <c r="R40" s="44">
        <f t="shared" si="3"/>
        <v>0.37399999999999523</v>
      </c>
      <c r="S40" s="44">
        <f t="shared" si="3"/>
        <v>0.34199999999999875</v>
      </c>
      <c r="T40" s="44">
        <f t="shared" si="3"/>
        <v>-0.55800000000000693</v>
      </c>
      <c r="U40" s="44">
        <f t="shared" si="3"/>
        <v>0.2219999999999942</v>
      </c>
      <c r="V40" s="45">
        <f t="shared" si="3"/>
        <v>-9.7999999999998977E-2</v>
      </c>
    </row>
    <row r="41" spans="1:22">
      <c r="A41" s="34">
        <v>2038</v>
      </c>
      <c r="B41" s="34">
        <v>95.48</v>
      </c>
      <c r="C41" s="34">
        <v>175.19</v>
      </c>
      <c r="D41" s="34">
        <v>98.05</v>
      </c>
      <c r="E41" s="34">
        <v>81.34</v>
      </c>
      <c r="F41" s="34">
        <v>45.62</v>
      </c>
      <c r="G41" s="34">
        <v>19.190000000000001</v>
      </c>
      <c r="J41" s="43">
        <f t="shared" si="2"/>
        <v>96.036000000000001</v>
      </c>
      <c r="K41" s="44">
        <f t="shared" si="2"/>
        <v>175.59399999999999</v>
      </c>
      <c r="L41" s="44">
        <f t="shared" si="2"/>
        <v>98.367999999999995</v>
      </c>
      <c r="M41" s="44">
        <f t="shared" si="2"/>
        <v>80.846000000000004</v>
      </c>
      <c r="N41" s="44">
        <f t="shared" si="2"/>
        <v>45.84</v>
      </c>
      <c r="O41" s="45">
        <f t="shared" si="2"/>
        <v>19.122</v>
      </c>
      <c r="Q41" s="43">
        <f t="shared" si="3"/>
        <v>0.55599999999999739</v>
      </c>
      <c r="R41" s="44">
        <f t="shared" si="3"/>
        <v>0.40399999999999636</v>
      </c>
      <c r="S41" s="44">
        <f t="shared" si="3"/>
        <v>0.31799999999999784</v>
      </c>
      <c r="T41" s="44">
        <f t="shared" si="3"/>
        <v>-0.49399999999999977</v>
      </c>
      <c r="U41" s="44">
        <f t="shared" si="3"/>
        <v>0.22000000000000597</v>
      </c>
      <c r="V41" s="45">
        <f t="shared" si="3"/>
        <v>-6.8000000000001393E-2</v>
      </c>
    </row>
    <row r="42" spans="1:22">
      <c r="A42" s="34">
        <v>2039</v>
      </c>
      <c r="B42" s="34">
        <v>92.63</v>
      </c>
      <c r="C42" s="34">
        <v>173.07</v>
      </c>
      <c r="D42" s="34">
        <v>96.56</v>
      </c>
      <c r="E42" s="34">
        <v>83.39</v>
      </c>
      <c r="F42" s="34">
        <v>44.52</v>
      </c>
      <c r="G42" s="34">
        <v>19.39</v>
      </c>
      <c r="J42" s="43">
        <f t="shared" si="2"/>
        <v>93.199999999999989</v>
      </c>
      <c r="K42" s="44">
        <f t="shared" si="2"/>
        <v>173.49399999999997</v>
      </c>
      <c r="L42" s="44">
        <f t="shared" si="2"/>
        <v>96.858000000000004</v>
      </c>
      <c r="M42" s="44">
        <f t="shared" si="2"/>
        <v>82.98</v>
      </c>
      <c r="N42" s="44">
        <f t="shared" si="2"/>
        <v>44.74</v>
      </c>
      <c r="O42" s="45">
        <f t="shared" si="2"/>
        <v>19.350000000000001</v>
      </c>
      <c r="Q42" s="43">
        <f t="shared" si="3"/>
        <v>0.56999999999999318</v>
      </c>
      <c r="R42" s="44">
        <f t="shared" si="3"/>
        <v>0.42399999999997817</v>
      </c>
      <c r="S42" s="44">
        <f t="shared" si="3"/>
        <v>0.29800000000000182</v>
      </c>
      <c r="T42" s="44">
        <f t="shared" si="3"/>
        <v>-0.40999999999999659</v>
      </c>
      <c r="U42" s="44">
        <f t="shared" si="3"/>
        <v>0.21999999999999886</v>
      </c>
      <c r="V42" s="45">
        <f t="shared" si="3"/>
        <v>-3.9999999999999147E-2</v>
      </c>
    </row>
    <row r="43" spans="1:22">
      <c r="A43" s="34">
        <v>2040</v>
      </c>
      <c r="B43" s="34">
        <v>89.74</v>
      </c>
      <c r="C43" s="34">
        <v>170.87</v>
      </c>
      <c r="D43" s="34">
        <v>95.13</v>
      </c>
      <c r="E43" s="34">
        <v>85</v>
      </c>
      <c r="F43" s="34">
        <v>43.43</v>
      </c>
      <c r="G43" s="34">
        <v>19.47</v>
      </c>
      <c r="J43" s="43">
        <f t="shared" si="2"/>
        <v>90.317999999999998</v>
      </c>
      <c r="K43" s="44">
        <f t="shared" si="2"/>
        <v>171.31</v>
      </c>
      <c r="L43" s="44">
        <f t="shared" si="2"/>
        <v>95.415999999999997</v>
      </c>
      <c r="M43" s="44">
        <f t="shared" si="2"/>
        <v>84.677999999999997</v>
      </c>
      <c r="N43" s="44">
        <f t="shared" si="2"/>
        <v>43.647999999999996</v>
      </c>
      <c r="O43" s="45">
        <f t="shared" si="2"/>
        <v>19.454000000000001</v>
      </c>
      <c r="Q43" s="43">
        <f t="shared" si="3"/>
        <v>0.57800000000000296</v>
      </c>
      <c r="R43" s="44">
        <f t="shared" si="3"/>
        <v>0.43999999999999773</v>
      </c>
      <c r="S43" s="44">
        <f t="shared" si="3"/>
        <v>0.28600000000000136</v>
      </c>
      <c r="T43" s="44">
        <f t="shared" si="3"/>
        <v>-0.32200000000000273</v>
      </c>
      <c r="U43" s="44">
        <f t="shared" si="3"/>
        <v>0.21799999999999642</v>
      </c>
      <c r="V43" s="45">
        <f t="shared" si="3"/>
        <v>-1.5999999999998238E-2</v>
      </c>
    </row>
    <row r="44" spans="1:22">
      <c r="A44" s="34">
        <v>2041</v>
      </c>
      <c r="B44" s="34">
        <v>86.83</v>
      </c>
      <c r="C44" s="34">
        <v>168.61</v>
      </c>
      <c r="D44" s="34">
        <v>93.71</v>
      </c>
      <c r="E44" s="34">
        <v>86.17</v>
      </c>
      <c r="F44" s="34">
        <v>42.36</v>
      </c>
      <c r="G44" s="34">
        <v>19.440000000000001</v>
      </c>
      <c r="J44" s="43">
        <f t="shared" si="2"/>
        <v>87.411999999999992</v>
      </c>
      <c r="K44" s="44">
        <f t="shared" si="2"/>
        <v>169.06200000000001</v>
      </c>
      <c r="L44" s="44">
        <f t="shared" si="2"/>
        <v>93.994</v>
      </c>
      <c r="M44" s="44">
        <f t="shared" si="2"/>
        <v>85.936000000000007</v>
      </c>
      <c r="N44" s="44">
        <f t="shared" si="2"/>
        <v>42.573999999999998</v>
      </c>
      <c r="O44" s="45">
        <f t="shared" si="2"/>
        <v>19.446000000000002</v>
      </c>
      <c r="Q44" s="43">
        <f t="shared" si="3"/>
        <v>0.58199999999999363</v>
      </c>
      <c r="R44" s="44">
        <f t="shared" si="3"/>
        <v>0.45199999999999818</v>
      </c>
      <c r="S44" s="44">
        <f t="shared" si="3"/>
        <v>0.28400000000000603</v>
      </c>
      <c r="T44" s="44">
        <f t="shared" si="3"/>
        <v>-0.23399999999999466</v>
      </c>
      <c r="U44" s="44">
        <f t="shared" si="3"/>
        <v>0.21399999999999864</v>
      </c>
      <c r="V44" s="45">
        <f t="shared" si="3"/>
        <v>6.0000000000002274E-3</v>
      </c>
    </row>
    <row r="45" spans="1:22">
      <c r="A45" s="34">
        <v>2042</v>
      </c>
      <c r="B45" s="34">
        <v>83.91</v>
      </c>
      <c r="C45" s="34">
        <v>166.29</v>
      </c>
      <c r="D45" s="34">
        <v>92.28</v>
      </c>
      <c r="E45" s="34">
        <v>86.91</v>
      </c>
      <c r="F45" s="34">
        <v>41.32</v>
      </c>
      <c r="G45" s="34">
        <v>19.32</v>
      </c>
      <c r="J45" s="43">
        <f t="shared" si="2"/>
        <v>84.494</v>
      </c>
      <c r="K45" s="44">
        <f t="shared" si="2"/>
        <v>166.75400000000002</v>
      </c>
      <c r="L45" s="44">
        <f t="shared" si="2"/>
        <v>92.565999999999988</v>
      </c>
      <c r="M45" s="44">
        <f t="shared" si="2"/>
        <v>86.762</v>
      </c>
      <c r="N45" s="44">
        <f t="shared" si="2"/>
        <v>41.528000000000006</v>
      </c>
      <c r="O45" s="45">
        <f t="shared" si="2"/>
        <v>19.344000000000001</v>
      </c>
      <c r="Q45" s="43">
        <f t="shared" si="3"/>
        <v>0.58400000000000318</v>
      </c>
      <c r="R45" s="44">
        <f t="shared" si="3"/>
        <v>0.46400000000002706</v>
      </c>
      <c r="S45" s="44">
        <f t="shared" si="3"/>
        <v>0.28599999999998715</v>
      </c>
      <c r="T45" s="44">
        <f t="shared" si="3"/>
        <v>-0.14799999999999613</v>
      </c>
      <c r="U45" s="44">
        <f t="shared" si="3"/>
        <v>0.20800000000000551</v>
      </c>
      <c r="V45" s="45">
        <f t="shared" si="3"/>
        <v>2.4000000000000909E-2</v>
      </c>
    </row>
    <row r="46" spans="1:22">
      <c r="A46" s="34">
        <v>2043</v>
      </c>
      <c r="B46" s="34">
        <v>81</v>
      </c>
      <c r="C46" s="34">
        <v>163.94</v>
      </c>
      <c r="D46" s="34">
        <v>90.81</v>
      </c>
      <c r="E46" s="34">
        <v>87.3</v>
      </c>
      <c r="F46" s="34">
        <v>40.29</v>
      </c>
      <c r="G46" s="34">
        <v>19.12</v>
      </c>
      <c r="J46" s="43">
        <f t="shared" si="2"/>
        <v>81.581999999999994</v>
      </c>
      <c r="K46" s="44">
        <f t="shared" si="2"/>
        <v>164.41</v>
      </c>
      <c r="L46" s="44">
        <f t="shared" si="2"/>
        <v>91.104000000000013</v>
      </c>
      <c r="M46" s="44">
        <f t="shared" si="2"/>
        <v>87.221999999999994</v>
      </c>
      <c r="N46" s="44">
        <f t="shared" si="2"/>
        <v>40.495999999999995</v>
      </c>
      <c r="O46" s="45">
        <f t="shared" si="2"/>
        <v>19.16</v>
      </c>
      <c r="Q46" s="43">
        <f t="shared" si="3"/>
        <v>0.58199999999999363</v>
      </c>
      <c r="R46" s="44">
        <f t="shared" si="3"/>
        <v>0.46999999999999886</v>
      </c>
      <c r="S46" s="44">
        <f t="shared" si="3"/>
        <v>0.29400000000001114</v>
      </c>
      <c r="T46" s="44">
        <f t="shared" si="3"/>
        <v>-7.8000000000002956E-2</v>
      </c>
      <c r="U46" s="44">
        <f t="shared" si="3"/>
        <v>0.20599999999999596</v>
      </c>
      <c r="V46" s="45">
        <f t="shared" si="3"/>
        <v>3.9999999999999147E-2</v>
      </c>
    </row>
    <row r="47" spans="1:22">
      <c r="A47" s="34">
        <v>2044</v>
      </c>
      <c r="B47" s="34">
        <v>78.11</v>
      </c>
      <c r="C47" s="34">
        <v>161.56</v>
      </c>
      <c r="D47" s="34">
        <v>89.26</v>
      </c>
      <c r="E47" s="34">
        <v>87.39</v>
      </c>
      <c r="F47" s="34">
        <v>39.29</v>
      </c>
      <c r="G47" s="34">
        <v>18.850000000000001</v>
      </c>
      <c r="J47" s="43">
        <f t="shared" si="2"/>
        <v>78.687999999999988</v>
      </c>
      <c r="K47" s="44">
        <f t="shared" si="2"/>
        <v>162.036</v>
      </c>
      <c r="L47" s="44">
        <f t="shared" si="2"/>
        <v>89.57</v>
      </c>
      <c r="M47" s="44">
        <f t="shared" si="2"/>
        <v>87.372</v>
      </c>
      <c r="N47" s="44">
        <f t="shared" si="2"/>
        <v>39.49</v>
      </c>
      <c r="O47" s="45">
        <f t="shared" si="2"/>
        <v>18.904</v>
      </c>
      <c r="Q47" s="43">
        <f t="shared" si="3"/>
        <v>0.57799999999998875</v>
      </c>
      <c r="R47" s="44">
        <f t="shared" si="3"/>
        <v>0.47599999999999909</v>
      </c>
      <c r="S47" s="44">
        <f t="shared" si="3"/>
        <v>0.30999999999998806</v>
      </c>
      <c r="T47" s="44">
        <f t="shared" si="3"/>
        <v>-1.8000000000000682E-2</v>
      </c>
      <c r="U47" s="44">
        <f t="shared" si="3"/>
        <v>0.20000000000000284</v>
      </c>
      <c r="V47" s="45">
        <f t="shared" si="3"/>
        <v>5.3999999999998494E-2</v>
      </c>
    </row>
    <row r="48" spans="1:22">
      <c r="A48" s="34">
        <v>2045</v>
      </c>
      <c r="B48" s="34">
        <v>75.319999999999993</v>
      </c>
      <c r="C48" s="34">
        <v>159.16999999999999</v>
      </c>
      <c r="D48" s="34">
        <v>87.67</v>
      </c>
      <c r="E48" s="34">
        <v>87.3</v>
      </c>
      <c r="F48" s="34">
        <v>38.31</v>
      </c>
      <c r="G48" s="34">
        <v>18.52</v>
      </c>
      <c r="J48" s="43">
        <f t="shared" si="2"/>
        <v>75.878</v>
      </c>
      <c r="K48" s="44">
        <f t="shared" si="2"/>
        <v>159.648</v>
      </c>
      <c r="L48" s="44">
        <f t="shared" si="2"/>
        <v>87.988</v>
      </c>
      <c r="M48" s="44">
        <f t="shared" si="2"/>
        <v>87.317999999999998</v>
      </c>
      <c r="N48" s="44">
        <f t="shared" si="2"/>
        <v>38.506</v>
      </c>
      <c r="O48" s="45">
        <f t="shared" si="2"/>
        <v>18.585999999999999</v>
      </c>
      <c r="Q48" s="43">
        <f t="shared" si="3"/>
        <v>0.55800000000000693</v>
      </c>
      <c r="R48" s="44">
        <f t="shared" si="3"/>
        <v>0.47800000000000864</v>
      </c>
      <c r="S48" s="44">
        <f t="shared" si="3"/>
        <v>0.31799999999999784</v>
      </c>
      <c r="T48" s="44">
        <f t="shared" si="3"/>
        <v>1.8000000000000682E-2</v>
      </c>
      <c r="U48" s="44">
        <f t="shared" si="3"/>
        <v>0.19599999999999795</v>
      </c>
      <c r="V48" s="45">
        <f t="shared" si="3"/>
        <v>6.5999999999998948E-2</v>
      </c>
    </row>
    <row r="49" spans="1:22">
      <c r="A49" s="34">
        <v>2046</v>
      </c>
      <c r="B49" s="34">
        <v>72.66</v>
      </c>
      <c r="C49" s="34">
        <v>156.79</v>
      </c>
      <c r="D49" s="34">
        <v>86.11</v>
      </c>
      <c r="E49" s="34">
        <v>87.17</v>
      </c>
      <c r="F49" s="34">
        <v>37.369999999999997</v>
      </c>
      <c r="G49" s="34">
        <v>18.170000000000002</v>
      </c>
      <c r="J49" s="43">
        <f t="shared" si="2"/>
        <v>73.191999999999993</v>
      </c>
      <c r="K49" s="44">
        <f t="shared" si="2"/>
        <v>157.26599999999999</v>
      </c>
      <c r="L49" s="44">
        <f t="shared" si="2"/>
        <v>86.421999999999997</v>
      </c>
      <c r="M49" s="44">
        <f t="shared" si="2"/>
        <v>87.195999999999998</v>
      </c>
      <c r="N49" s="44">
        <f t="shared" si="2"/>
        <v>37.558</v>
      </c>
      <c r="O49" s="45">
        <f t="shared" si="2"/>
        <v>18.240000000000002</v>
      </c>
      <c r="Q49" s="43">
        <f t="shared" si="3"/>
        <v>0.53199999999999648</v>
      </c>
      <c r="R49" s="44">
        <f t="shared" si="3"/>
        <v>0.47599999999999909</v>
      </c>
      <c r="S49" s="44">
        <f t="shared" si="3"/>
        <v>0.31199999999999761</v>
      </c>
      <c r="T49" s="44">
        <f t="shared" si="3"/>
        <v>2.5999999999996248E-2</v>
      </c>
      <c r="U49" s="44">
        <f t="shared" si="3"/>
        <v>0.18800000000000239</v>
      </c>
      <c r="V49" s="45">
        <f t="shared" si="3"/>
        <v>7.0000000000000284E-2</v>
      </c>
    </row>
    <row r="50" spans="1:22">
      <c r="A50" s="34">
        <v>2047</v>
      </c>
      <c r="B50" s="34">
        <v>70.14</v>
      </c>
      <c r="C50" s="34">
        <v>154.41</v>
      </c>
      <c r="D50" s="34">
        <v>84.58</v>
      </c>
      <c r="E50" s="34">
        <v>87.02</v>
      </c>
      <c r="F50" s="34">
        <v>36.47</v>
      </c>
      <c r="G50" s="34">
        <v>17.79</v>
      </c>
      <c r="J50" s="43">
        <f t="shared" si="2"/>
        <v>70.644000000000005</v>
      </c>
      <c r="K50" s="44">
        <f t="shared" si="2"/>
        <v>154.886</v>
      </c>
      <c r="L50" s="44">
        <f t="shared" si="2"/>
        <v>84.885999999999996</v>
      </c>
      <c r="M50" s="44">
        <f t="shared" si="2"/>
        <v>87.05</v>
      </c>
      <c r="N50" s="44">
        <f t="shared" si="2"/>
        <v>36.65</v>
      </c>
      <c r="O50" s="45">
        <f t="shared" si="2"/>
        <v>17.866</v>
      </c>
      <c r="Q50" s="43">
        <f t="shared" si="3"/>
        <v>0.50400000000000489</v>
      </c>
      <c r="R50" s="44">
        <f t="shared" si="3"/>
        <v>0.47599999999999909</v>
      </c>
      <c r="S50" s="44">
        <f t="shared" si="3"/>
        <v>0.30599999999999739</v>
      </c>
      <c r="T50" s="44">
        <f t="shared" si="3"/>
        <v>3.0000000000001137E-2</v>
      </c>
      <c r="U50" s="44">
        <f t="shared" si="3"/>
        <v>0.17999999999999972</v>
      </c>
      <c r="V50" s="45">
        <f t="shared" si="3"/>
        <v>7.6000000000000512E-2</v>
      </c>
    </row>
    <row r="51" spans="1:22">
      <c r="A51" s="34">
        <v>2048</v>
      </c>
      <c r="B51" s="34">
        <v>67.739999999999995</v>
      </c>
      <c r="C51" s="34">
        <v>152.06</v>
      </c>
      <c r="D51" s="34">
        <v>83.08</v>
      </c>
      <c r="E51" s="34">
        <v>86.88</v>
      </c>
      <c r="F51" s="34">
        <v>35.61</v>
      </c>
      <c r="G51" s="34">
        <v>17.399999999999999</v>
      </c>
      <c r="J51" s="43">
        <f t="shared" si="2"/>
        <v>68.22</v>
      </c>
      <c r="K51" s="44">
        <f t="shared" si="2"/>
        <v>152.53</v>
      </c>
      <c r="L51" s="44">
        <f t="shared" si="2"/>
        <v>83.38</v>
      </c>
      <c r="M51" s="44">
        <f t="shared" si="2"/>
        <v>86.908000000000001</v>
      </c>
      <c r="N51" s="44">
        <f t="shared" si="2"/>
        <v>35.781999999999996</v>
      </c>
      <c r="O51" s="45">
        <f t="shared" si="2"/>
        <v>17.477999999999998</v>
      </c>
      <c r="Q51" s="43">
        <f t="shared" si="3"/>
        <v>0.48000000000000398</v>
      </c>
      <c r="R51" s="44">
        <f t="shared" si="3"/>
        <v>0.46999999999999886</v>
      </c>
      <c r="S51" s="44">
        <f t="shared" si="3"/>
        <v>0.29999999999999716</v>
      </c>
      <c r="T51" s="44">
        <f t="shared" si="3"/>
        <v>2.8000000000005798E-2</v>
      </c>
      <c r="U51" s="44">
        <f t="shared" si="3"/>
        <v>0.17199999999999704</v>
      </c>
      <c r="V51" s="45">
        <f t="shared" si="3"/>
        <v>7.7999999999999403E-2</v>
      </c>
    </row>
    <row r="52" spans="1:22">
      <c r="A52" s="34">
        <v>2049</v>
      </c>
      <c r="B52" s="34">
        <v>65.44</v>
      </c>
      <c r="C52" s="34">
        <v>149.72999999999999</v>
      </c>
      <c r="D52" s="34">
        <v>81.599999999999994</v>
      </c>
      <c r="E52" s="34">
        <v>86.75</v>
      </c>
      <c r="F52" s="34">
        <v>34.79</v>
      </c>
      <c r="G52" s="34">
        <v>17.010000000000002</v>
      </c>
      <c r="J52" s="43">
        <f t="shared" si="2"/>
        <v>65.900000000000006</v>
      </c>
      <c r="K52" s="44">
        <f t="shared" si="2"/>
        <v>150.19599999999997</v>
      </c>
      <c r="L52" s="44">
        <f t="shared" si="2"/>
        <v>81.896000000000001</v>
      </c>
      <c r="M52" s="44">
        <f t="shared" si="2"/>
        <v>86.775999999999996</v>
      </c>
      <c r="N52" s="44">
        <f t="shared" si="2"/>
        <v>34.954000000000001</v>
      </c>
      <c r="O52" s="45">
        <f t="shared" si="2"/>
        <v>17.088000000000001</v>
      </c>
      <c r="Q52" s="43">
        <f t="shared" si="3"/>
        <v>0.46000000000000796</v>
      </c>
      <c r="R52" s="44">
        <f t="shared" si="3"/>
        <v>0.46599999999997976</v>
      </c>
      <c r="S52" s="44">
        <f t="shared" si="3"/>
        <v>0.29600000000000648</v>
      </c>
      <c r="T52" s="44">
        <f t="shared" si="3"/>
        <v>2.5999999999996248E-2</v>
      </c>
      <c r="U52" s="44">
        <f t="shared" si="3"/>
        <v>0.16400000000000148</v>
      </c>
      <c r="V52" s="45">
        <f t="shared" si="3"/>
        <v>7.7999999999999403E-2</v>
      </c>
    </row>
    <row r="53" spans="1:22">
      <c r="A53" s="34">
        <v>2050</v>
      </c>
      <c r="B53" s="34">
        <v>63.25</v>
      </c>
      <c r="C53" s="34">
        <v>147.41999999999999</v>
      </c>
      <c r="D53" s="34">
        <v>80.150000000000006</v>
      </c>
      <c r="E53" s="34">
        <v>86.65</v>
      </c>
      <c r="F53" s="34">
        <v>34</v>
      </c>
      <c r="G53" s="34">
        <v>16.63</v>
      </c>
      <c r="J53" s="43">
        <f t="shared" si="2"/>
        <v>63.688000000000002</v>
      </c>
      <c r="K53" s="44">
        <f t="shared" si="2"/>
        <v>147.88199999999998</v>
      </c>
      <c r="L53" s="44">
        <f t="shared" si="2"/>
        <v>80.44</v>
      </c>
      <c r="M53" s="44">
        <f t="shared" si="2"/>
        <v>86.67</v>
      </c>
      <c r="N53" s="44">
        <f t="shared" si="2"/>
        <v>34.158000000000001</v>
      </c>
      <c r="O53" s="45">
        <f t="shared" si="2"/>
        <v>16.706</v>
      </c>
      <c r="Q53" s="43">
        <f t="shared" si="3"/>
        <v>0.43800000000000239</v>
      </c>
      <c r="R53" s="44">
        <f t="shared" si="3"/>
        <v>0.46199999999998909</v>
      </c>
      <c r="S53" s="44">
        <f t="shared" si="3"/>
        <v>0.28999999999999204</v>
      </c>
      <c r="T53" s="44">
        <f t="shared" si="3"/>
        <v>1.9999999999996021E-2</v>
      </c>
      <c r="U53" s="44">
        <f t="shared" si="3"/>
        <v>0.15800000000000125</v>
      </c>
      <c r="V53" s="45">
        <f t="shared" si="3"/>
        <v>7.6000000000000512E-2</v>
      </c>
    </row>
    <row r="54" spans="1:22">
      <c r="A54" s="34">
        <v>2051</v>
      </c>
      <c r="B54" s="34">
        <v>61.15</v>
      </c>
      <c r="C54" s="34">
        <v>145.15</v>
      </c>
      <c r="D54" s="34">
        <v>78.73</v>
      </c>
      <c r="E54" s="34">
        <v>86.58</v>
      </c>
      <c r="F54" s="34">
        <v>33.24</v>
      </c>
      <c r="G54" s="34">
        <v>16.25</v>
      </c>
      <c r="J54" s="43">
        <f t="shared" si="2"/>
        <v>61.57</v>
      </c>
      <c r="K54" s="44">
        <f t="shared" si="2"/>
        <v>145.60399999999998</v>
      </c>
      <c r="L54" s="44">
        <f t="shared" si="2"/>
        <v>79.01400000000001</v>
      </c>
      <c r="M54" s="44">
        <f t="shared" si="2"/>
        <v>86.593999999999994</v>
      </c>
      <c r="N54" s="44">
        <f t="shared" si="2"/>
        <v>33.392000000000003</v>
      </c>
      <c r="O54" s="45">
        <f t="shared" si="2"/>
        <v>16.326000000000001</v>
      </c>
      <c r="Q54" s="43">
        <f t="shared" si="3"/>
        <v>0.42000000000000171</v>
      </c>
      <c r="R54" s="44">
        <f t="shared" si="3"/>
        <v>0.45399999999997931</v>
      </c>
      <c r="S54" s="44">
        <f t="shared" si="3"/>
        <v>0.28400000000000603</v>
      </c>
      <c r="T54" s="44">
        <f t="shared" si="3"/>
        <v>1.3999999999995794E-2</v>
      </c>
      <c r="U54" s="44">
        <f t="shared" si="3"/>
        <v>0.15200000000000102</v>
      </c>
      <c r="V54" s="45">
        <f t="shared" si="3"/>
        <v>7.6000000000000512E-2</v>
      </c>
    </row>
    <row r="55" spans="1:22">
      <c r="A55" s="34">
        <v>2052</v>
      </c>
      <c r="B55" s="34">
        <v>59.14</v>
      </c>
      <c r="C55" s="34">
        <v>142.88999999999999</v>
      </c>
      <c r="D55" s="34">
        <v>77.34</v>
      </c>
      <c r="E55" s="34">
        <v>86.52</v>
      </c>
      <c r="F55" s="34">
        <v>32.520000000000003</v>
      </c>
      <c r="G55" s="34">
        <v>15.88</v>
      </c>
      <c r="J55" s="43">
        <f t="shared" si="2"/>
        <v>59.542000000000002</v>
      </c>
      <c r="K55" s="44">
        <f t="shared" si="2"/>
        <v>143.34199999999998</v>
      </c>
      <c r="L55" s="44">
        <f t="shared" si="2"/>
        <v>77.618000000000009</v>
      </c>
      <c r="M55" s="44">
        <f t="shared" si="2"/>
        <v>86.531999999999982</v>
      </c>
      <c r="N55" s="44">
        <f t="shared" si="2"/>
        <v>32.664000000000001</v>
      </c>
      <c r="O55" s="45">
        <f t="shared" si="2"/>
        <v>15.954000000000001</v>
      </c>
      <c r="Q55" s="43">
        <f t="shared" si="3"/>
        <v>0.40200000000000102</v>
      </c>
      <c r="R55" s="44">
        <f t="shared" si="3"/>
        <v>0.45199999999999818</v>
      </c>
      <c r="S55" s="44">
        <f t="shared" si="3"/>
        <v>0.2780000000000058</v>
      </c>
      <c r="T55" s="44">
        <f t="shared" si="3"/>
        <v>1.1999999999986244E-2</v>
      </c>
      <c r="U55" s="44">
        <f t="shared" si="3"/>
        <v>0.14399999999999835</v>
      </c>
      <c r="V55" s="45">
        <f t="shared" si="3"/>
        <v>7.3999999999999844E-2</v>
      </c>
    </row>
    <row r="56" spans="1:22">
      <c r="A56" s="34">
        <v>2053</v>
      </c>
      <c r="B56" s="34">
        <v>57.22</v>
      </c>
      <c r="C56" s="34">
        <v>140.66999999999999</v>
      </c>
      <c r="D56" s="34">
        <v>76.010000000000005</v>
      </c>
      <c r="E56" s="34">
        <v>86.48</v>
      </c>
      <c r="F56" s="34">
        <v>31.82</v>
      </c>
      <c r="G56" s="34">
        <v>15.52</v>
      </c>
      <c r="J56" s="43">
        <f t="shared" si="2"/>
        <v>57.603999999999999</v>
      </c>
      <c r="K56" s="44">
        <f t="shared" si="2"/>
        <v>141.114</v>
      </c>
      <c r="L56" s="44">
        <f t="shared" si="2"/>
        <v>76.27600000000001</v>
      </c>
      <c r="M56" s="44">
        <f t="shared" si="2"/>
        <v>86.488</v>
      </c>
      <c r="N56" s="44">
        <f t="shared" si="2"/>
        <v>31.96</v>
      </c>
      <c r="O56" s="45">
        <f t="shared" si="2"/>
        <v>15.591999999999999</v>
      </c>
      <c r="Q56" s="43">
        <f t="shared" si="3"/>
        <v>0.38400000000000034</v>
      </c>
      <c r="R56" s="44">
        <f t="shared" si="3"/>
        <v>0.44400000000001683</v>
      </c>
      <c r="S56" s="44">
        <f t="shared" si="3"/>
        <v>0.26600000000000534</v>
      </c>
      <c r="T56" s="44">
        <f t="shared" si="3"/>
        <v>7.9999999999955662E-3</v>
      </c>
      <c r="U56" s="44">
        <f t="shared" si="3"/>
        <v>0.14000000000000057</v>
      </c>
      <c r="V56" s="45">
        <f t="shared" si="3"/>
        <v>7.1999999999999176E-2</v>
      </c>
    </row>
    <row r="57" spans="1:22">
      <c r="A57" s="34">
        <v>2054</v>
      </c>
      <c r="B57" s="34">
        <v>55.39</v>
      </c>
      <c r="C57" s="34">
        <v>138.46</v>
      </c>
      <c r="D57" s="34">
        <v>74.73</v>
      </c>
      <c r="E57" s="34">
        <v>86.45</v>
      </c>
      <c r="F57" s="34">
        <v>31.16</v>
      </c>
      <c r="G57" s="34">
        <v>15.17</v>
      </c>
      <c r="J57" s="43">
        <f t="shared" si="2"/>
        <v>55.756</v>
      </c>
      <c r="K57" s="44">
        <f t="shared" si="2"/>
        <v>138.90200000000002</v>
      </c>
      <c r="L57" s="44">
        <f t="shared" si="2"/>
        <v>74.986000000000004</v>
      </c>
      <c r="M57" s="44">
        <f t="shared" si="2"/>
        <v>86.456000000000003</v>
      </c>
      <c r="N57" s="44">
        <f t="shared" si="2"/>
        <v>31.292000000000002</v>
      </c>
      <c r="O57" s="45">
        <f t="shared" si="2"/>
        <v>15.24</v>
      </c>
      <c r="Q57" s="43">
        <f t="shared" si="3"/>
        <v>0.36599999999999966</v>
      </c>
      <c r="R57" s="44">
        <f t="shared" si="3"/>
        <v>0.44200000000000728</v>
      </c>
      <c r="S57" s="44">
        <f t="shared" si="3"/>
        <v>0.25600000000000023</v>
      </c>
      <c r="T57" s="44">
        <f t="shared" si="3"/>
        <v>6.0000000000002274E-3</v>
      </c>
      <c r="U57" s="44">
        <f t="shared" si="3"/>
        <v>0.13200000000000145</v>
      </c>
      <c r="V57" s="45">
        <f t="shared" si="3"/>
        <v>7.0000000000000284E-2</v>
      </c>
    </row>
    <row r="58" spans="1:22">
      <c r="A58" s="34">
        <v>2055</v>
      </c>
      <c r="B58" s="34">
        <v>53.65</v>
      </c>
      <c r="C58" s="34">
        <v>136.29</v>
      </c>
      <c r="D58" s="34">
        <v>73.5</v>
      </c>
      <c r="E58" s="34">
        <v>86.43</v>
      </c>
      <c r="F58" s="34">
        <v>30.52</v>
      </c>
      <c r="G58" s="34">
        <v>14.82</v>
      </c>
      <c r="J58" s="43">
        <f t="shared" si="2"/>
        <v>53.997999999999998</v>
      </c>
      <c r="K58" s="44">
        <f t="shared" si="2"/>
        <v>136.72399999999999</v>
      </c>
      <c r="L58" s="44">
        <f t="shared" si="2"/>
        <v>73.746000000000009</v>
      </c>
      <c r="M58" s="44">
        <f t="shared" si="2"/>
        <v>86.433999999999997</v>
      </c>
      <c r="N58" s="44">
        <f t="shared" si="2"/>
        <v>30.648</v>
      </c>
      <c r="O58" s="45">
        <f t="shared" si="2"/>
        <v>14.89</v>
      </c>
      <c r="Q58" s="43">
        <f t="shared" si="3"/>
        <v>0.34799999999999898</v>
      </c>
      <c r="R58" s="44">
        <f t="shared" si="3"/>
        <v>0.4339999999999975</v>
      </c>
      <c r="S58" s="44">
        <f t="shared" si="3"/>
        <v>0.24600000000000932</v>
      </c>
      <c r="T58" s="44">
        <f t="shared" si="3"/>
        <v>3.9999999999906777E-3</v>
      </c>
      <c r="U58" s="44">
        <f t="shared" si="3"/>
        <v>0.12800000000000011</v>
      </c>
      <c r="V58" s="45">
        <f t="shared" si="3"/>
        <v>7.0000000000000284E-2</v>
      </c>
    </row>
    <row r="59" spans="1:22">
      <c r="A59" s="34">
        <v>2056</v>
      </c>
      <c r="B59" s="34">
        <v>52</v>
      </c>
      <c r="C59" s="34">
        <v>134.13999999999999</v>
      </c>
      <c r="D59" s="34">
        <v>72.33</v>
      </c>
      <c r="E59" s="34">
        <v>86.41</v>
      </c>
      <c r="F59" s="34">
        <v>29.91</v>
      </c>
      <c r="G59" s="34">
        <v>14.48</v>
      </c>
      <c r="J59" s="43">
        <f t="shared" si="2"/>
        <v>52.33</v>
      </c>
      <c r="K59" s="44">
        <f t="shared" si="2"/>
        <v>134.57</v>
      </c>
      <c r="L59" s="44">
        <f t="shared" si="2"/>
        <v>72.564000000000007</v>
      </c>
      <c r="M59" s="44">
        <f t="shared" si="2"/>
        <v>86.414000000000001</v>
      </c>
      <c r="N59" s="44">
        <f t="shared" si="2"/>
        <v>30.032</v>
      </c>
      <c r="O59" s="45">
        <f t="shared" si="2"/>
        <v>14.548000000000002</v>
      </c>
      <c r="Q59" s="43">
        <f t="shared" si="3"/>
        <v>0.32999999999999829</v>
      </c>
      <c r="R59" s="44">
        <f t="shared" si="3"/>
        <v>0.43000000000000682</v>
      </c>
      <c r="S59" s="44">
        <f t="shared" si="3"/>
        <v>0.23400000000000887</v>
      </c>
      <c r="T59" s="44">
        <f t="shared" si="3"/>
        <v>4.0000000000048885E-3</v>
      </c>
      <c r="U59" s="44">
        <f t="shared" si="3"/>
        <v>0.12199999999999989</v>
      </c>
      <c r="V59" s="45">
        <f t="shared" si="3"/>
        <v>6.8000000000001393E-2</v>
      </c>
    </row>
    <row r="60" spans="1:22">
      <c r="A60" s="34">
        <v>2057</v>
      </c>
      <c r="B60" s="34">
        <v>50.44</v>
      </c>
      <c r="C60" s="34">
        <v>132.02000000000001</v>
      </c>
      <c r="D60" s="34">
        <v>71.209999999999994</v>
      </c>
      <c r="E60" s="34">
        <v>86.4</v>
      </c>
      <c r="F60" s="34">
        <v>29.33</v>
      </c>
      <c r="G60" s="34">
        <v>14.15</v>
      </c>
      <c r="J60" s="43">
        <f t="shared" si="2"/>
        <v>50.752000000000002</v>
      </c>
      <c r="K60" s="44">
        <f t="shared" si="2"/>
        <v>132.44400000000002</v>
      </c>
      <c r="L60" s="44">
        <f t="shared" si="2"/>
        <v>71.433999999999997</v>
      </c>
      <c r="M60" s="44">
        <f t="shared" si="2"/>
        <v>86.402000000000001</v>
      </c>
      <c r="N60" s="44">
        <f t="shared" si="2"/>
        <v>29.445999999999998</v>
      </c>
      <c r="O60" s="45">
        <f t="shared" si="2"/>
        <v>14.215999999999999</v>
      </c>
      <c r="Q60" s="43">
        <f t="shared" si="3"/>
        <v>0.31200000000000472</v>
      </c>
      <c r="R60" s="44">
        <f t="shared" si="3"/>
        <v>0.42400000000000659</v>
      </c>
      <c r="S60" s="44">
        <f t="shared" si="3"/>
        <v>0.22400000000000375</v>
      </c>
      <c r="T60" s="44">
        <f t="shared" si="3"/>
        <v>1.9999999999953388E-3</v>
      </c>
      <c r="U60" s="44">
        <f t="shared" si="3"/>
        <v>0.11599999999999966</v>
      </c>
      <c r="V60" s="45">
        <f t="shared" si="3"/>
        <v>6.5999999999998948E-2</v>
      </c>
    </row>
    <row r="61" spans="1:22">
      <c r="A61" s="34">
        <v>2058</v>
      </c>
      <c r="B61" s="34">
        <v>48.97</v>
      </c>
      <c r="C61" s="34">
        <v>129.93</v>
      </c>
      <c r="D61" s="34">
        <v>70.13</v>
      </c>
      <c r="E61" s="34">
        <v>86.39</v>
      </c>
      <c r="F61" s="34">
        <v>28.77</v>
      </c>
      <c r="G61" s="34">
        <v>13.83</v>
      </c>
      <c r="J61" s="43">
        <f t="shared" si="2"/>
        <v>49.263999999999996</v>
      </c>
      <c r="K61" s="44">
        <f t="shared" si="2"/>
        <v>130.34800000000001</v>
      </c>
      <c r="L61" s="44">
        <f t="shared" si="2"/>
        <v>70.345999999999989</v>
      </c>
      <c r="M61" s="44">
        <f t="shared" si="2"/>
        <v>86.39200000000001</v>
      </c>
      <c r="N61" s="44">
        <f t="shared" si="2"/>
        <v>28.882000000000001</v>
      </c>
      <c r="O61" s="45">
        <f t="shared" si="2"/>
        <v>13.894</v>
      </c>
      <c r="Q61" s="43">
        <f t="shared" si="3"/>
        <v>0.29399999999999693</v>
      </c>
      <c r="R61" s="44">
        <f t="shared" si="3"/>
        <v>0.41800000000000637</v>
      </c>
      <c r="S61" s="44">
        <f t="shared" si="3"/>
        <v>0.21599999999999397</v>
      </c>
      <c r="T61" s="44">
        <f t="shared" si="3"/>
        <v>2.0000000000095497E-3</v>
      </c>
      <c r="U61" s="44">
        <f t="shared" si="3"/>
        <v>0.11200000000000188</v>
      </c>
      <c r="V61" s="45">
        <f t="shared" si="3"/>
        <v>6.4000000000000057E-2</v>
      </c>
    </row>
    <row r="62" spans="1:22">
      <c r="A62" s="34">
        <v>2059</v>
      </c>
      <c r="B62" s="34">
        <v>47.57</v>
      </c>
      <c r="C62" s="34">
        <v>127.87</v>
      </c>
      <c r="D62" s="34">
        <v>69.09</v>
      </c>
      <c r="E62" s="34">
        <v>86.37</v>
      </c>
      <c r="F62" s="34">
        <v>28.23</v>
      </c>
      <c r="G62" s="34">
        <v>13.52</v>
      </c>
      <c r="J62" s="43">
        <f t="shared" si="2"/>
        <v>47.85</v>
      </c>
      <c r="K62" s="44">
        <f t="shared" si="2"/>
        <v>128.28200000000001</v>
      </c>
      <c r="L62" s="44">
        <f t="shared" si="2"/>
        <v>69.298000000000002</v>
      </c>
      <c r="M62" s="44">
        <f t="shared" si="2"/>
        <v>86.373999999999995</v>
      </c>
      <c r="N62" s="44">
        <f t="shared" si="2"/>
        <v>28.338000000000001</v>
      </c>
      <c r="O62" s="45">
        <f t="shared" si="2"/>
        <v>13.582000000000001</v>
      </c>
      <c r="Q62" s="43">
        <f t="shared" si="3"/>
        <v>0.28000000000000114</v>
      </c>
      <c r="R62" s="44">
        <f t="shared" si="3"/>
        <v>0.41200000000000614</v>
      </c>
      <c r="S62" s="44">
        <f t="shared" si="3"/>
        <v>0.20799999999999841</v>
      </c>
      <c r="T62" s="44">
        <f t="shared" si="3"/>
        <v>3.9999999999906777E-3</v>
      </c>
      <c r="U62" s="44">
        <f t="shared" si="3"/>
        <v>0.10800000000000054</v>
      </c>
      <c r="V62" s="45">
        <f t="shared" si="3"/>
        <v>6.2000000000001165E-2</v>
      </c>
    </row>
    <row r="63" spans="1:22">
      <c r="A63" s="34">
        <v>2060</v>
      </c>
      <c r="B63" s="34">
        <v>46.24</v>
      </c>
      <c r="C63" s="34">
        <v>125.84</v>
      </c>
      <c r="D63" s="34">
        <v>68.09</v>
      </c>
      <c r="E63" s="34">
        <v>86.36</v>
      </c>
      <c r="F63" s="34">
        <v>27.71</v>
      </c>
      <c r="G63" s="34">
        <v>13.22</v>
      </c>
      <c r="J63" s="43">
        <f t="shared" si="2"/>
        <v>46.506</v>
      </c>
      <c r="K63" s="44">
        <f t="shared" si="2"/>
        <v>126.24600000000001</v>
      </c>
      <c r="L63" s="44">
        <f t="shared" si="2"/>
        <v>68.290000000000006</v>
      </c>
      <c r="M63" s="44">
        <f t="shared" si="2"/>
        <v>86.362000000000009</v>
      </c>
      <c r="N63" s="44">
        <f t="shared" si="2"/>
        <v>27.814</v>
      </c>
      <c r="O63" s="45">
        <f t="shared" si="2"/>
        <v>13.28</v>
      </c>
      <c r="Q63" s="43">
        <f t="shared" si="3"/>
        <v>0.26599999999999824</v>
      </c>
      <c r="R63" s="44">
        <f t="shared" si="3"/>
        <v>0.40600000000000591</v>
      </c>
      <c r="S63" s="44">
        <f t="shared" si="3"/>
        <v>0.20000000000000284</v>
      </c>
      <c r="T63" s="44">
        <f t="shared" si="3"/>
        <v>2.0000000000095497E-3</v>
      </c>
      <c r="U63" s="44">
        <f t="shared" si="3"/>
        <v>0.1039999999999992</v>
      </c>
      <c r="V63" s="45">
        <f t="shared" si="3"/>
        <v>5.9999999999998721E-2</v>
      </c>
    </row>
    <row r="64" spans="1:22">
      <c r="A64" s="34">
        <v>2061</v>
      </c>
      <c r="B64" s="34">
        <v>44.97</v>
      </c>
      <c r="C64" s="34">
        <v>123.85</v>
      </c>
      <c r="D64" s="34">
        <v>67.12</v>
      </c>
      <c r="E64" s="34">
        <v>86.33</v>
      </c>
      <c r="F64" s="34">
        <v>27.21</v>
      </c>
      <c r="G64" s="34">
        <v>12.93</v>
      </c>
      <c r="J64" s="43">
        <f t="shared" si="2"/>
        <v>45.223999999999997</v>
      </c>
      <c r="K64" s="44">
        <f t="shared" si="2"/>
        <v>124.24799999999999</v>
      </c>
      <c r="L64" s="44">
        <f t="shared" si="2"/>
        <v>67.314000000000007</v>
      </c>
      <c r="M64" s="44">
        <f t="shared" si="2"/>
        <v>86.335999999999999</v>
      </c>
      <c r="N64" s="44">
        <f t="shared" si="2"/>
        <v>27.31</v>
      </c>
      <c r="O64" s="45">
        <f t="shared" si="2"/>
        <v>12.988000000000001</v>
      </c>
      <c r="Q64" s="43">
        <f t="shared" si="3"/>
        <v>0.25399999999999778</v>
      </c>
      <c r="R64" s="44">
        <f t="shared" si="3"/>
        <v>0.39799999999999613</v>
      </c>
      <c r="S64" s="44">
        <f t="shared" si="3"/>
        <v>0.19400000000000261</v>
      </c>
      <c r="T64" s="44">
        <f t="shared" si="3"/>
        <v>6.0000000000002274E-3</v>
      </c>
      <c r="U64" s="44">
        <f t="shared" si="3"/>
        <v>9.9999999999997868E-2</v>
      </c>
      <c r="V64" s="45">
        <f t="shared" si="3"/>
        <v>5.8000000000001606E-2</v>
      </c>
    </row>
    <row r="65" spans="1:22">
      <c r="A65" s="34">
        <v>2062</v>
      </c>
      <c r="B65" s="34">
        <v>43.77</v>
      </c>
      <c r="C65" s="34">
        <v>121.89</v>
      </c>
      <c r="D65" s="34">
        <v>66.19</v>
      </c>
      <c r="E65" s="34">
        <v>86.3</v>
      </c>
      <c r="F65" s="34">
        <v>26.73</v>
      </c>
      <c r="G65" s="34">
        <v>12.67</v>
      </c>
      <c r="J65" s="43">
        <f t="shared" si="2"/>
        <v>44.010000000000005</v>
      </c>
      <c r="K65" s="44">
        <f t="shared" si="2"/>
        <v>122.282</v>
      </c>
      <c r="L65" s="44">
        <f t="shared" si="2"/>
        <v>66.375999999999991</v>
      </c>
      <c r="M65" s="44">
        <f t="shared" si="2"/>
        <v>86.305999999999997</v>
      </c>
      <c r="N65" s="44">
        <f t="shared" si="2"/>
        <v>26.826000000000001</v>
      </c>
      <c r="O65" s="45">
        <f t="shared" si="2"/>
        <v>12.722000000000001</v>
      </c>
      <c r="Q65" s="43">
        <f t="shared" si="3"/>
        <v>0.24000000000000199</v>
      </c>
      <c r="R65" s="44">
        <f t="shared" si="3"/>
        <v>0.39199999999999591</v>
      </c>
      <c r="S65" s="44">
        <f t="shared" si="3"/>
        <v>0.18599999999999284</v>
      </c>
      <c r="T65" s="44">
        <f t="shared" si="3"/>
        <v>6.0000000000002274E-3</v>
      </c>
      <c r="U65" s="44">
        <f t="shared" si="3"/>
        <v>9.6000000000000085E-2</v>
      </c>
      <c r="V65" s="45">
        <f t="shared" si="3"/>
        <v>5.2000000000001378E-2</v>
      </c>
    </row>
    <row r="66" spans="1:22">
      <c r="A66" s="34">
        <v>2063</v>
      </c>
      <c r="B66" s="34">
        <v>42.62</v>
      </c>
      <c r="C66" s="34">
        <v>119.98</v>
      </c>
      <c r="D66" s="34">
        <v>65.3</v>
      </c>
      <c r="E66" s="34">
        <v>86.26</v>
      </c>
      <c r="F66" s="34">
        <v>26.27</v>
      </c>
      <c r="G66" s="34">
        <v>12.41</v>
      </c>
      <c r="J66" s="43">
        <f t="shared" si="2"/>
        <v>42.849999999999994</v>
      </c>
      <c r="K66" s="44">
        <f t="shared" si="2"/>
        <v>120.36199999999999</v>
      </c>
      <c r="L66" s="44">
        <f t="shared" si="2"/>
        <v>65.477999999999994</v>
      </c>
      <c r="M66" s="44">
        <f t="shared" si="2"/>
        <v>86.268000000000001</v>
      </c>
      <c r="N66" s="44">
        <f t="shared" si="2"/>
        <v>26.362000000000002</v>
      </c>
      <c r="O66" s="45">
        <f t="shared" si="2"/>
        <v>12.462</v>
      </c>
      <c r="Q66" s="43">
        <f t="shared" si="3"/>
        <v>0.22999999999999687</v>
      </c>
      <c r="R66" s="44">
        <f t="shared" si="3"/>
        <v>0.38199999999999079</v>
      </c>
      <c r="S66" s="44">
        <f t="shared" si="3"/>
        <v>0.17799999999999727</v>
      </c>
      <c r="T66" s="44">
        <f t="shared" si="3"/>
        <v>7.9999999999955662E-3</v>
      </c>
      <c r="U66" s="44">
        <f t="shared" si="3"/>
        <v>9.2000000000002302E-2</v>
      </c>
      <c r="V66" s="45">
        <f t="shared" si="3"/>
        <v>5.1999999999999602E-2</v>
      </c>
    </row>
    <row r="67" spans="1:22">
      <c r="A67" s="34">
        <v>2064</v>
      </c>
      <c r="B67" s="34">
        <v>41.52</v>
      </c>
      <c r="C67" s="34">
        <v>118.1</v>
      </c>
      <c r="D67" s="34">
        <v>64.459999999999994</v>
      </c>
      <c r="E67" s="34">
        <v>86.2</v>
      </c>
      <c r="F67" s="34">
        <v>25.83</v>
      </c>
      <c r="G67" s="34">
        <v>12.17</v>
      </c>
      <c r="J67" s="43">
        <f t="shared" si="2"/>
        <v>41.739999999999995</v>
      </c>
      <c r="K67" s="44">
        <f t="shared" si="2"/>
        <v>118.476</v>
      </c>
      <c r="L67" s="44">
        <f t="shared" si="2"/>
        <v>64.628</v>
      </c>
      <c r="M67" s="44">
        <f t="shared" si="2"/>
        <v>86.212000000000003</v>
      </c>
      <c r="N67" s="44">
        <f t="shared" si="2"/>
        <v>25.917999999999999</v>
      </c>
      <c r="O67" s="45">
        <f t="shared" si="2"/>
        <v>12.218</v>
      </c>
      <c r="Q67" s="43">
        <f t="shared" si="3"/>
        <v>0.21999999999999176</v>
      </c>
      <c r="R67" s="44">
        <f t="shared" si="3"/>
        <v>0.37600000000000477</v>
      </c>
      <c r="S67" s="44">
        <f t="shared" si="3"/>
        <v>0.16800000000000637</v>
      </c>
      <c r="T67" s="44">
        <f t="shared" si="3"/>
        <v>1.2000000000000455E-2</v>
      </c>
      <c r="U67" s="44">
        <f t="shared" si="3"/>
        <v>8.8000000000000966E-2</v>
      </c>
      <c r="V67" s="45">
        <f t="shared" si="3"/>
        <v>4.8000000000000043E-2</v>
      </c>
    </row>
    <row r="68" spans="1:22">
      <c r="A68" s="34">
        <v>2065</v>
      </c>
      <c r="B68" s="34">
        <v>40.46</v>
      </c>
      <c r="C68" s="34">
        <v>116.26</v>
      </c>
      <c r="D68" s="34">
        <v>63.67</v>
      </c>
      <c r="E68" s="34">
        <v>86.13</v>
      </c>
      <c r="F68" s="34">
        <v>25.42</v>
      </c>
      <c r="G68" s="34">
        <v>11.95</v>
      </c>
      <c r="J68" s="43">
        <f t="shared" ref="J68:O103" si="4">((1-$I$1)*B67)+($I$1*B68)</f>
        <v>40.671999999999997</v>
      </c>
      <c r="K68" s="44">
        <f t="shared" si="4"/>
        <v>116.628</v>
      </c>
      <c r="L68" s="44">
        <f t="shared" si="4"/>
        <v>63.828000000000003</v>
      </c>
      <c r="M68" s="44">
        <f t="shared" si="4"/>
        <v>86.143999999999991</v>
      </c>
      <c r="N68" s="44">
        <f t="shared" si="4"/>
        <v>25.502000000000002</v>
      </c>
      <c r="O68" s="45">
        <f t="shared" si="4"/>
        <v>11.994</v>
      </c>
      <c r="Q68" s="43">
        <f t="shared" ref="Q68:V103" si="5">J68-B68</f>
        <v>0.21199999999999619</v>
      </c>
      <c r="R68" s="44">
        <f t="shared" si="5"/>
        <v>0.367999999999995</v>
      </c>
      <c r="S68" s="44">
        <f t="shared" si="5"/>
        <v>0.15800000000000125</v>
      </c>
      <c r="T68" s="44">
        <f t="shared" si="5"/>
        <v>1.3999999999995794E-2</v>
      </c>
      <c r="U68" s="44">
        <f t="shared" si="5"/>
        <v>8.2000000000000739E-2</v>
      </c>
      <c r="V68" s="45">
        <f t="shared" si="5"/>
        <v>4.4000000000000483E-2</v>
      </c>
    </row>
    <row r="69" spans="1:22">
      <c r="A69" s="34">
        <v>2066</v>
      </c>
      <c r="B69" s="34">
        <v>39.450000000000003</v>
      </c>
      <c r="C69" s="34">
        <v>114.46</v>
      </c>
      <c r="D69" s="34">
        <v>62.91</v>
      </c>
      <c r="E69" s="34">
        <v>86.04</v>
      </c>
      <c r="F69" s="34">
        <v>25.02</v>
      </c>
      <c r="G69" s="34">
        <v>11.73</v>
      </c>
      <c r="J69" s="43">
        <f t="shared" si="4"/>
        <v>39.652000000000001</v>
      </c>
      <c r="K69" s="44">
        <f t="shared" si="4"/>
        <v>114.82</v>
      </c>
      <c r="L69" s="44">
        <f t="shared" si="4"/>
        <v>63.061999999999998</v>
      </c>
      <c r="M69" s="44">
        <f t="shared" si="4"/>
        <v>86.058000000000007</v>
      </c>
      <c r="N69" s="44">
        <f t="shared" si="4"/>
        <v>25.1</v>
      </c>
      <c r="O69" s="45">
        <f t="shared" si="4"/>
        <v>11.773999999999999</v>
      </c>
      <c r="Q69" s="43">
        <f t="shared" si="5"/>
        <v>0.20199999999999818</v>
      </c>
      <c r="R69" s="44">
        <f t="shared" si="5"/>
        <v>0.35999999999999943</v>
      </c>
      <c r="S69" s="44">
        <f t="shared" si="5"/>
        <v>0.15200000000000102</v>
      </c>
      <c r="T69" s="44">
        <f t="shared" si="5"/>
        <v>1.8000000000000682E-2</v>
      </c>
      <c r="U69" s="44">
        <f t="shared" si="5"/>
        <v>8.0000000000001847E-2</v>
      </c>
      <c r="V69" s="45">
        <f t="shared" si="5"/>
        <v>4.3999999999998707E-2</v>
      </c>
    </row>
    <row r="70" spans="1:22">
      <c r="A70" s="34">
        <v>2067</v>
      </c>
      <c r="B70" s="34">
        <v>38.479999999999997</v>
      </c>
      <c r="C70" s="34">
        <v>112.7</v>
      </c>
      <c r="D70" s="34">
        <v>62.18</v>
      </c>
      <c r="E70" s="34">
        <v>85.94</v>
      </c>
      <c r="F70" s="34">
        <v>24.64</v>
      </c>
      <c r="G70" s="34">
        <v>11.53</v>
      </c>
      <c r="J70" s="43">
        <f t="shared" si="4"/>
        <v>38.673999999999999</v>
      </c>
      <c r="K70" s="44">
        <f t="shared" si="4"/>
        <v>113.05200000000001</v>
      </c>
      <c r="L70" s="44">
        <f t="shared" si="4"/>
        <v>62.325999999999993</v>
      </c>
      <c r="M70" s="44">
        <f t="shared" si="4"/>
        <v>85.96</v>
      </c>
      <c r="N70" s="44">
        <f t="shared" si="4"/>
        <v>24.716000000000001</v>
      </c>
      <c r="O70" s="45">
        <f t="shared" si="4"/>
        <v>11.57</v>
      </c>
      <c r="Q70" s="43">
        <f t="shared" si="5"/>
        <v>0.19400000000000261</v>
      </c>
      <c r="R70" s="44">
        <f t="shared" si="5"/>
        <v>0.35200000000000387</v>
      </c>
      <c r="S70" s="44">
        <f t="shared" si="5"/>
        <v>0.14599999999999369</v>
      </c>
      <c r="T70" s="44">
        <f t="shared" si="5"/>
        <v>1.9999999999996021E-2</v>
      </c>
      <c r="U70" s="44">
        <f t="shared" si="5"/>
        <v>7.6000000000000512E-2</v>
      </c>
      <c r="V70" s="45">
        <f t="shared" si="5"/>
        <v>4.0000000000000924E-2</v>
      </c>
    </row>
    <row r="71" spans="1:22">
      <c r="A71" s="34">
        <v>2068</v>
      </c>
      <c r="B71" s="34">
        <v>37.54</v>
      </c>
      <c r="C71" s="34">
        <v>110.99</v>
      </c>
      <c r="D71" s="34">
        <v>61.48</v>
      </c>
      <c r="E71" s="34">
        <v>85.81</v>
      </c>
      <c r="F71" s="34">
        <v>24.27</v>
      </c>
      <c r="G71" s="34">
        <v>11.33</v>
      </c>
      <c r="J71" s="43">
        <f t="shared" si="4"/>
        <v>37.727999999999994</v>
      </c>
      <c r="K71" s="44">
        <f t="shared" si="4"/>
        <v>111.33199999999999</v>
      </c>
      <c r="L71" s="44">
        <f t="shared" si="4"/>
        <v>61.61999999999999</v>
      </c>
      <c r="M71" s="44">
        <f t="shared" si="4"/>
        <v>85.836000000000013</v>
      </c>
      <c r="N71" s="44">
        <f t="shared" si="4"/>
        <v>24.344000000000001</v>
      </c>
      <c r="O71" s="45">
        <f t="shared" si="4"/>
        <v>11.37</v>
      </c>
      <c r="Q71" s="43">
        <f t="shared" si="5"/>
        <v>0.18799999999999528</v>
      </c>
      <c r="R71" s="44">
        <f t="shared" si="5"/>
        <v>0.34199999999999875</v>
      </c>
      <c r="S71" s="44">
        <f t="shared" si="5"/>
        <v>0.13999999999999346</v>
      </c>
      <c r="T71" s="44">
        <f t="shared" si="5"/>
        <v>2.6000000000010459E-2</v>
      </c>
      <c r="U71" s="44">
        <f t="shared" si="5"/>
        <v>7.400000000000162E-2</v>
      </c>
      <c r="V71" s="45">
        <f t="shared" si="5"/>
        <v>3.9999999999999147E-2</v>
      </c>
    </row>
    <row r="72" spans="1:22">
      <c r="A72" s="34">
        <v>2069</v>
      </c>
      <c r="B72" s="34">
        <v>36.64</v>
      </c>
      <c r="C72" s="34">
        <v>109.31</v>
      </c>
      <c r="D72" s="34">
        <v>60.8</v>
      </c>
      <c r="E72" s="34">
        <v>85.67</v>
      </c>
      <c r="F72" s="34">
        <v>23.92</v>
      </c>
      <c r="G72" s="34">
        <v>11.15</v>
      </c>
      <c r="J72" s="43">
        <f t="shared" si="4"/>
        <v>36.82</v>
      </c>
      <c r="K72" s="44">
        <f t="shared" si="4"/>
        <v>109.646</v>
      </c>
      <c r="L72" s="44">
        <f t="shared" si="4"/>
        <v>60.935999999999993</v>
      </c>
      <c r="M72" s="44">
        <f t="shared" si="4"/>
        <v>85.697999999999993</v>
      </c>
      <c r="N72" s="44">
        <f t="shared" si="4"/>
        <v>23.990000000000002</v>
      </c>
      <c r="O72" s="45">
        <f t="shared" si="4"/>
        <v>11.186</v>
      </c>
      <c r="Q72" s="43">
        <f t="shared" si="5"/>
        <v>0.17999999999999972</v>
      </c>
      <c r="R72" s="44">
        <f t="shared" si="5"/>
        <v>0.33599999999999852</v>
      </c>
      <c r="S72" s="44">
        <f t="shared" si="5"/>
        <v>0.13599999999999568</v>
      </c>
      <c r="T72" s="44">
        <f t="shared" si="5"/>
        <v>2.7999999999991587E-2</v>
      </c>
      <c r="U72" s="44">
        <f t="shared" si="5"/>
        <v>7.0000000000000284E-2</v>
      </c>
      <c r="V72" s="45">
        <f t="shared" si="5"/>
        <v>3.5999999999999588E-2</v>
      </c>
    </row>
    <row r="73" spans="1:22">
      <c r="A73" s="34">
        <v>2070</v>
      </c>
      <c r="B73" s="34">
        <v>35.770000000000003</v>
      </c>
      <c r="C73" s="34">
        <v>107.67</v>
      </c>
      <c r="D73" s="34">
        <v>60.15</v>
      </c>
      <c r="E73" s="34">
        <v>85.51</v>
      </c>
      <c r="F73" s="34">
        <v>23.58</v>
      </c>
      <c r="G73" s="34">
        <v>10.97</v>
      </c>
      <c r="J73" s="43">
        <f t="shared" si="4"/>
        <v>35.944000000000003</v>
      </c>
      <c r="K73" s="44">
        <f t="shared" si="4"/>
        <v>107.998</v>
      </c>
      <c r="L73" s="44">
        <f t="shared" si="4"/>
        <v>60.28</v>
      </c>
      <c r="M73" s="44">
        <f t="shared" si="4"/>
        <v>85.542000000000002</v>
      </c>
      <c r="N73" s="44">
        <f t="shared" si="4"/>
        <v>23.648</v>
      </c>
      <c r="O73" s="45">
        <f t="shared" si="4"/>
        <v>11.006</v>
      </c>
      <c r="Q73" s="43">
        <f t="shared" si="5"/>
        <v>0.17399999999999949</v>
      </c>
      <c r="R73" s="44">
        <f t="shared" si="5"/>
        <v>0.32800000000000296</v>
      </c>
      <c r="S73" s="44">
        <f t="shared" si="5"/>
        <v>0.13000000000000256</v>
      </c>
      <c r="T73" s="44">
        <f t="shared" si="5"/>
        <v>3.1999999999996476E-2</v>
      </c>
      <c r="U73" s="44">
        <f t="shared" si="5"/>
        <v>6.8000000000001393E-2</v>
      </c>
      <c r="V73" s="45">
        <f t="shared" si="5"/>
        <v>3.5999999999999588E-2</v>
      </c>
    </row>
    <row r="74" spans="1:22">
      <c r="A74" s="34">
        <v>2071</v>
      </c>
      <c r="B74" s="34">
        <v>34.94</v>
      </c>
      <c r="C74" s="34">
        <v>106.08</v>
      </c>
      <c r="D74" s="34">
        <v>59.51</v>
      </c>
      <c r="E74" s="34">
        <v>85.33</v>
      </c>
      <c r="F74" s="34">
        <v>23.26</v>
      </c>
      <c r="G74" s="34">
        <v>10.81</v>
      </c>
      <c r="J74" s="43">
        <f t="shared" si="4"/>
        <v>35.105999999999995</v>
      </c>
      <c r="K74" s="44">
        <f t="shared" si="4"/>
        <v>106.398</v>
      </c>
      <c r="L74" s="44">
        <f t="shared" si="4"/>
        <v>59.638000000000005</v>
      </c>
      <c r="M74" s="44">
        <f t="shared" si="4"/>
        <v>85.365999999999985</v>
      </c>
      <c r="N74" s="44">
        <f t="shared" si="4"/>
        <v>23.323999999999998</v>
      </c>
      <c r="O74" s="45">
        <f t="shared" si="4"/>
        <v>10.842000000000001</v>
      </c>
      <c r="Q74" s="43">
        <f t="shared" si="5"/>
        <v>0.16599999999999682</v>
      </c>
      <c r="R74" s="44">
        <f t="shared" si="5"/>
        <v>0.31799999999999784</v>
      </c>
      <c r="S74" s="44">
        <f t="shared" si="5"/>
        <v>0.12800000000000722</v>
      </c>
      <c r="T74" s="44">
        <f t="shared" si="5"/>
        <v>3.5999999999987153E-2</v>
      </c>
      <c r="U74" s="44">
        <f t="shared" si="5"/>
        <v>6.3999999999996504E-2</v>
      </c>
      <c r="V74" s="45">
        <f t="shared" si="5"/>
        <v>3.2000000000000028E-2</v>
      </c>
    </row>
    <row r="75" spans="1:22">
      <c r="A75" s="34">
        <v>2072</v>
      </c>
      <c r="B75" s="34">
        <v>34.14</v>
      </c>
      <c r="C75" s="34">
        <v>104.52</v>
      </c>
      <c r="D75" s="34">
        <v>58.88</v>
      </c>
      <c r="E75" s="34">
        <v>85.14</v>
      </c>
      <c r="F75" s="34">
        <v>22.94</v>
      </c>
      <c r="G75" s="34">
        <v>10.66</v>
      </c>
      <c r="J75" s="43">
        <f t="shared" si="4"/>
        <v>34.299999999999997</v>
      </c>
      <c r="K75" s="44">
        <f t="shared" si="4"/>
        <v>104.83199999999999</v>
      </c>
      <c r="L75" s="44">
        <f t="shared" si="4"/>
        <v>59.006</v>
      </c>
      <c r="M75" s="44">
        <f t="shared" si="4"/>
        <v>85.177999999999997</v>
      </c>
      <c r="N75" s="44">
        <f t="shared" si="4"/>
        <v>23.003999999999998</v>
      </c>
      <c r="O75" s="45">
        <f t="shared" si="4"/>
        <v>10.69</v>
      </c>
      <c r="Q75" s="43">
        <f t="shared" si="5"/>
        <v>0.15999999999999659</v>
      </c>
      <c r="R75" s="44">
        <f t="shared" si="5"/>
        <v>0.31199999999999761</v>
      </c>
      <c r="S75" s="44">
        <f t="shared" si="5"/>
        <v>0.12599999999999767</v>
      </c>
      <c r="T75" s="44">
        <f t="shared" si="5"/>
        <v>3.7999999999996703E-2</v>
      </c>
      <c r="U75" s="44">
        <f t="shared" si="5"/>
        <v>6.3999999999996504E-2</v>
      </c>
      <c r="V75" s="45">
        <f t="shared" si="5"/>
        <v>2.9999999999999361E-2</v>
      </c>
    </row>
    <row r="76" spans="1:22">
      <c r="A76" s="34">
        <v>2073</v>
      </c>
      <c r="B76" s="34">
        <v>33.369999999999997</v>
      </c>
      <c r="C76" s="34">
        <v>103.01</v>
      </c>
      <c r="D76" s="34">
        <v>58.27</v>
      </c>
      <c r="E76" s="34">
        <v>84.93</v>
      </c>
      <c r="F76" s="34">
        <v>22.64</v>
      </c>
      <c r="G76" s="34">
        <v>10.52</v>
      </c>
      <c r="J76" s="43">
        <f t="shared" si="4"/>
        <v>33.523999999999994</v>
      </c>
      <c r="K76" s="44">
        <f t="shared" si="4"/>
        <v>103.31200000000001</v>
      </c>
      <c r="L76" s="44">
        <f t="shared" si="4"/>
        <v>58.392000000000003</v>
      </c>
      <c r="M76" s="44">
        <f t="shared" si="4"/>
        <v>84.971999999999994</v>
      </c>
      <c r="N76" s="44">
        <f t="shared" si="4"/>
        <v>22.700000000000003</v>
      </c>
      <c r="O76" s="45">
        <f t="shared" si="4"/>
        <v>10.548</v>
      </c>
      <c r="Q76" s="43">
        <f t="shared" si="5"/>
        <v>0.15399999999999636</v>
      </c>
      <c r="R76" s="44">
        <f t="shared" si="5"/>
        <v>0.30200000000000671</v>
      </c>
      <c r="S76" s="44">
        <f t="shared" si="5"/>
        <v>0.12199999999999989</v>
      </c>
      <c r="T76" s="44">
        <f t="shared" si="5"/>
        <v>4.1999999999987381E-2</v>
      </c>
      <c r="U76" s="44">
        <f t="shared" si="5"/>
        <v>6.0000000000002274E-2</v>
      </c>
      <c r="V76" s="45">
        <f t="shared" si="5"/>
        <v>2.8000000000000469E-2</v>
      </c>
    </row>
    <row r="77" spans="1:22">
      <c r="A77" s="34">
        <v>2074</v>
      </c>
      <c r="B77" s="34">
        <v>32.619999999999997</v>
      </c>
      <c r="C77" s="34">
        <v>101.53</v>
      </c>
      <c r="D77" s="34">
        <v>57.67</v>
      </c>
      <c r="E77" s="34">
        <v>84.71</v>
      </c>
      <c r="F77" s="34">
        <v>22.35</v>
      </c>
      <c r="G77" s="34">
        <v>10.38</v>
      </c>
      <c r="J77" s="43">
        <f t="shared" si="4"/>
        <v>32.769999999999996</v>
      </c>
      <c r="K77" s="44">
        <f t="shared" si="4"/>
        <v>101.82599999999999</v>
      </c>
      <c r="L77" s="44">
        <f t="shared" si="4"/>
        <v>57.79</v>
      </c>
      <c r="M77" s="44">
        <f t="shared" si="4"/>
        <v>84.753999999999991</v>
      </c>
      <c r="N77" s="44">
        <f t="shared" si="4"/>
        <v>22.408000000000001</v>
      </c>
      <c r="O77" s="45">
        <f t="shared" si="4"/>
        <v>10.407999999999999</v>
      </c>
      <c r="Q77" s="43">
        <f t="shared" si="5"/>
        <v>0.14999999999999858</v>
      </c>
      <c r="R77" s="44">
        <f t="shared" si="5"/>
        <v>0.29599999999999227</v>
      </c>
      <c r="S77" s="44">
        <f t="shared" si="5"/>
        <v>0.11999999999999744</v>
      </c>
      <c r="T77" s="44">
        <f t="shared" si="5"/>
        <v>4.399999999999693E-2</v>
      </c>
      <c r="U77" s="44">
        <f t="shared" si="5"/>
        <v>5.7999999999999829E-2</v>
      </c>
      <c r="V77" s="45">
        <f t="shared" si="5"/>
        <v>2.7999999999998693E-2</v>
      </c>
    </row>
    <row r="78" spans="1:22">
      <c r="A78" s="34">
        <v>2075</v>
      </c>
      <c r="B78" s="34">
        <v>31.91</v>
      </c>
      <c r="C78" s="34">
        <v>100.09</v>
      </c>
      <c r="D78" s="34">
        <v>57.09</v>
      </c>
      <c r="E78" s="34">
        <v>84.47</v>
      </c>
      <c r="F78" s="34">
        <v>22.06</v>
      </c>
      <c r="G78" s="34">
        <v>10.26</v>
      </c>
      <c r="J78" s="43">
        <f t="shared" si="4"/>
        <v>32.052</v>
      </c>
      <c r="K78" s="44">
        <f t="shared" si="4"/>
        <v>100.378</v>
      </c>
      <c r="L78" s="44">
        <f t="shared" si="4"/>
        <v>57.206000000000003</v>
      </c>
      <c r="M78" s="44">
        <f t="shared" si="4"/>
        <v>84.518000000000001</v>
      </c>
      <c r="N78" s="44">
        <f t="shared" si="4"/>
        <v>22.117999999999999</v>
      </c>
      <c r="O78" s="45">
        <f t="shared" si="4"/>
        <v>10.283999999999999</v>
      </c>
      <c r="Q78" s="43">
        <f t="shared" si="5"/>
        <v>0.14199999999999946</v>
      </c>
      <c r="R78" s="44">
        <f t="shared" si="5"/>
        <v>0.2879999999999967</v>
      </c>
      <c r="S78" s="44">
        <f t="shared" si="5"/>
        <v>0.11599999999999966</v>
      </c>
      <c r="T78" s="44">
        <f t="shared" si="5"/>
        <v>4.8000000000001819E-2</v>
      </c>
      <c r="U78" s="44">
        <f t="shared" si="5"/>
        <v>5.7999999999999829E-2</v>
      </c>
      <c r="V78" s="45">
        <f t="shared" si="5"/>
        <v>2.3999999999999133E-2</v>
      </c>
    </row>
    <row r="79" spans="1:22">
      <c r="A79" s="34">
        <v>2076</v>
      </c>
      <c r="B79" s="34">
        <v>31.22</v>
      </c>
      <c r="C79" s="34">
        <v>98.69</v>
      </c>
      <c r="D79" s="34">
        <v>56.51</v>
      </c>
      <c r="E79" s="34">
        <v>84.22</v>
      </c>
      <c r="F79" s="34">
        <v>21.79</v>
      </c>
      <c r="G79" s="34">
        <v>10.14</v>
      </c>
      <c r="J79" s="43">
        <f t="shared" si="4"/>
        <v>31.357999999999997</v>
      </c>
      <c r="K79" s="44">
        <f t="shared" si="4"/>
        <v>98.97</v>
      </c>
      <c r="L79" s="44">
        <f t="shared" si="4"/>
        <v>56.625999999999998</v>
      </c>
      <c r="M79" s="44">
        <f t="shared" si="4"/>
        <v>84.27</v>
      </c>
      <c r="N79" s="44">
        <f t="shared" si="4"/>
        <v>21.843999999999998</v>
      </c>
      <c r="O79" s="45">
        <f t="shared" si="4"/>
        <v>10.164</v>
      </c>
      <c r="Q79" s="43">
        <f t="shared" si="5"/>
        <v>0.13799999999999812</v>
      </c>
      <c r="R79" s="44">
        <f t="shared" si="5"/>
        <v>0.28000000000000114</v>
      </c>
      <c r="S79" s="44">
        <f t="shared" si="5"/>
        <v>0.11599999999999966</v>
      </c>
      <c r="T79" s="44">
        <f t="shared" si="5"/>
        <v>4.9999999999997158E-2</v>
      </c>
      <c r="U79" s="44">
        <f t="shared" si="5"/>
        <v>5.3999999999998494E-2</v>
      </c>
      <c r="V79" s="45">
        <f t="shared" si="5"/>
        <v>2.3999999999999133E-2</v>
      </c>
    </row>
    <row r="80" spans="1:22">
      <c r="A80" s="34">
        <v>2077</v>
      </c>
      <c r="B80" s="34">
        <v>30.55</v>
      </c>
      <c r="C80" s="34">
        <v>97.33</v>
      </c>
      <c r="D80" s="34">
        <v>55.94</v>
      </c>
      <c r="E80" s="34">
        <v>83.94</v>
      </c>
      <c r="F80" s="34">
        <v>21.52</v>
      </c>
      <c r="G80" s="34">
        <v>10.029999999999999</v>
      </c>
      <c r="J80" s="43">
        <f t="shared" si="4"/>
        <v>30.683999999999997</v>
      </c>
      <c r="K80" s="44">
        <f t="shared" si="4"/>
        <v>97.602000000000004</v>
      </c>
      <c r="L80" s="44">
        <f t="shared" si="4"/>
        <v>56.054000000000002</v>
      </c>
      <c r="M80" s="44">
        <f t="shared" si="4"/>
        <v>83.995999999999995</v>
      </c>
      <c r="N80" s="44">
        <f t="shared" si="4"/>
        <v>21.573999999999998</v>
      </c>
      <c r="O80" s="45">
        <f t="shared" si="4"/>
        <v>10.052</v>
      </c>
      <c r="Q80" s="43">
        <f t="shared" si="5"/>
        <v>0.13399999999999679</v>
      </c>
      <c r="R80" s="44">
        <f t="shared" si="5"/>
        <v>0.27200000000000557</v>
      </c>
      <c r="S80" s="44">
        <f t="shared" si="5"/>
        <v>0.11400000000000432</v>
      </c>
      <c r="T80" s="44">
        <f t="shared" si="5"/>
        <v>5.5999999999997385E-2</v>
      </c>
      <c r="U80" s="44">
        <f t="shared" si="5"/>
        <v>5.3999999999998494E-2</v>
      </c>
      <c r="V80" s="45">
        <f t="shared" si="5"/>
        <v>2.2000000000000242E-2</v>
      </c>
    </row>
    <row r="81" spans="1:22">
      <c r="A81" s="34">
        <v>2078</v>
      </c>
      <c r="B81" s="34">
        <v>29.91</v>
      </c>
      <c r="C81" s="34">
        <v>96</v>
      </c>
      <c r="D81" s="34">
        <v>55.38</v>
      </c>
      <c r="E81" s="34">
        <v>83.66</v>
      </c>
      <c r="F81" s="34">
        <v>21.27</v>
      </c>
      <c r="G81" s="34">
        <v>9.93</v>
      </c>
      <c r="J81" s="43">
        <f t="shared" si="4"/>
        <v>30.038</v>
      </c>
      <c r="K81" s="44">
        <f t="shared" si="4"/>
        <v>96.266000000000005</v>
      </c>
      <c r="L81" s="44">
        <f t="shared" si="4"/>
        <v>55.491999999999997</v>
      </c>
      <c r="M81" s="44">
        <f t="shared" si="4"/>
        <v>83.715999999999994</v>
      </c>
      <c r="N81" s="44">
        <f t="shared" si="4"/>
        <v>21.32</v>
      </c>
      <c r="O81" s="45">
        <f t="shared" si="4"/>
        <v>9.9499999999999993</v>
      </c>
      <c r="Q81" s="43">
        <f t="shared" si="5"/>
        <v>0.12800000000000011</v>
      </c>
      <c r="R81" s="44">
        <f t="shared" si="5"/>
        <v>0.26600000000000534</v>
      </c>
      <c r="S81" s="44">
        <f t="shared" si="5"/>
        <v>0.11199999999999477</v>
      </c>
      <c r="T81" s="44">
        <f t="shared" si="5"/>
        <v>5.5999999999997385E-2</v>
      </c>
      <c r="U81" s="44">
        <f t="shared" si="5"/>
        <v>5.0000000000000711E-2</v>
      </c>
      <c r="V81" s="45">
        <f t="shared" si="5"/>
        <v>1.9999999999999574E-2</v>
      </c>
    </row>
    <row r="82" spans="1:22">
      <c r="A82" s="34">
        <v>2079</v>
      </c>
      <c r="B82" s="34">
        <v>29.29</v>
      </c>
      <c r="C82" s="34">
        <v>94.7</v>
      </c>
      <c r="D82" s="34">
        <v>54.82</v>
      </c>
      <c r="E82" s="34">
        <v>83.35</v>
      </c>
      <c r="F82" s="34">
        <v>21.02</v>
      </c>
      <c r="G82" s="34">
        <v>9.83</v>
      </c>
      <c r="J82" s="43">
        <f t="shared" si="4"/>
        <v>29.414000000000001</v>
      </c>
      <c r="K82" s="44">
        <f t="shared" si="4"/>
        <v>94.960000000000008</v>
      </c>
      <c r="L82" s="44">
        <f t="shared" si="4"/>
        <v>54.932000000000002</v>
      </c>
      <c r="M82" s="44">
        <f t="shared" si="4"/>
        <v>83.411999999999992</v>
      </c>
      <c r="N82" s="44">
        <f t="shared" si="4"/>
        <v>21.069999999999997</v>
      </c>
      <c r="O82" s="45">
        <f t="shared" si="4"/>
        <v>9.85</v>
      </c>
      <c r="Q82" s="43">
        <f t="shared" si="5"/>
        <v>0.12400000000000233</v>
      </c>
      <c r="R82" s="44">
        <f t="shared" si="5"/>
        <v>0.26000000000000512</v>
      </c>
      <c r="S82" s="44">
        <f t="shared" si="5"/>
        <v>0.11200000000000188</v>
      </c>
      <c r="T82" s="44">
        <f t="shared" si="5"/>
        <v>6.1999999999997613E-2</v>
      </c>
      <c r="U82" s="44">
        <f t="shared" si="5"/>
        <v>4.9999999999997158E-2</v>
      </c>
      <c r="V82" s="45">
        <f t="shared" si="5"/>
        <v>1.9999999999999574E-2</v>
      </c>
    </row>
    <row r="83" spans="1:22">
      <c r="A83" s="34">
        <v>2080</v>
      </c>
      <c r="B83" s="34">
        <v>28.7</v>
      </c>
      <c r="C83" s="34">
        <v>93.44</v>
      </c>
      <c r="D83" s="34">
        <v>54.28</v>
      </c>
      <c r="E83" s="34">
        <v>83.04</v>
      </c>
      <c r="F83" s="34">
        <v>20.78</v>
      </c>
      <c r="G83" s="34">
        <v>9.73</v>
      </c>
      <c r="J83" s="43">
        <f t="shared" si="4"/>
        <v>28.817999999999998</v>
      </c>
      <c r="K83" s="44">
        <f t="shared" si="4"/>
        <v>93.691999999999993</v>
      </c>
      <c r="L83" s="44">
        <f t="shared" si="4"/>
        <v>54.388000000000005</v>
      </c>
      <c r="M83" s="44">
        <f t="shared" si="4"/>
        <v>83.102000000000004</v>
      </c>
      <c r="N83" s="44">
        <f t="shared" si="4"/>
        <v>20.828000000000003</v>
      </c>
      <c r="O83" s="45">
        <f t="shared" si="4"/>
        <v>9.75</v>
      </c>
      <c r="Q83" s="43">
        <f t="shared" si="5"/>
        <v>0.11799999999999855</v>
      </c>
      <c r="R83" s="44">
        <f t="shared" si="5"/>
        <v>0.25199999999999534</v>
      </c>
      <c r="S83" s="44">
        <f t="shared" si="5"/>
        <v>0.10800000000000409</v>
      </c>
      <c r="T83" s="44">
        <f t="shared" si="5"/>
        <v>6.1999999999997613E-2</v>
      </c>
      <c r="U83" s="44">
        <f t="shared" si="5"/>
        <v>4.8000000000001819E-2</v>
      </c>
      <c r="V83" s="45">
        <f t="shared" si="5"/>
        <v>1.9999999999999574E-2</v>
      </c>
    </row>
    <row r="84" spans="1:22">
      <c r="A84" s="34">
        <v>2081</v>
      </c>
      <c r="B84" s="34">
        <v>28.12</v>
      </c>
      <c r="C84" s="34">
        <v>92.21</v>
      </c>
      <c r="D84" s="34">
        <v>53.74</v>
      </c>
      <c r="E84" s="34">
        <v>82.71</v>
      </c>
      <c r="F84" s="34">
        <v>20.54</v>
      </c>
      <c r="G84" s="34">
        <v>9.64</v>
      </c>
      <c r="J84" s="43">
        <f t="shared" si="4"/>
        <v>28.236000000000001</v>
      </c>
      <c r="K84" s="44">
        <f t="shared" si="4"/>
        <v>92.455999999999989</v>
      </c>
      <c r="L84" s="44">
        <f t="shared" si="4"/>
        <v>53.847999999999999</v>
      </c>
      <c r="M84" s="44">
        <f t="shared" si="4"/>
        <v>82.775999999999982</v>
      </c>
      <c r="N84" s="44">
        <f t="shared" si="4"/>
        <v>20.587999999999997</v>
      </c>
      <c r="O84" s="45">
        <f t="shared" si="4"/>
        <v>9.6580000000000013</v>
      </c>
      <c r="Q84" s="43">
        <f t="shared" si="5"/>
        <v>0.11599999999999966</v>
      </c>
      <c r="R84" s="44">
        <f t="shared" si="5"/>
        <v>0.24599999999999511</v>
      </c>
      <c r="S84" s="44">
        <f t="shared" si="5"/>
        <v>0.10799999999999699</v>
      </c>
      <c r="T84" s="44">
        <f t="shared" si="5"/>
        <v>6.599999999998829E-2</v>
      </c>
      <c r="U84" s="44">
        <f t="shared" si="5"/>
        <v>4.7999999999998266E-2</v>
      </c>
      <c r="V84" s="45">
        <f t="shared" si="5"/>
        <v>1.8000000000000682E-2</v>
      </c>
    </row>
    <row r="85" spans="1:22">
      <c r="A85" s="34">
        <v>2082</v>
      </c>
      <c r="B85" s="34">
        <v>27.57</v>
      </c>
      <c r="C85" s="34">
        <v>91.02</v>
      </c>
      <c r="D85" s="34">
        <v>53.21</v>
      </c>
      <c r="E85" s="34">
        <v>82.36</v>
      </c>
      <c r="F85" s="34">
        <v>20.309999999999999</v>
      </c>
      <c r="G85" s="34">
        <v>9.5500000000000007</v>
      </c>
      <c r="J85" s="43">
        <f t="shared" si="4"/>
        <v>27.68</v>
      </c>
      <c r="K85" s="44">
        <f t="shared" si="4"/>
        <v>91.257999999999996</v>
      </c>
      <c r="L85" s="44">
        <f t="shared" si="4"/>
        <v>53.316000000000003</v>
      </c>
      <c r="M85" s="44">
        <f t="shared" si="4"/>
        <v>82.43</v>
      </c>
      <c r="N85" s="44">
        <f t="shared" si="4"/>
        <v>20.356000000000002</v>
      </c>
      <c r="O85" s="45">
        <f t="shared" si="4"/>
        <v>9.5679999999999996</v>
      </c>
      <c r="Q85" s="43">
        <f t="shared" si="5"/>
        <v>0.10999999999999943</v>
      </c>
      <c r="R85" s="44">
        <f t="shared" si="5"/>
        <v>0.23799999999999955</v>
      </c>
      <c r="S85" s="44">
        <f t="shared" si="5"/>
        <v>0.10600000000000165</v>
      </c>
      <c r="T85" s="44">
        <f t="shared" si="5"/>
        <v>7.000000000000739E-2</v>
      </c>
      <c r="U85" s="44">
        <f t="shared" si="5"/>
        <v>4.6000000000002927E-2</v>
      </c>
      <c r="V85" s="45">
        <f t="shared" si="5"/>
        <v>1.7999999999998906E-2</v>
      </c>
    </row>
    <row r="86" spans="1:22">
      <c r="A86" s="34">
        <v>2083</v>
      </c>
      <c r="B86" s="34">
        <v>27.04</v>
      </c>
      <c r="C86" s="34">
        <v>89.85</v>
      </c>
      <c r="D86" s="34">
        <v>52.69</v>
      </c>
      <c r="E86" s="34">
        <v>82.01</v>
      </c>
      <c r="F86" s="34">
        <v>20.09</v>
      </c>
      <c r="G86" s="34">
        <v>9.4600000000000009</v>
      </c>
      <c r="J86" s="43">
        <f t="shared" si="4"/>
        <v>27.146000000000001</v>
      </c>
      <c r="K86" s="44">
        <f t="shared" si="4"/>
        <v>90.083999999999989</v>
      </c>
      <c r="L86" s="44">
        <f t="shared" si="4"/>
        <v>52.793999999999997</v>
      </c>
      <c r="M86" s="44">
        <f t="shared" si="4"/>
        <v>82.08</v>
      </c>
      <c r="N86" s="44">
        <f t="shared" si="4"/>
        <v>20.133999999999997</v>
      </c>
      <c r="O86" s="45">
        <f t="shared" si="4"/>
        <v>9.4780000000000015</v>
      </c>
      <c r="Q86" s="43">
        <f t="shared" si="5"/>
        <v>0.10600000000000165</v>
      </c>
      <c r="R86" s="44">
        <f t="shared" si="5"/>
        <v>0.23399999999999466</v>
      </c>
      <c r="S86" s="44">
        <f t="shared" si="5"/>
        <v>0.1039999999999992</v>
      </c>
      <c r="T86" s="44">
        <f t="shared" si="5"/>
        <v>6.9999999999993179E-2</v>
      </c>
      <c r="U86" s="44">
        <f t="shared" si="5"/>
        <v>4.399999999999693E-2</v>
      </c>
      <c r="V86" s="45">
        <f t="shared" si="5"/>
        <v>1.8000000000000682E-2</v>
      </c>
    </row>
    <row r="87" spans="1:22">
      <c r="A87" s="34">
        <v>2084</v>
      </c>
      <c r="B87" s="34">
        <v>26.53</v>
      </c>
      <c r="C87" s="34">
        <v>88.72</v>
      </c>
      <c r="D87" s="34">
        <v>52.17</v>
      </c>
      <c r="E87" s="34">
        <v>81.64</v>
      </c>
      <c r="F87" s="34">
        <v>19.88</v>
      </c>
      <c r="G87" s="34">
        <v>9.3800000000000008</v>
      </c>
      <c r="J87" s="43">
        <f t="shared" si="4"/>
        <v>26.632000000000001</v>
      </c>
      <c r="K87" s="44">
        <f t="shared" si="4"/>
        <v>88.945999999999998</v>
      </c>
      <c r="L87" s="44">
        <f t="shared" si="4"/>
        <v>52.274000000000001</v>
      </c>
      <c r="M87" s="44">
        <f t="shared" si="4"/>
        <v>81.713999999999999</v>
      </c>
      <c r="N87" s="44">
        <f t="shared" si="4"/>
        <v>19.921999999999997</v>
      </c>
      <c r="O87" s="45">
        <f t="shared" si="4"/>
        <v>9.3960000000000008</v>
      </c>
      <c r="Q87" s="43">
        <f t="shared" si="5"/>
        <v>0.10200000000000031</v>
      </c>
      <c r="R87" s="44">
        <f t="shared" si="5"/>
        <v>0.22599999999999909</v>
      </c>
      <c r="S87" s="44">
        <f t="shared" si="5"/>
        <v>0.1039999999999992</v>
      </c>
      <c r="T87" s="44">
        <f t="shared" si="5"/>
        <v>7.3999999999998067E-2</v>
      </c>
      <c r="U87" s="44">
        <f t="shared" si="5"/>
        <v>4.1999999999998039E-2</v>
      </c>
      <c r="V87" s="45">
        <f t="shared" si="5"/>
        <v>1.6000000000000014E-2</v>
      </c>
    </row>
    <row r="88" spans="1:22">
      <c r="A88" s="34">
        <v>2085</v>
      </c>
      <c r="B88" s="34">
        <v>26.05</v>
      </c>
      <c r="C88" s="34">
        <v>87.62</v>
      </c>
      <c r="D88" s="34">
        <v>51.67</v>
      </c>
      <c r="E88" s="34">
        <v>81.27</v>
      </c>
      <c r="F88" s="34">
        <v>19.670000000000002</v>
      </c>
      <c r="G88" s="34">
        <v>9.2899999999999991</v>
      </c>
      <c r="J88" s="43">
        <f t="shared" si="4"/>
        <v>26.146000000000001</v>
      </c>
      <c r="K88" s="44">
        <f t="shared" si="4"/>
        <v>87.84</v>
      </c>
      <c r="L88" s="44">
        <f t="shared" si="4"/>
        <v>51.77</v>
      </c>
      <c r="M88" s="44">
        <f t="shared" si="4"/>
        <v>81.343999999999994</v>
      </c>
      <c r="N88" s="44">
        <f t="shared" si="4"/>
        <v>19.712000000000003</v>
      </c>
      <c r="O88" s="45">
        <f t="shared" si="4"/>
        <v>9.3079999999999998</v>
      </c>
      <c r="Q88" s="43">
        <f t="shared" si="5"/>
        <v>9.6000000000000085E-2</v>
      </c>
      <c r="R88" s="44">
        <f t="shared" si="5"/>
        <v>0.21999999999999886</v>
      </c>
      <c r="S88" s="44">
        <f t="shared" si="5"/>
        <v>0.10000000000000142</v>
      </c>
      <c r="T88" s="44">
        <f t="shared" si="5"/>
        <v>7.3999999999998067E-2</v>
      </c>
      <c r="U88" s="44">
        <f t="shared" si="5"/>
        <v>4.2000000000001592E-2</v>
      </c>
      <c r="V88" s="45">
        <f t="shared" si="5"/>
        <v>1.8000000000000682E-2</v>
      </c>
    </row>
    <row r="89" spans="1:22">
      <c r="A89" s="34">
        <v>2086</v>
      </c>
      <c r="B89" s="34">
        <v>25.58</v>
      </c>
      <c r="C89" s="34">
        <v>86.56</v>
      </c>
      <c r="D89" s="34">
        <v>51.16</v>
      </c>
      <c r="E89" s="34">
        <v>80.88</v>
      </c>
      <c r="F89" s="34">
        <v>19.47</v>
      </c>
      <c r="G89" s="34">
        <v>9.2100000000000009</v>
      </c>
      <c r="J89" s="43">
        <f t="shared" si="4"/>
        <v>25.673999999999999</v>
      </c>
      <c r="K89" s="44">
        <f t="shared" si="4"/>
        <v>86.772000000000006</v>
      </c>
      <c r="L89" s="44">
        <f t="shared" si="4"/>
        <v>51.261999999999993</v>
      </c>
      <c r="M89" s="44">
        <f t="shared" si="4"/>
        <v>80.957999999999984</v>
      </c>
      <c r="N89" s="44">
        <f t="shared" si="4"/>
        <v>19.509999999999998</v>
      </c>
      <c r="O89" s="45">
        <f t="shared" si="4"/>
        <v>9.2260000000000009</v>
      </c>
      <c r="Q89" s="43">
        <f t="shared" si="5"/>
        <v>9.4000000000001194E-2</v>
      </c>
      <c r="R89" s="44">
        <f t="shared" si="5"/>
        <v>0.2120000000000033</v>
      </c>
      <c r="S89" s="44">
        <f t="shared" si="5"/>
        <v>0.10199999999999676</v>
      </c>
      <c r="T89" s="44">
        <f t="shared" si="5"/>
        <v>7.7999999999988745E-2</v>
      </c>
      <c r="U89" s="44">
        <f t="shared" si="5"/>
        <v>3.9999999999999147E-2</v>
      </c>
      <c r="V89" s="45">
        <f t="shared" si="5"/>
        <v>1.6000000000000014E-2</v>
      </c>
    </row>
    <row r="90" spans="1:22">
      <c r="A90" s="34">
        <v>2087</v>
      </c>
      <c r="B90" s="34">
        <v>25.13</v>
      </c>
      <c r="C90" s="34">
        <v>85.52</v>
      </c>
      <c r="D90" s="34">
        <v>50.67</v>
      </c>
      <c r="E90" s="34">
        <v>80.5</v>
      </c>
      <c r="F90" s="34">
        <v>19.28</v>
      </c>
      <c r="G90" s="34">
        <v>9.1300000000000008</v>
      </c>
      <c r="J90" s="43">
        <f t="shared" si="4"/>
        <v>25.22</v>
      </c>
      <c r="K90" s="44">
        <f t="shared" si="4"/>
        <v>85.727999999999994</v>
      </c>
      <c r="L90" s="44">
        <f t="shared" si="4"/>
        <v>50.768000000000001</v>
      </c>
      <c r="M90" s="44">
        <f t="shared" si="4"/>
        <v>80.575999999999993</v>
      </c>
      <c r="N90" s="44">
        <f t="shared" si="4"/>
        <v>19.318000000000001</v>
      </c>
      <c r="O90" s="45">
        <f t="shared" si="4"/>
        <v>9.1460000000000008</v>
      </c>
      <c r="Q90" s="43">
        <f t="shared" si="5"/>
        <v>8.9999999999999858E-2</v>
      </c>
      <c r="R90" s="44">
        <f t="shared" si="5"/>
        <v>0.20799999999999841</v>
      </c>
      <c r="S90" s="44">
        <f t="shared" si="5"/>
        <v>9.7999999999998977E-2</v>
      </c>
      <c r="T90" s="44">
        <f t="shared" si="5"/>
        <v>7.5999999999993406E-2</v>
      </c>
      <c r="U90" s="44">
        <f t="shared" si="5"/>
        <v>3.8000000000000256E-2</v>
      </c>
      <c r="V90" s="45">
        <f t="shared" si="5"/>
        <v>1.6000000000000014E-2</v>
      </c>
    </row>
    <row r="91" spans="1:22">
      <c r="A91" s="34">
        <v>2088</v>
      </c>
      <c r="B91" s="34">
        <v>24.69</v>
      </c>
      <c r="C91" s="34">
        <v>84.51</v>
      </c>
      <c r="D91" s="34">
        <v>50.18</v>
      </c>
      <c r="E91" s="34">
        <v>80.099999999999994</v>
      </c>
      <c r="F91" s="34">
        <v>19.09</v>
      </c>
      <c r="G91" s="34">
        <v>9.0500000000000007</v>
      </c>
      <c r="J91" s="43">
        <f t="shared" si="4"/>
        <v>24.778000000000002</v>
      </c>
      <c r="K91" s="44">
        <f t="shared" si="4"/>
        <v>84.712000000000003</v>
      </c>
      <c r="L91" s="44">
        <f t="shared" si="4"/>
        <v>50.278000000000006</v>
      </c>
      <c r="M91" s="44">
        <f t="shared" si="4"/>
        <v>80.179999999999993</v>
      </c>
      <c r="N91" s="44">
        <f t="shared" si="4"/>
        <v>19.128</v>
      </c>
      <c r="O91" s="45">
        <f t="shared" si="4"/>
        <v>9.0660000000000007</v>
      </c>
      <c r="Q91" s="43">
        <f t="shared" si="5"/>
        <v>8.8000000000000966E-2</v>
      </c>
      <c r="R91" s="44">
        <f t="shared" si="5"/>
        <v>0.20199999999999818</v>
      </c>
      <c r="S91" s="44">
        <f t="shared" si="5"/>
        <v>9.8000000000006082E-2</v>
      </c>
      <c r="T91" s="44">
        <f t="shared" si="5"/>
        <v>7.9999999999998295E-2</v>
      </c>
      <c r="U91" s="44">
        <f t="shared" si="5"/>
        <v>3.8000000000000256E-2</v>
      </c>
      <c r="V91" s="45">
        <f t="shared" si="5"/>
        <v>1.6000000000000014E-2</v>
      </c>
    </row>
    <row r="92" spans="1:22">
      <c r="A92" s="34">
        <v>2089</v>
      </c>
      <c r="B92" s="34">
        <v>24.28</v>
      </c>
      <c r="C92" s="34">
        <v>83.54</v>
      </c>
      <c r="D92" s="34">
        <v>49.7</v>
      </c>
      <c r="E92" s="34">
        <v>79.709999999999994</v>
      </c>
      <c r="F92" s="34">
        <v>18.91</v>
      </c>
      <c r="G92" s="34">
        <v>8.9700000000000006</v>
      </c>
      <c r="J92" s="43">
        <f t="shared" si="4"/>
        <v>24.362000000000002</v>
      </c>
      <c r="K92" s="44">
        <f t="shared" si="4"/>
        <v>83.734000000000009</v>
      </c>
      <c r="L92" s="44">
        <f t="shared" si="4"/>
        <v>49.796000000000006</v>
      </c>
      <c r="M92" s="44">
        <f t="shared" si="4"/>
        <v>79.787999999999997</v>
      </c>
      <c r="N92" s="44">
        <f t="shared" si="4"/>
        <v>18.945999999999998</v>
      </c>
      <c r="O92" s="45">
        <f t="shared" si="4"/>
        <v>8.9860000000000007</v>
      </c>
      <c r="Q92" s="43">
        <f t="shared" si="5"/>
        <v>8.2000000000000739E-2</v>
      </c>
      <c r="R92" s="44">
        <f t="shared" si="5"/>
        <v>0.19400000000000261</v>
      </c>
      <c r="S92" s="44">
        <f t="shared" si="5"/>
        <v>9.6000000000003638E-2</v>
      </c>
      <c r="T92" s="44">
        <f t="shared" si="5"/>
        <v>7.8000000000002956E-2</v>
      </c>
      <c r="U92" s="44">
        <f t="shared" si="5"/>
        <v>3.5999999999997812E-2</v>
      </c>
      <c r="V92" s="45">
        <f t="shared" si="5"/>
        <v>1.6000000000000014E-2</v>
      </c>
    </row>
    <row r="93" spans="1:22">
      <c r="A93" s="34">
        <v>2090</v>
      </c>
      <c r="B93" s="34">
        <v>23.88</v>
      </c>
      <c r="C93" s="34">
        <v>82.59</v>
      </c>
      <c r="D93" s="34">
        <v>49.23</v>
      </c>
      <c r="E93" s="34">
        <v>79.31</v>
      </c>
      <c r="F93" s="34">
        <v>18.739999999999998</v>
      </c>
      <c r="G93" s="34">
        <v>8.89</v>
      </c>
      <c r="J93" s="43">
        <f t="shared" si="4"/>
        <v>23.959999999999997</v>
      </c>
      <c r="K93" s="44">
        <f t="shared" si="4"/>
        <v>82.78</v>
      </c>
      <c r="L93" s="44">
        <f t="shared" si="4"/>
        <v>49.323999999999998</v>
      </c>
      <c r="M93" s="44">
        <f t="shared" si="4"/>
        <v>79.39</v>
      </c>
      <c r="N93" s="44">
        <f t="shared" si="4"/>
        <v>18.773999999999997</v>
      </c>
      <c r="O93" s="45">
        <f t="shared" si="4"/>
        <v>8.9060000000000006</v>
      </c>
      <c r="Q93" s="43">
        <f t="shared" si="5"/>
        <v>7.9999999999998295E-2</v>
      </c>
      <c r="R93" s="44">
        <f t="shared" si="5"/>
        <v>0.18999999999999773</v>
      </c>
      <c r="S93" s="44">
        <f t="shared" si="5"/>
        <v>9.4000000000001194E-2</v>
      </c>
      <c r="T93" s="44">
        <f t="shared" si="5"/>
        <v>7.9999999999998295E-2</v>
      </c>
      <c r="U93" s="44">
        <f t="shared" si="5"/>
        <v>3.399999999999892E-2</v>
      </c>
      <c r="V93" s="45">
        <f t="shared" si="5"/>
        <v>1.6000000000000014E-2</v>
      </c>
    </row>
    <row r="94" spans="1:22">
      <c r="A94" s="34">
        <v>2091</v>
      </c>
      <c r="B94" s="34">
        <v>23.5</v>
      </c>
      <c r="C94" s="34">
        <v>81.67</v>
      </c>
      <c r="D94" s="34">
        <v>48.77</v>
      </c>
      <c r="E94" s="34">
        <v>78.91</v>
      </c>
      <c r="F94" s="34">
        <v>18.57</v>
      </c>
      <c r="G94" s="34">
        <v>8.81</v>
      </c>
      <c r="J94" s="43">
        <f t="shared" si="4"/>
        <v>23.576000000000001</v>
      </c>
      <c r="K94" s="44">
        <f t="shared" si="4"/>
        <v>81.853999999999999</v>
      </c>
      <c r="L94" s="44">
        <f t="shared" si="4"/>
        <v>48.862000000000002</v>
      </c>
      <c r="M94" s="44">
        <f t="shared" si="4"/>
        <v>78.989999999999995</v>
      </c>
      <c r="N94" s="44">
        <f t="shared" si="4"/>
        <v>18.603999999999999</v>
      </c>
      <c r="O94" s="45">
        <f t="shared" si="4"/>
        <v>8.8260000000000005</v>
      </c>
      <c r="Q94" s="43">
        <f t="shared" si="5"/>
        <v>7.6000000000000512E-2</v>
      </c>
      <c r="R94" s="44">
        <f t="shared" si="5"/>
        <v>0.1839999999999975</v>
      </c>
      <c r="S94" s="44">
        <f t="shared" si="5"/>
        <v>9.1999999999998749E-2</v>
      </c>
      <c r="T94" s="44">
        <f t="shared" si="5"/>
        <v>7.9999999999998295E-2</v>
      </c>
      <c r="U94" s="44">
        <f t="shared" si="5"/>
        <v>3.399999999999892E-2</v>
      </c>
      <c r="V94" s="45">
        <f t="shared" si="5"/>
        <v>1.6000000000000014E-2</v>
      </c>
    </row>
    <row r="95" spans="1:22">
      <c r="A95" s="34">
        <v>2092</v>
      </c>
      <c r="B95" s="34">
        <v>23.14</v>
      </c>
      <c r="C95" s="34">
        <v>80.790000000000006</v>
      </c>
      <c r="D95" s="34">
        <v>48.31</v>
      </c>
      <c r="E95" s="34">
        <v>78.510000000000005</v>
      </c>
      <c r="F95" s="34">
        <v>18.399999999999999</v>
      </c>
      <c r="G95" s="34">
        <v>8.73</v>
      </c>
      <c r="J95" s="43">
        <f t="shared" si="4"/>
        <v>23.212</v>
      </c>
      <c r="K95" s="44">
        <f t="shared" si="4"/>
        <v>80.966000000000008</v>
      </c>
      <c r="L95" s="44">
        <f t="shared" si="4"/>
        <v>48.402000000000001</v>
      </c>
      <c r="M95" s="44">
        <f t="shared" si="4"/>
        <v>78.59</v>
      </c>
      <c r="N95" s="44">
        <f t="shared" si="4"/>
        <v>18.433999999999997</v>
      </c>
      <c r="O95" s="45">
        <f t="shared" si="4"/>
        <v>8.7460000000000004</v>
      </c>
      <c r="Q95" s="43">
        <f t="shared" si="5"/>
        <v>7.1999999999999176E-2</v>
      </c>
      <c r="R95" s="44">
        <f t="shared" si="5"/>
        <v>0.17600000000000193</v>
      </c>
      <c r="S95" s="44">
        <f t="shared" si="5"/>
        <v>9.1999999999998749E-2</v>
      </c>
      <c r="T95" s="44">
        <f t="shared" si="5"/>
        <v>7.9999999999998295E-2</v>
      </c>
      <c r="U95" s="44">
        <f t="shared" si="5"/>
        <v>3.399999999999892E-2</v>
      </c>
      <c r="V95" s="45">
        <f t="shared" si="5"/>
        <v>1.6000000000000014E-2</v>
      </c>
    </row>
    <row r="96" spans="1:22">
      <c r="A96" s="34">
        <v>2093</v>
      </c>
      <c r="B96" s="34">
        <v>22.79</v>
      </c>
      <c r="C96" s="34">
        <v>79.92</v>
      </c>
      <c r="D96" s="34">
        <v>47.86</v>
      </c>
      <c r="E96" s="34">
        <v>78.12</v>
      </c>
      <c r="F96" s="34">
        <v>18.239999999999998</v>
      </c>
      <c r="G96" s="34">
        <v>8.66</v>
      </c>
      <c r="J96" s="43">
        <f t="shared" si="4"/>
        <v>22.86</v>
      </c>
      <c r="K96" s="44">
        <f t="shared" si="4"/>
        <v>80.094000000000008</v>
      </c>
      <c r="L96" s="44">
        <f t="shared" si="4"/>
        <v>47.95</v>
      </c>
      <c r="M96" s="44">
        <f t="shared" si="4"/>
        <v>78.198000000000008</v>
      </c>
      <c r="N96" s="44">
        <f t="shared" si="4"/>
        <v>18.271999999999998</v>
      </c>
      <c r="O96" s="45">
        <f t="shared" si="4"/>
        <v>8.6740000000000013</v>
      </c>
      <c r="Q96" s="43">
        <f t="shared" si="5"/>
        <v>7.0000000000000284E-2</v>
      </c>
      <c r="R96" s="44">
        <f t="shared" si="5"/>
        <v>0.17400000000000659</v>
      </c>
      <c r="S96" s="44">
        <f t="shared" si="5"/>
        <v>9.0000000000003411E-2</v>
      </c>
      <c r="T96" s="44">
        <f t="shared" si="5"/>
        <v>7.8000000000002956E-2</v>
      </c>
      <c r="U96" s="44">
        <f t="shared" si="5"/>
        <v>3.2000000000000028E-2</v>
      </c>
      <c r="V96" s="45">
        <f t="shared" si="5"/>
        <v>1.4000000000001123E-2</v>
      </c>
    </row>
    <row r="97" spans="1:24">
      <c r="A97" s="34">
        <v>2094</v>
      </c>
      <c r="B97" s="34">
        <v>22.46</v>
      </c>
      <c r="C97" s="34">
        <v>79.09</v>
      </c>
      <c r="D97" s="34">
        <v>47.42</v>
      </c>
      <c r="E97" s="34">
        <v>77.72</v>
      </c>
      <c r="F97" s="34">
        <v>18.09</v>
      </c>
      <c r="G97" s="34">
        <v>8.58</v>
      </c>
      <c r="J97" s="43">
        <f t="shared" si="4"/>
        <v>22.526</v>
      </c>
      <c r="K97" s="44">
        <f t="shared" si="4"/>
        <v>79.256</v>
      </c>
      <c r="L97" s="44">
        <f t="shared" si="4"/>
        <v>47.507999999999996</v>
      </c>
      <c r="M97" s="44">
        <f t="shared" si="4"/>
        <v>77.8</v>
      </c>
      <c r="N97" s="44">
        <f t="shared" si="4"/>
        <v>18.12</v>
      </c>
      <c r="O97" s="45">
        <f t="shared" si="4"/>
        <v>8.5960000000000001</v>
      </c>
      <c r="Q97" s="43">
        <f t="shared" si="5"/>
        <v>6.5999999999998948E-2</v>
      </c>
      <c r="R97" s="44">
        <f t="shared" si="5"/>
        <v>0.16599999999999682</v>
      </c>
      <c r="S97" s="44">
        <f t="shared" si="5"/>
        <v>8.7999999999993861E-2</v>
      </c>
      <c r="T97" s="44">
        <f t="shared" si="5"/>
        <v>7.9999999999998295E-2</v>
      </c>
      <c r="U97" s="44">
        <f t="shared" si="5"/>
        <v>3.0000000000001137E-2</v>
      </c>
      <c r="V97" s="45">
        <f t="shared" si="5"/>
        <v>1.6000000000000014E-2</v>
      </c>
    </row>
    <row r="98" spans="1:24">
      <c r="A98" s="34">
        <v>2095</v>
      </c>
      <c r="B98" s="34">
        <v>22.14</v>
      </c>
      <c r="C98" s="34">
        <v>78.28</v>
      </c>
      <c r="D98" s="34">
        <v>46.98</v>
      </c>
      <c r="E98" s="34">
        <v>77.33</v>
      </c>
      <c r="F98" s="34">
        <v>17.940000000000001</v>
      </c>
      <c r="G98" s="34">
        <v>8.51</v>
      </c>
      <c r="J98" s="43">
        <f t="shared" si="4"/>
        <v>22.204000000000001</v>
      </c>
      <c r="K98" s="44">
        <f t="shared" si="4"/>
        <v>78.442000000000007</v>
      </c>
      <c r="L98" s="44">
        <f t="shared" si="4"/>
        <v>47.067999999999998</v>
      </c>
      <c r="M98" s="44">
        <f t="shared" si="4"/>
        <v>77.408000000000001</v>
      </c>
      <c r="N98" s="44">
        <f t="shared" si="4"/>
        <v>17.970000000000002</v>
      </c>
      <c r="O98" s="45">
        <f t="shared" si="4"/>
        <v>8.5239999999999991</v>
      </c>
      <c r="Q98" s="43">
        <f t="shared" si="5"/>
        <v>6.4000000000000057E-2</v>
      </c>
      <c r="R98" s="44">
        <f t="shared" si="5"/>
        <v>0.16200000000000614</v>
      </c>
      <c r="S98" s="44">
        <f t="shared" si="5"/>
        <v>8.8000000000000966E-2</v>
      </c>
      <c r="T98" s="44">
        <f t="shared" si="5"/>
        <v>7.8000000000002956E-2</v>
      </c>
      <c r="U98" s="44">
        <f t="shared" si="5"/>
        <v>3.0000000000001137E-2</v>
      </c>
      <c r="V98" s="45">
        <f t="shared" si="5"/>
        <v>1.3999999999999346E-2</v>
      </c>
    </row>
    <row r="99" spans="1:24">
      <c r="A99" s="34">
        <v>2096</v>
      </c>
      <c r="B99" s="34">
        <v>21.84</v>
      </c>
      <c r="C99" s="34">
        <v>77.489999999999995</v>
      </c>
      <c r="D99" s="34">
        <v>46.55</v>
      </c>
      <c r="E99" s="34">
        <v>76.94</v>
      </c>
      <c r="F99" s="34">
        <v>17.79</v>
      </c>
      <c r="G99" s="34">
        <v>8.43</v>
      </c>
      <c r="J99" s="43">
        <f t="shared" si="4"/>
        <v>21.9</v>
      </c>
      <c r="K99" s="44">
        <f t="shared" si="4"/>
        <v>77.647999999999996</v>
      </c>
      <c r="L99" s="44">
        <f t="shared" si="4"/>
        <v>46.635999999999996</v>
      </c>
      <c r="M99" s="44">
        <f t="shared" si="4"/>
        <v>77.018000000000001</v>
      </c>
      <c r="N99" s="44">
        <f t="shared" si="4"/>
        <v>17.82</v>
      </c>
      <c r="O99" s="45">
        <f t="shared" si="4"/>
        <v>8.4459999999999997</v>
      </c>
      <c r="Q99" s="43">
        <f t="shared" si="5"/>
        <v>5.9999999999998721E-2</v>
      </c>
      <c r="R99" s="44">
        <f t="shared" si="5"/>
        <v>0.15800000000000125</v>
      </c>
      <c r="S99" s="44">
        <f t="shared" si="5"/>
        <v>8.5999999999998522E-2</v>
      </c>
      <c r="T99" s="44">
        <f t="shared" si="5"/>
        <v>7.8000000000002956E-2</v>
      </c>
      <c r="U99" s="44">
        <f t="shared" si="5"/>
        <v>3.0000000000001137E-2</v>
      </c>
      <c r="V99" s="45">
        <f t="shared" si="5"/>
        <v>1.6000000000000014E-2</v>
      </c>
    </row>
    <row r="100" spans="1:24">
      <c r="A100" s="34">
        <v>2097</v>
      </c>
      <c r="B100" s="34">
        <v>21.55</v>
      </c>
      <c r="C100" s="34">
        <v>76.73</v>
      </c>
      <c r="D100" s="34">
        <v>46.13</v>
      </c>
      <c r="E100" s="34">
        <v>76.55</v>
      </c>
      <c r="F100" s="34">
        <v>17.649999999999999</v>
      </c>
      <c r="G100" s="34">
        <v>8.36</v>
      </c>
      <c r="J100" s="43">
        <f t="shared" si="4"/>
        <v>21.608000000000001</v>
      </c>
      <c r="K100" s="44">
        <f t="shared" si="4"/>
        <v>76.882000000000005</v>
      </c>
      <c r="L100" s="44">
        <f t="shared" si="4"/>
        <v>46.213999999999999</v>
      </c>
      <c r="M100" s="44">
        <f t="shared" si="4"/>
        <v>76.628</v>
      </c>
      <c r="N100" s="44">
        <f t="shared" si="4"/>
        <v>17.677999999999997</v>
      </c>
      <c r="O100" s="45">
        <f t="shared" si="4"/>
        <v>8.3739999999999988</v>
      </c>
      <c r="Q100" s="43">
        <f t="shared" si="5"/>
        <v>5.7999999999999829E-2</v>
      </c>
      <c r="R100" s="44">
        <f t="shared" si="5"/>
        <v>0.15200000000000102</v>
      </c>
      <c r="S100" s="44">
        <f t="shared" si="5"/>
        <v>8.3999999999996078E-2</v>
      </c>
      <c r="T100" s="44">
        <f t="shared" si="5"/>
        <v>7.8000000000002956E-2</v>
      </c>
      <c r="U100" s="44">
        <f t="shared" si="5"/>
        <v>2.7999999999998693E-2</v>
      </c>
      <c r="V100" s="45">
        <f t="shared" si="5"/>
        <v>1.3999999999999346E-2</v>
      </c>
    </row>
    <row r="101" spans="1:24">
      <c r="A101" s="34">
        <v>2098</v>
      </c>
      <c r="B101" s="34">
        <v>21.27</v>
      </c>
      <c r="C101" s="34">
        <v>75.989999999999995</v>
      </c>
      <c r="D101" s="34">
        <v>45.72</v>
      </c>
      <c r="E101" s="34">
        <v>76.16</v>
      </c>
      <c r="F101" s="34">
        <v>17.510000000000002</v>
      </c>
      <c r="G101" s="34">
        <v>8.2799999999999994</v>
      </c>
      <c r="J101" s="43">
        <f t="shared" si="4"/>
        <v>21.326000000000001</v>
      </c>
      <c r="K101" s="44">
        <f t="shared" si="4"/>
        <v>76.138000000000005</v>
      </c>
      <c r="L101" s="44">
        <f t="shared" si="4"/>
        <v>45.802</v>
      </c>
      <c r="M101" s="44">
        <f t="shared" si="4"/>
        <v>76.238</v>
      </c>
      <c r="N101" s="44">
        <f t="shared" si="4"/>
        <v>17.538</v>
      </c>
      <c r="O101" s="45">
        <f t="shared" si="4"/>
        <v>8.2959999999999994</v>
      </c>
      <c r="Q101" s="43">
        <f t="shared" si="5"/>
        <v>5.6000000000000938E-2</v>
      </c>
      <c r="R101" s="44">
        <f t="shared" si="5"/>
        <v>0.14800000000001035</v>
      </c>
      <c r="S101" s="44">
        <f t="shared" si="5"/>
        <v>8.2000000000000739E-2</v>
      </c>
      <c r="T101" s="44">
        <f t="shared" si="5"/>
        <v>7.8000000000002956E-2</v>
      </c>
      <c r="U101" s="44">
        <f t="shared" si="5"/>
        <v>2.7999999999998693E-2</v>
      </c>
      <c r="V101" s="45">
        <f t="shared" si="5"/>
        <v>1.6000000000000014E-2</v>
      </c>
    </row>
    <row r="102" spans="1:24">
      <c r="A102" s="34">
        <v>2099</v>
      </c>
      <c r="B102" s="34">
        <v>21.01</v>
      </c>
      <c r="C102" s="34">
        <v>75.27</v>
      </c>
      <c r="D102" s="34">
        <v>45.31</v>
      </c>
      <c r="E102" s="34">
        <v>75.78</v>
      </c>
      <c r="F102" s="34">
        <v>17.38</v>
      </c>
      <c r="G102" s="34">
        <v>8.2100000000000009</v>
      </c>
      <c r="J102" s="43">
        <f t="shared" si="4"/>
        <v>21.062000000000001</v>
      </c>
      <c r="K102" s="44">
        <f t="shared" si="4"/>
        <v>75.414000000000001</v>
      </c>
      <c r="L102" s="44">
        <f t="shared" si="4"/>
        <v>45.392000000000003</v>
      </c>
      <c r="M102" s="44">
        <f t="shared" si="4"/>
        <v>75.855999999999995</v>
      </c>
      <c r="N102" s="44">
        <f t="shared" si="4"/>
        <v>17.405999999999999</v>
      </c>
      <c r="O102" s="45">
        <f t="shared" si="4"/>
        <v>8.2240000000000002</v>
      </c>
      <c r="Q102" s="43">
        <f t="shared" si="5"/>
        <v>5.1999999999999602E-2</v>
      </c>
      <c r="R102" s="44">
        <f t="shared" si="5"/>
        <v>0.14400000000000546</v>
      </c>
      <c r="S102" s="44">
        <f t="shared" si="5"/>
        <v>8.2000000000000739E-2</v>
      </c>
      <c r="T102" s="44">
        <f t="shared" si="5"/>
        <v>7.5999999999993406E-2</v>
      </c>
      <c r="U102" s="44">
        <f t="shared" si="5"/>
        <v>2.5999999999999801E-2</v>
      </c>
      <c r="V102" s="45">
        <f t="shared" si="5"/>
        <v>1.3999999999999346E-2</v>
      </c>
    </row>
    <row r="103" spans="1:24" ht="15" thickBot="1">
      <c r="A103" s="34">
        <v>2100</v>
      </c>
      <c r="B103" s="34">
        <v>20.76</v>
      </c>
      <c r="C103" s="34">
        <v>74.569999999999993</v>
      </c>
      <c r="D103" s="34">
        <v>44.91</v>
      </c>
      <c r="E103" s="34">
        <v>75.400000000000006</v>
      </c>
      <c r="F103" s="34">
        <v>17.25</v>
      </c>
      <c r="G103" s="34">
        <v>8.14</v>
      </c>
      <c r="J103" s="46">
        <f t="shared" si="4"/>
        <v>20.81</v>
      </c>
      <c r="K103" s="47">
        <f t="shared" si="4"/>
        <v>74.709999999999994</v>
      </c>
      <c r="L103" s="47">
        <f t="shared" si="4"/>
        <v>44.989999999999995</v>
      </c>
      <c r="M103" s="47">
        <f t="shared" si="4"/>
        <v>75.475999999999999</v>
      </c>
      <c r="N103" s="47">
        <f t="shared" si="4"/>
        <v>17.276</v>
      </c>
      <c r="O103" s="48">
        <f t="shared" si="4"/>
        <v>8.1539999999999999</v>
      </c>
      <c r="Q103" s="46">
        <f t="shared" si="5"/>
        <v>4.9999999999997158E-2</v>
      </c>
      <c r="R103" s="47">
        <f t="shared" si="5"/>
        <v>0.14000000000000057</v>
      </c>
      <c r="S103" s="47">
        <f t="shared" si="5"/>
        <v>7.9999999999998295E-2</v>
      </c>
      <c r="T103" s="47">
        <f t="shared" si="5"/>
        <v>7.5999999999993406E-2</v>
      </c>
      <c r="U103" s="47">
        <f t="shared" si="5"/>
        <v>2.5999999999999801E-2</v>
      </c>
      <c r="V103" s="48">
        <f t="shared" si="5"/>
        <v>1.3999999999999346E-2</v>
      </c>
    </row>
    <row r="111" spans="1:24" ht="15" thickBot="1"/>
    <row r="112" spans="1:24" ht="16.149999999999999" thickBot="1">
      <c r="A112" s="36" t="s">
        <v>64</v>
      </c>
      <c r="B112" s="37" t="s">
        <v>2</v>
      </c>
      <c r="C112" s="38" t="s">
        <v>3</v>
      </c>
      <c r="D112" s="38" t="s">
        <v>4</v>
      </c>
      <c r="E112" s="38" t="s">
        <v>5</v>
      </c>
      <c r="F112" s="38" t="s">
        <v>6</v>
      </c>
      <c r="G112" s="39" t="s">
        <v>7</v>
      </c>
      <c r="J112" s="36" t="s">
        <v>65</v>
      </c>
      <c r="K112" s="68" t="s">
        <v>2</v>
      </c>
      <c r="L112" s="69" t="s">
        <v>3</v>
      </c>
      <c r="M112" s="69" t="s">
        <v>4</v>
      </c>
      <c r="N112" s="69" t="s">
        <v>5</v>
      </c>
      <c r="O112" s="69" t="s">
        <v>6</v>
      </c>
      <c r="P112" s="70" t="s">
        <v>7</v>
      </c>
      <c r="R112" s="36" t="s">
        <v>66</v>
      </c>
      <c r="S112" s="49" t="s">
        <v>2</v>
      </c>
      <c r="T112" s="50" t="s">
        <v>3</v>
      </c>
      <c r="U112" s="50" t="s">
        <v>4</v>
      </c>
      <c r="V112" s="50" t="s">
        <v>5</v>
      </c>
      <c r="W112" s="50" t="s">
        <v>6</v>
      </c>
      <c r="X112" s="51" t="s">
        <v>7</v>
      </c>
    </row>
    <row r="113" spans="1:24" ht="16.149999999999999" thickBot="1">
      <c r="A113" s="52" t="s">
        <v>67</v>
      </c>
      <c r="B113" s="40"/>
      <c r="C113" s="41"/>
      <c r="D113" s="41"/>
      <c r="E113" s="41"/>
      <c r="F113" s="41"/>
      <c r="G113" s="42"/>
      <c r="J113" s="67" t="s">
        <v>68</v>
      </c>
      <c r="K113" s="53"/>
      <c r="L113" s="54"/>
      <c r="M113" s="54"/>
      <c r="N113" s="54"/>
      <c r="O113" s="54"/>
      <c r="P113" s="55"/>
      <c r="R113" s="56" t="s">
        <v>69</v>
      </c>
      <c r="S113" s="53"/>
      <c r="T113" s="54"/>
      <c r="U113" s="54"/>
      <c r="V113" s="54"/>
      <c r="W113" s="54"/>
      <c r="X113" s="55"/>
    </row>
    <row r="114" spans="1:24">
      <c r="B114" s="43">
        <f t="shared" ref="B114:G129" si="6">ABS(Q4)</f>
        <v>0.61199999999999477</v>
      </c>
      <c r="C114" s="44">
        <f t="shared" si="6"/>
        <v>0.36199999999999477</v>
      </c>
      <c r="D114" s="44">
        <f t="shared" si="6"/>
        <v>0.43400000000001171</v>
      </c>
      <c r="E114" s="44">
        <f t="shared" si="6"/>
        <v>8.4000000000001407E-2</v>
      </c>
      <c r="F114" s="44">
        <f t="shared" si="6"/>
        <v>0.21800000000000352</v>
      </c>
      <c r="G114" s="45">
        <f t="shared" si="6"/>
        <v>3.3999999999999808E-2</v>
      </c>
      <c r="K114" s="43">
        <f t="shared" ref="K114:P145" si="7">B114^2</f>
        <v>0.3745439999999936</v>
      </c>
      <c r="L114" s="44">
        <f t="shared" si="7"/>
        <v>0.13104399999999622</v>
      </c>
      <c r="M114" s="44">
        <f t="shared" si="7"/>
        <v>0.18835600000001015</v>
      </c>
      <c r="N114" s="44">
        <f t="shared" si="7"/>
        <v>7.0560000000002366E-3</v>
      </c>
      <c r="O114" s="44">
        <f t="shared" si="7"/>
        <v>4.7524000000001537E-2</v>
      </c>
      <c r="P114" s="45">
        <f t="shared" si="7"/>
        <v>1.1559999999999869E-3</v>
      </c>
      <c r="S114" s="43">
        <f t="shared" ref="S114:X129" si="8">(B114/B4)*100</f>
        <v>0.50826343326965773</v>
      </c>
      <c r="T114" s="44">
        <f t="shared" si="8"/>
        <v>0.25144127248732012</v>
      </c>
      <c r="U114" s="44">
        <f t="shared" si="8"/>
        <v>0.47865887283557046</v>
      </c>
      <c r="V114" s="44">
        <f t="shared" si="8"/>
        <v>0.75000000000001266</v>
      </c>
      <c r="W114" s="44">
        <f t="shared" si="8"/>
        <v>0.47247507585609777</v>
      </c>
      <c r="X114" s="45">
        <f t="shared" si="8"/>
        <v>0.44619422572178224</v>
      </c>
    </row>
    <row r="115" spans="1:24">
      <c r="B115" s="43">
        <f t="shared" si="6"/>
        <v>0.62600000000000477</v>
      </c>
      <c r="C115" s="44">
        <f t="shared" si="6"/>
        <v>0.50200000000000955</v>
      </c>
      <c r="D115" s="44">
        <f t="shared" si="6"/>
        <v>0.45199999999999818</v>
      </c>
      <c r="E115" s="44">
        <f t="shared" si="6"/>
        <v>8.6000000000000298E-2</v>
      </c>
      <c r="F115" s="44">
        <f t="shared" si="6"/>
        <v>0.19200000000000017</v>
      </c>
      <c r="G115" s="45">
        <f t="shared" si="6"/>
        <v>4.4000000000000483E-2</v>
      </c>
      <c r="K115" s="43">
        <f t="shared" si="7"/>
        <v>0.391876000000006</v>
      </c>
      <c r="L115" s="44">
        <f t="shared" si="7"/>
        <v>0.25200400000000961</v>
      </c>
      <c r="M115" s="44">
        <f t="shared" si="7"/>
        <v>0.20430399999999835</v>
      </c>
      <c r="N115" s="44">
        <f t="shared" si="7"/>
        <v>7.396000000000051E-3</v>
      </c>
      <c r="O115" s="44">
        <f t="shared" si="7"/>
        <v>3.6864000000000063E-2</v>
      </c>
      <c r="P115" s="45">
        <f t="shared" si="7"/>
        <v>1.9360000000000425E-3</v>
      </c>
      <c r="S115" s="43">
        <f t="shared" si="8"/>
        <v>0.50671847175004436</v>
      </c>
      <c r="T115" s="44">
        <f t="shared" si="8"/>
        <v>0.34270890223922007</v>
      </c>
      <c r="U115" s="44">
        <f t="shared" si="8"/>
        <v>0.48638760357257954</v>
      </c>
      <c r="V115" s="44">
        <f t="shared" si="8"/>
        <v>0.73946689595872994</v>
      </c>
      <c r="W115" s="44">
        <f t="shared" si="8"/>
        <v>0.40764331210191113</v>
      </c>
      <c r="X115" s="45">
        <f t="shared" si="8"/>
        <v>0.56122448979592454</v>
      </c>
    </row>
    <row r="116" spans="1:24">
      <c r="B116" s="43">
        <f t="shared" si="6"/>
        <v>0.56999999999999318</v>
      </c>
      <c r="C116" s="44">
        <f t="shared" si="6"/>
        <v>0.4339999999999975</v>
      </c>
      <c r="D116" s="44">
        <f t="shared" si="6"/>
        <v>0.42399999999999238</v>
      </c>
      <c r="E116" s="44">
        <f t="shared" si="6"/>
        <v>9.3999999999999417E-2</v>
      </c>
      <c r="F116" s="44">
        <f t="shared" si="6"/>
        <v>0.16800000000000637</v>
      </c>
      <c r="G116" s="45">
        <f t="shared" si="6"/>
        <v>4.8000000000000043E-2</v>
      </c>
      <c r="K116" s="43">
        <f t="shared" si="7"/>
        <v>0.32489999999999225</v>
      </c>
      <c r="L116" s="44">
        <f t="shared" si="7"/>
        <v>0.18835599999999783</v>
      </c>
      <c r="M116" s="44">
        <f t="shared" si="7"/>
        <v>0.17977599999999355</v>
      </c>
      <c r="N116" s="44">
        <f t="shared" si="7"/>
        <v>8.8359999999998908E-3</v>
      </c>
      <c r="O116" s="44">
        <f t="shared" si="7"/>
        <v>2.822400000000214E-2</v>
      </c>
      <c r="P116" s="45">
        <f t="shared" si="7"/>
        <v>2.304000000000004E-3</v>
      </c>
      <c r="S116" s="43">
        <f t="shared" si="8"/>
        <v>0.450985046285302</v>
      </c>
      <c r="T116" s="44">
        <f t="shared" si="8"/>
        <v>0.29196098217288763</v>
      </c>
      <c r="U116" s="44">
        <f t="shared" si="8"/>
        <v>0.4460810099947316</v>
      </c>
      <c r="V116" s="44">
        <f t="shared" si="8"/>
        <v>0.7768595041322266</v>
      </c>
      <c r="W116" s="44">
        <f t="shared" si="8"/>
        <v>0.35043804755946262</v>
      </c>
      <c r="X116" s="45">
        <f t="shared" si="8"/>
        <v>0.59405940594059459</v>
      </c>
    </row>
    <row r="117" spans="1:24">
      <c r="B117" s="43">
        <f t="shared" si="6"/>
        <v>0.71000000000000796</v>
      </c>
      <c r="C117" s="44">
        <f t="shared" si="6"/>
        <v>0.46199999999998909</v>
      </c>
      <c r="D117" s="44">
        <f t="shared" si="6"/>
        <v>0.41400000000000148</v>
      </c>
      <c r="E117" s="44">
        <f t="shared" si="6"/>
        <v>0.1039999999999992</v>
      </c>
      <c r="F117" s="44">
        <f t="shared" si="6"/>
        <v>0.17599999999999483</v>
      </c>
      <c r="G117" s="45">
        <f t="shared" si="6"/>
        <v>5.7999999999999829E-2</v>
      </c>
      <c r="K117" s="43">
        <f t="shared" si="7"/>
        <v>0.50410000000001132</v>
      </c>
      <c r="L117" s="44">
        <f t="shared" si="7"/>
        <v>0.21344399999998992</v>
      </c>
      <c r="M117" s="44">
        <f t="shared" si="7"/>
        <v>0.17139600000000121</v>
      </c>
      <c r="N117" s="44">
        <f t="shared" si="7"/>
        <v>1.0815999999999834E-2</v>
      </c>
      <c r="O117" s="44">
        <f t="shared" si="7"/>
        <v>3.0975999999998179E-2</v>
      </c>
      <c r="P117" s="45">
        <f t="shared" si="7"/>
        <v>3.3639999999999803E-3</v>
      </c>
      <c r="S117" s="43">
        <f t="shared" si="8"/>
        <v>0.54640603355395412</v>
      </c>
      <c r="T117" s="44">
        <f t="shared" si="8"/>
        <v>0.30604133545309292</v>
      </c>
      <c r="U117" s="44">
        <f t="shared" si="8"/>
        <v>0.42627677100494382</v>
      </c>
      <c r="V117" s="44">
        <f t="shared" si="8"/>
        <v>0.82408874801901122</v>
      </c>
      <c r="W117" s="44">
        <f t="shared" si="8"/>
        <v>0.36050798852928068</v>
      </c>
      <c r="X117" s="45">
        <f t="shared" si="8"/>
        <v>0.69295101553165872</v>
      </c>
    </row>
    <row r="118" spans="1:24">
      <c r="B118" s="43">
        <f t="shared" si="6"/>
        <v>0.54599999999999227</v>
      </c>
      <c r="C118" s="44">
        <f t="shared" si="6"/>
        <v>0.60599999999999454</v>
      </c>
      <c r="D118" s="44">
        <f t="shared" si="6"/>
        <v>0.59000000000000341</v>
      </c>
      <c r="E118" s="44">
        <f t="shared" si="6"/>
        <v>0.1120000000000001</v>
      </c>
      <c r="F118" s="44">
        <f t="shared" si="6"/>
        <v>0.17600000000000193</v>
      </c>
      <c r="G118" s="45">
        <f t="shared" si="6"/>
        <v>6.4000000000000057E-2</v>
      </c>
      <c r="K118" s="43">
        <f t="shared" si="7"/>
        <v>0.29811599999999155</v>
      </c>
      <c r="L118" s="44">
        <f t="shared" si="7"/>
        <v>0.3672359999999934</v>
      </c>
      <c r="M118" s="44">
        <f t="shared" si="7"/>
        <v>0.34810000000000402</v>
      </c>
      <c r="N118" s="44">
        <f t="shared" si="7"/>
        <v>1.2544000000000022E-2</v>
      </c>
      <c r="O118" s="44">
        <f t="shared" si="7"/>
        <v>3.097600000000068E-2</v>
      </c>
      <c r="P118" s="45">
        <f t="shared" si="7"/>
        <v>4.0960000000000076E-3</v>
      </c>
      <c r="S118" s="43">
        <f t="shared" si="8"/>
        <v>0.41154744855656311</v>
      </c>
      <c r="T118" s="44">
        <f t="shared" si="8"/>
        <v>0.39353204753555066</v>
      </c>
      <c r="U118" s="44">
        <f t="shared" si="8"/>
        <v>0.58958728889777501</v>
      </c>
      <c r="V118" s="44">
        <f t="shared" si="8"/>
        <v>0.8497723823975728</v>
      </c>
      <c r="W118" s="44">
        <f t="shared" si="8"/>
        <v>0.35412474849094955</v>
      </c>
      <c r="X118" s="45">
        <f t="shared" si="8"/>
        <v>0.73647871116225616</v>
      </c>
    </row>
    <row r="119" spans="1:24">
      <c r="B119" s="43">
        <f t="shared" si="6"/>
        <v>0.67799999999999727</v>
      </c>
      <c r="C119" s="44">
        <f t="shared" si="6"/>
        <v>0.6939999999999884</v>
      </c>
      <c r="D119" s="44">
        <f t="shared" si="6"/>
        <v>0.62399999999999523</v>
      </c>
      <c r="E119" s="44">
        <f t="shared" si="6"/>
        <v>0.11800000000000033</v>
      </c>
      <c r="F119" s="44">
        <f t="shared" si="6"/>
        <v>0.17799999999999727</v>
      </c>
      <c r="G119" s="45">
        <f t="shared" si="6"/>
        <v>6.5999999999998948E-2</v>
      </c>
      <c r="K119" s="43">
        <f t="shared" si="7"/>
        <v>0.45968399999999632</v>
      </c>
      <c r="L119" s="44">
        <f t="shared" si="7"/>
        <v>0.48163599999998391</v>
      </c>
      <c r="M119" s="44">
        <f t="shared" si="7"/>
        <v>0.38937599999999406</v>
      </c>
      <c r="N119" s="44">
        <f t="shared" si="7"/>
        <v>1.3924000000000077E-2</v>
      </c>
      <c r="O119" s="44">
        <f t="shared" si="7"/>
        <v>3.1683999999999025E-2</v>
      </c>
      <c r="P119" s="45">
        <f t="shared" si="7"/>
        <v>4.3559999999998609E-3</v>
      </c>
      <c r="S119" s="43">
        <f t="shared" si="8"/>
        <v>0.49830956930765641</v>
      </c>
      <c r="T119" s="44">
        <f t="shared" si="8"/>
        <v>0.44074685634446109</v>
      </c>
      <c r="U119" s="44">
        <f t="shared" si="8"/>
        <v>0.60470975869754362</v>
      </c>
      <c r="V119" s="44">
        <f t="shared" si="8"/>
        <v>0.85693536673929072</v>
      </c>
      <c r="W119" s="44">
        <f t="shared" si="8"/>
        <v>0.35184819134215706</v>
      </c>
      <c r="X119" s="45">
        <f t="shared" si="8"/>
        <v>0.73170731707315906</v>
      </c>
    </row>
    <row r="120" spans="1:24">
      <c r="B120" s="43">
        <f t="shared" si="6"/>
        <v>0.81999999999999318</v>
      </c>
      <c r="C120" s="44">
        <f t="shared" si="6"/>
        <v>0.73400000000000887</v>
      </c>
      <c r="D120" s="44">
        <f t="shared" si="6"/>
        <v>0.65999999999999659</v>
      </c>
      <c r="E120" s="44">
        <f t="shared" si="6"/>
        <v>0.12400000000000055</v>
      </c>
      <c r="F120" s="44">
        <f t="shared" si="6"/>
        <v>0.23199999999999932</v>
      </c>
      <c r="G120" s="45">
        <f t="shared" si="6"/>
        <v>7.0000000000000284E-2</v>
      </c>
      <c r="K120" s="43">
        <f t="shared" si="7"/>
        <v>0.67239999999998878</v>
      </c>
      <c r="L120" s="44">
        <f t="shared" si="7"/>
        <v>0.538756000000013</v>
      </c>
      <c r="M120" s="44">
        <f t="shared" si="7"/>
        <v>0.43559999999999549</v>
      </c>
      <c r="N120" s="44">
        <f t="shared" si="7"/>
        <v>1.5376000000000138E-2</v>
      </c>
      <c r="O120" s="44">
        <f t="shared" si="7"/>
        <v>5.3823999999999685E-2</v>
      </c>
      <c r="P120" s="45">
        <f t="shared" si="7"/>
        <v>4.9000000000000397E-3</v>
      </c>
      <c r="S120" s="43">
        <f t="shared" si="8"/>
        <v>0.58504566210045172</v>
      </c>
      <c r="T120" s="44">
        <f t="shared" si="8"/>
        <v>0.45553279960281068</v>
      </c>
      <c r="U120" s="44">
        <f t="shared" si="8"/>
        <v>0.61977650483613167</v>
      </c>
      <c r="V120" s="44">
        <f t="shared" si="8"/>
        <v>0.86170952050035121</v>
      </c>
      <c r="W120" s="44">
        <f t="shared" si="8"/>
        <v>0.44830917874396004</v>
      </c>
      <c r="X120" s="45">
        <f t="shared" si="8"/>
        <v>0.74706510138740967</v>
      </c>
    </row>
    <row r="121" spans="1:24">
      <c r="B121" s="43">
        <f t="shared" si="6"/>
        <v>0.67000000000001592</v>
      </c>
      <c r="C121" s="44">
        <f t="shared" si="6"/>
        <v>0.91200000000000614</v>
      </c>
      <c r="D121" s="44">
        <f t="shared" si="6"/>
        <v>0.62000000000000455</v>
      </c>
      <c r="E121" s="44">
        <f t="shared" si="6"/>
        <v>0.12599999999999945</v>
      </c>
      <c r="F121" s="44">
        <f t="shared" si="6"/>
        <v>0.23399999999999466</v>
      </c>
      <c r="G121" s="45">
        <f t="shared" si="6"/>
        <v>6.8000000000001393E-2</v>
      </c>
      <c r="K121" s="43">
        <f t="shared" si="7"/>
        <v>0.44890000000002134</v>
      </c>
      <c r="L121" s="44">
        <f t="shared" si="7"/>
        <v>0.83174400000001125</v>
      </c>
      <c r="M121" s="44">
        <f t="shared" si="7"/>
        <v>0.38440000000000563</v>
      </c>
      <c r="N121" s="44">
        <f t="shared" si="7"/>
        <v>1.5875999999999859E-2</v>
      </c>
      <c r="O121" s="44">
        <f t="shared" si="7"/>
        <v>5.4755999999997501E-2</v>
      </c>
      <c r="P121" s="45">
        <f t="shared" si="7"/>
        <v>4.6240000000001896E-3</v>
      </c>
      <c r="S121" s="43">
        <f t="shared" si="8"/>
        <v>0.46686642045851573</v>
      </c>
      <c r="T121" s="44">
        <f t="shared" si="8"/>
        <v>0.55042549339127655</v>
      </c>
      <c r="U121" s="44">
        <f t="shared" si="8"/>
        <v>0.56574504973081896</v>
      </c>
      <c r="V121" s="44">
        <f t="shared" si="8"/>
        <v>0.83888149134486978</v>
      </c>
      <c r="W121" s="44">
        <f t="shared" si="8"/>
        <v>0.44217687074828921</v>
      </c>
      <c r="X121" s="45">
        <f t="shared" si="8"/>
        <v>0.70030895983523567</v>
      </c>
    </row>
    <row r="122" spans="1:24">
      <c r="B122" s="43">
        <f t="shared" si="6"/>
        <v>0.42000000000001592</v>
      </c>
      <c r="C122" s="44">
        <f t="shared" si="6"/>
        <v>0.68199999999998795</v>
      </c>
      <c r="D122" s="44">
        <f t="shared" si="6"/>
        <v>0.50199999999999534</v>
      </c>
      <c r="E122" s="44">
        <f t="shared" si="6"/>
        <v>0.10999999999999943</v>
      </c>
      <c r="F122" s="44">
        <f t="shared" si="6"/>
        <v>9.7999999999998977E-2</v>
      </c>
      <c r="G122" s="45">
        <f t="shared" si="6"/>
        <v>5.9999999999998721E-2</v>
      </c>
      <c r="K122" s="43">
        <f t="shared" si="7"/>
        <v>0.17640000000001338</v>
      </c>
      <c r="L122" s="44">
        <f t="shared" si="7"/>
        <v>0.46512399999998355</v>
      </c>
      <c r="M122" s="44">
        <f t="shared" si="7"/>
        <v>0.25200399999999534</v>
      </c>
      <c r="N122" s="44">
        <f t="shared" si="7"/>
        <v>1.2099999999999875E-2</v>
      </c>
      <c r="O122" s="44">
        <f t="shared" si="7"/>
        <v>9.6039999999998002E-3</v>
      </c>
      <c r="P122" s="45">
        <f t="shared" si="7"/>
        <v>3.5999999999998464E-3</v>
      </c>
      <c r="S122" s="43">
        <f t="shared" si="8"/>
        <v>0.28844172790331424</v>
      </c>
      <c r="T122" s="44">
        <f t="shared" si="8"/>
        <v>0.40331164991128804</v>
      </c>
      <c r="U122" s="44">
        <f t="shared" si="8"/>
        <v>0.44781445138268994</v>
      </c>
      <c r="V122" s="44">
        <f t="shared" si="8"/>
        <v>0.70648683365446008</v>
      </c>
      <c r="W122" s="44">
        <f t="shared" si="8"/>
        <v>0.18348623853210819</v>
      </c>
      <c r="X122" s="45">
        <f t="shared" si="8"/>
        <v>0.59940059940058665</v>
      </c>
    </row>
    <row r="123" spans="1:24">
      <c r="B123" s="43">
        <f t="shared" si="6"/>
        <v>0.36400000000000432</v>
      </c>
      <c r="C123" s="44">
        <f t="shared" si="6"/>
        <v>0.29200000000000159</v>
      </c>
      <c r="D123" s="44">
        <f t="shared" si="6"/>
        <v>0.12599999999999056</v>
      </c>
      <c r="E123" s="44">
        <f t="shared" si="6"/>
        <v>9.2000000000000526E-2</v>
      </c>
      <c r="F123" s="44">
        <f t="shared" si="6"/>
        <v>2.4000000000000909E-2</v>
      </c>
      <c r="G123" s="45">
        <f t="shared" si="6"/>
        <v>4.8000000000000043E-2</v>
      </c>
      <c r="K123" s="43">
        <f t="shared" si="7"/>
        <v>0.13249600000000314</v>
      </c>
      <c r="L123" s="44">
        <f t="shared" si="7"/>
        <v>8.5264000000000936E-2</v>
      </c>
      <c r="M123" s="44">
        <f t="shared" si="7"/>
        <v>1.5875999999997621E-2</v>
      </c>
      <c r="N123" s="44">
        <f t="shared" si="7"/>
        <v>8.4640000000000964E-3</v>
      </c>
      <c r="O123" s="44">
        <f t="shared" si="7"/>
        <v>5.7600000000004371E-4</v>
      </c>
      <c r="P123" s="45">
        <f t="shared" si="7"/>
        <v>2.304000000000004E-3</v>
      </c>
      <c r="S123" s="43">
        <f t="shared" si="8"/>
        <v>0.24689683239503785</v>
      </c>
      <c r="T123" s="44">
        <f t="shared" si="8"/>
        <v>0.17120075046904409</v>
      </c>
      <c r="U123" s="44">
        <f t="shared" si="8"/>
        <v>0.11177148939944163</v>
      </c>
      <c r="V123" s="44">
        <f t="shared" si="8"/>
        <v>0.5739238927011886</v>
      </c>
      <c r="W123" s="44">
        <f t="shared" si="8"/>
        <v>4.4834672146461627E-2</v>
      </c>
      <c r="X123" s="45">
        <f t="shared" si="8"/>
        <v>0.46829268292682968</v>
      </c>
    </row>
    <row r="124" spans="1:24">
      <c r="B124" s="43">
        <f t="shared" si="6"/>
        <v>0.48400000000000887</v>
      </c>
      <c r="C124" s="44">
        <f t="shared" si="6"/>
        <v>0.57599999999999341</v>
      </c>
      <c r="D124" s="44">
        <f t="shared" si="6"/>
        <v>0.39799999999999613</v>
      </c>
      <c r="E124" s="44">
        <f t="shared" si="6"/>
        <v>0.11799999999999855</v>
      </c>
      <c r="F124" s="44">
        <f t="shared" si="6"/>
        <v>0.1180000000000021</v>
      </c>
      <c r="G124" s="45">
        <f t="shared" si="6"/>
        <v>5.6000000000000938E-2</v>
      </c>
      <c r="K124" s="43">
        <f t="shared" si="7"/>
        <v>0.2342560000000086</v>
      </c>
      <c r="L124" s="44">
        <f t="shared" si="7"/>
        <v>0.33177599999999241</v>
      </c>
      <c r="M124" s="44">
        <f t="shared" si="7"/>
        <v>0.15840399999999694</v>
      </c>
      <c r="N124" s="44">
        <f t="shared" si="7"/>
        <v>1.3923999999999657E-2</v>
      </c>
      <c r="O124" s="44">
        <f t="shared" si="7"/>
        <v>1.3924000000000497E-2</v>
      </c>
      <c r="P124" s="45">
        <f t="shared" si="7"/>
        <v>3.1360000000001048E-3</v>
      </c>
      <c r="S124" s="43">
        <f t="shared" si="8"/>
        <v>0.32298965632299559</v>
      </c>
      <c r="T124" s="44">
        <f t="shared" si="8"/>
        <v>0.3321033210332065</v>
      </c>
      <c r="U124" s="44">
        <f t="shared" si="8"/>
        <v>0.34693165969316264</v>
      </c>
      <c r="V124" s="44">
        <f t="shared" si="8"/>
        <v>0.70998796630564709</v>
      </c>
      <c r="W124" s="44">
        <f t="shared" si="8"/>
        <v>0.21803399852180727</v>
      </c>
      <c r="X124" s="45">
        <f t="shared" si="8"/>
        <v>0.53181386514720741</v>
      </c>
    </row>
    <row r="125" spans="1:24">
      <c r="B125" s="43">
        <f t="shared" si="6"/>
        <v>0.51400000000001</v>
      </c>
      <c r="C125" s="44">
        <f t="shared" si="6"/>
        <v>0.54599999999999227</v>
      </c>
      <c r="D125" s="44">
        <f t="shared" si="6"/>
        <v>0.47399999999998954</v>
      </c>
      <c r="E125" s="44">
        <f t="shared" si="6"/>
        <v>0.12600000000000122</v>
      </c>
      <c r="F125" s="44">
        <f t="shared" si="6"/>
        <v>0.17799999999999727</v>
      </c>
      <c r="G125" s="45">
        <f t="shared" si="6"/>
        <v>5.1999999999999602E-2</v>
      </c>
      <c r="K125" s="43">
        <f t="shared" si="7"/>
        <v>0.26419600000001031</v>
      </c>
      <c r="L125" s="44">
        <f t="shared" si="7"/>
        <v>0.29811599999999155</v>
      </c>
      <c r="M125" s="44">
        <f t="shared" si="7"/>
        <v>0.22467599999999008</v>
      </c>
      <c r="N125" s="44">
        <f t="shared" si="7"/>
        <v>1.5876000000000307E-2</v>
      </c>
      <c r="O125" s="44">
        <f t="shared" si="7"/>
        <v>3.1683999999999025E-2</v>
      </c>
      <c r="P125" s="45">
        <f t="shared" si="7"/>
        <v>2.7039999999999586E-3</v>
      </c>
      <c r="S125" s="43">
        <f t="shared" si="8"/>
        <v>0.33722608581551639</v>
      </c>
      <c r="T125" s="44">
        <f t="shared" si="8"/>
        <v>0.30992791054095037</v>
      </c>
      <c r="U125" s="44">
        <f t="shared" si="8"/>
        <v>0.40481680758390093</v>
      </c>
      <c r="V125" s="44">
        <f t="shared" si="8"/>
        <v>0.73043478260870265</v>
      </c>
      <c r="W125" s="44">
        <f t="shared" si="8"/>
        <v>0.32357753135792999</v>
      </c>
      <c r="X125" s="45">
        <f t="shared" si="8"/>
        <v>0.48192771084336983</v>
      </c>
    </row>
    <row r="126" spans="1:24">
      <c r="B126" s="43">
        <f t="shared" si="6"/>
        <v>0.34600000000000364</v>
      </c>
      <c r="C126" s="44">
        <f t="shared" si="6"/>
        <v>0.39600000000001501</v>
      </c>
      <c r="D126" s="44">
        <f t="shared" si="6"/>
        <v>0.44599999999999795</v>
      </c>
      <c r="E126" s="44">
        <f t="shared" si="6"/>
        <v>0.13200000000000145</v>
      </c>
      <c r="F126" s="44">
        <f t="shared" si="6"/>
        <v>0.13000000000000256</v>
      </c>
      <c r="G126" s="45">
        <f t="shared" si="6"/>
        <v>4.1999999999999815E-2</v>
      </c>
      <c r="K126" s="43">
        <f t="shared" si="7"/>
        <v>0.11971600000000251</v>
      </c>
      <c r="L126" s="44">
        <f t="shared" si="7"/>
        <v>0.15681600000001189</v>
      </c>
      <c r="M126" s="44">
        <f t="shared" si="7"/>
        <v>0.19891599999999818</v>
      </c>
      <c r="N126" s="44">
        <f t="shared" si="7"/>
        <v>1.7424000000000384E-2</v>
      </c>
      <c r="O126" s="44">
        <f t="shared" si="7"/>
        <v>1.6900000000000664E-2</v>
      </c>
      <c r="P126" s="45">
        <f t="shared" si="7"/>
        <v>1.7639999999999845E-3</v>
      </c>
      <c r="S126" s="43">
        <f t="shared" si="8"/>
        <v>0.22445669802141008</v>
      </c>
      <c r="T126" s="44">
        <f t="shared" si="8"/>
        <v>0.22228459163626998</v>
      </c>
      <c r="U126" s="44">
        <f t="shared" si="8"/>
        <v>0.37378478042239188</v>
      </c>
      <c r="V126" s="44">
        <f t="shared" si="8"/>
        <v>0.73701842546064467</v>
      </c>
      <c r="W126" s="44">
        <f t="shared" si="8"/>
        <v>0.233560905497669</v>
      </c>
      <c r="X126" s="45">
        <f t="shared" si="8"/>
        <v>0.38181818181818011</v>
      </c>
    </row>
    <row r="127" spans="1:24">
      <c r="B127" s="43">
        <f t="shared" si="6"/>
        <v>0.29800000000000182</v>
      </c>
      <c r="C127" s="44">
        <f t="shared" si="6"/>
        <v>0.50999999999999091</v>
      </c>
      <c r="D127" s="44">
        <f t="shared" si="6"/>
        <v>0.29400000000001114</v>
      </c>
      <c r="E127" s="44">
        <f t="shared" si="6"/>
        <v>0.14399999999999835</v>
      </c>
      <c r="F127" s="44">
        <f t="shared" si="6"/>
        <v>0.1039999999999992</v>
      </c>
      <c r="G127" s="45">
        <f t="shared" si="6"/>
        <v>3.5999999999999588E-2</v>
      </c>
      <c r="K127" s="43">
        <f t="shared" si="7"/>
        <v>8.880400000000109E-2</v>
      </c>
      <c r="L127" s="44">
        <f t="shared" si="7"/>
        <v>0.26009999999999073</v>
      </c>
      <c r="M127" s="44">
        <f t="shared" si="7"/>
        <v>8.6436000000006549E-2</v>
      </c>
      <c r="N127" s="44">
        <f t="shared" si="7"/>
        <v>2.0735999999999526E-2</v>
      </c>
      <c r="O127" s="44">
        <f t="shared" si="7"/>
        <v>1.0815999999999834E-2</v>
      </c>
      <c r="P127" s="45">
        <f t="shared" si="7"/>
        <v>1.2959999999999704E-3</v>
      </c>
      <c r="S127" s="43">
        <f t="shared" si="8"/>
        <v>0.19146748907735919</v>
      </c>
      <c r="T127" s="44">
        <f t="shared" si="8"/>
        <v>0.28223574986164413</v>
      </c>
      <c r="U127" s="44">
        <f t="shared" si="8"/>
        <v>0.24339763225433489</v>
      </c>
      <c r="V127" s="44">
        <f t="shared" si="8"/>
        <v>0.77294685990337286</v>
      </c>
      <c r="W127" s="44">
        <f t="shared" si="8"/>
        <v>0.18511925952296049</v>
      </c>
      <c r="X127" s="45">
        <f t="shared" si="8"/>
        <v>0.32200357781752764</v>
      </c>
    </row>
    <row r="128" spans="1:24">
      <c r="B128" s="43">
        <f t="shared" si="6"/>
        <v>0.39600000000001501</v>
      </c>
      <c r="C128" s="44">
        <f t="shared" si="6"/>
        <v>0.5</v>
      </c>
      <c r="D128" s="44">
        <f t="shared" si="6"/>
        <v>0.21199999999998909</v>
      </c>
      <c r="E128" s="44">
        <f t="shared" si="6"/>
        <v>0.16399999999999793</v>
      </c>
      <c r="F128" s="44">
        <f t="shared" si="6"/>
        <v>0.12400000000000233</v>
      </c>
      <c r="G128" s="45">
        <f t="shared" si="6"/>
        <v>2.8000000000000469E-2</v>
      </c>
      <c r="K128" s="43">
        <f t="shared" si="7"/>
        <v>0.15681600000001189</v>
      </c>
      <c r="L128" s="44">
        <f t="shared" si="7"/>
        <v>0.25</v>
      </c>
      <c r="M128" s="44">
        <f t="shared" si="7"/>
        <v>4.494399999999537E-2</v>
      </c>
      <c r="N128" s="44">
        <f t="shared" si="7"/>
        <v>2.689599999999932E-2</v>
      </c>
      <c r="O128" s="44">
        <f t="shared" si="7"/>
        <v>1.5376000000000578E-2</v>
      </c>
      <c r="P128" s="45">
        <f t="shared" si="7"/>
        <v>7.8400000000002621E-4</v>
      </c>
      <c r="S128" s="43">
        <f t="shared" si="8"/>
        <v>0.25123715264561286</v>
      </c>
      <c r="T128" s="44">
        <f t="shared" si="8"/>
        <v>0.27292576419213976</v>
      </c>
      <c r="U128" s="44">
        <f t="shared" si="8"/>
        <v>0.17398440705784907</v>
      </c>
      <c r="V128" s="44">
        <f t="shared" si="8"/>
        <v>0.84318766066836981</v>
      </c>
      <c r="W128" s="44">
        <f t="shared" si="8"/>
        <v>0.2183098591549337</v>
      </c>
      <c r="X128" s="45">
        <f t="shared" si="8"/>
        <v>0.24734982332155889</v>
      </c>
    </row>
    <row r="129" spans="2:24">
      <c r="B129" s="43">
        <f t="shared" si="6"/>
        <v>0.14799999999999613</v>
      </c>
      <c r="C129" s="44">
        <f t="shared" si="6"/>
        <v>0.55400000000000205</v>
      </c>
      <c r="D129" s="44">
        <f t="shared" si="6"/>
        <v>0.31000000000000227</v>
      </c>
      <c r="E129" s="44">
        <f t="shared" si="6"/>
        <v>0.18800000000000239</v>
      </c>
      <c r="F129" s="44">
        <f t="shared" si="6"/>
        <v>0.12800000000000011</v>
      </c>
      <c r="G129" s="45">
        <f t="shared" si="6"/>
        <v>2.4000000000000909E-2</v>
      </c>
      <c r="K129" s="43">
        <f t="shared" si="7"/>
        <v>2.1903999999998855E-2</v>
      </c>
      <c r="L129" s="44">
        <f t="shared" si="7"/>
        <v>0.30691600000000224</v>
      </c>
      <c r="M129" s="44">
        <f t="shared" si="7"/>
        <v>9.6100000000001407E-2</v>
      </c>
      <c r="N129" s="44">
        <f t="shared" si="7"/>
        <v>3.5344000000000896E-2</v>
      </c>
      <c r="O129" s="44">
        <f t="shared" si="7"/>
        <v>1.638400000000003E-2</v>
      </c>
      <c r="P129" s="45">
        <f t="shared" si="7"/>
        <v>5.7600000000004371E-4</v>
      </c>
      <c r="S129" s="43">
        <f t="shared" si="8"/>
        <v>9.3457943925231199E-2</v>
      </c>
      <c r="T129" s="44">
        <f t="shared" si="8"/>
        <v>0.29789751035113304</v>
      </c>
      <c r="U129" s="44">
        <f t="shared" si="8"/>
        <v>0.25121555915721416</v>
      </c>
      <c r="V129" s="44">
        <f t="shared" si="8"/>
        <v>0.92202059833252759</v>
      </c>
      <c r="W129" s="44">
        <f t="shared" si="8"/>
        <v>0.22284122562674116</v>
      </c>
      <c r="X129" s="45">
        <f t="shared" si="8"/>
        <v>0.20979020979021776</v>
      </c>
    </row>
    <row r="130" spans="2:24">
      <c r="B130" s="43">
        <f t="shared" ref="B130:G145" si="9">ABS(Q20)</f>
        <v>0.33599999999998431</v>
      </c>
      <c r="C130" s="44">
        <f t="shared" si="9"/>
        <v>0.59200000000001296</v>
      </c>
      <c r="D130" s="44">
        <f t="shared" si="9"/>
        <v>0.33400000000000318</v>
      </c>
      <c r="E130" s="44">
        <f t="shared" si="9"/>
        <v>0.21199999999999974</v>
      </c>
      <c r="F130" s="44">
        <f t="shared" si="9"/>
        <v>0.13799999999999812</v>
      </c>
      <c r="G130" s="45">
        <f t="shared" si="9"/>
        <v>1.6000000000001791E-2</v>
      </c>
      <c r="K130" s="43">
        <f t="shared" si="7"/>
        <v>0.11289599999998946</v>
      </c>
      <c r="L130" s="44">
        <f t="shared" si="7"/>
        <v>0.35046400000001532</v>
      </c>
      <c r="M130" s="44">
        <f t="shared" si="7"/>
        <v>0.11155600000000213</v>
      </c>
      <c r="N130" s="44">
        <f t="shared" si="7"/>
        <v>4.4943999999999894E-2</v>
      </c>
      <c r="O130" s="44">
        <f t="shared" si="7"/>
        <v>1.9043999999999481E-2</v>
      </c>
      <c r="P130" s="45">
        <f t="shared" si="7"/>
        <v>2.5600000000005729E-4</v>
      </c>
      <c r="S130" s="43">
        <f t="shared" ref="S130:X145" si="10">(B130/B20)*100</f>
        <v>0.20994751312170978</v>
      </c>
      <c r="T130" s="44">
        <f t="shared" si="10"/>
        <v>0.3133435664002609</v>
      </c>
      <c r="U130" s="44">
        <f t="shared" si="10"/>
        <v>0.26705045174702424</v>
      </c>
      <c r="V130" s="44">
        <f t="shared" si="10"/>
        <v>0.98834498834498707</v>
      </c>
      <c r="W130" s="44">
        <f t="shared" si="10"/>
        <v>0.23739893342507845</v>
      </c>
      <c r="X130" s="45">
        <f t="shared" si="10"/>
        <v>0.13888888888890444</v>
      </c>
    </row>
    <row r="131" spans="2:24">
      <c r="B131" s="43">
        <f t="shared" si="9"/>
        <v>0.61600000000001387</v>
      </c>
      <c r="C131" s="44">
        <f t="shared" si="9"/>
        <v>0.48999999999998067</v>
      </c>
      <c r="D131" s="44">
        <f t="shared" si="9"/>
        <v>0.42199999999999704</v>
      </c>
      <c r="E131" s="44">
        <f t="shared" si="9"/>
        <v>0.24599999999999866</v>
      </c>
      <c r="F131" s="44">
        <f t="shared" si="9"/>
        <v>0.14799999999999613</v>
      </c>
      <c r="G131" s="45">
        <f t="shared" si="9"/>
        <v>1.3999999999999346E-2</v>
      </c>
      <c r="K131" s="43">
        <f t="shared" si="7"/>
        <v>0.37945600000001711</v>
      </c>
      <c r="L131" s="44">
        <f t="shared" si="7"/>
        <v>0.24009999999998105</v>
      </c>
      <c r="M131" s="44">
        <f t="shared" si="7"/>
        <v>0.17808399999999749</v>
      </c>
      <c r="N131" s="44">
        <f t="shared" si="7"/>
        <v>6.0515999999999341E-2</v>
      </c>
      <c r="O131" s="44">
        <f t="shared" si="7"/>
        <v>2.1903999999998855E-2</v>
      </c>
      <c r="P131" s="45">
        <f t="shared" si="7"/>
        <v>1.959999999999817E-4</v>
      </c>
      <c r="S131" s="43">
        <f t="shared" si="10"/>
        <v>0.37763609612556026</v>
      </c>
      <c r="T131" s="44">
        <f t="shared" si="10"/>
        <v>0.25603511338696866</v>
      </c>
      <c r="U131" s="44">
        <f t="shared" si="10"/>
        <v>0.33181317817266631</v>
      </c>
      <c r="V131" s="44">
        <f t="shared" si="10"/>
        <v>1.0846560846560789</v>
      </c>
      <c r="W131" s="44">
        <f t="shared" si="10"/>
        <v>0.25140139289960273</v>
      </c>
      <c r="X131" s="45">
        <f t="shared" si="10"/>
        <v>0.12079378774805304</v>
      </c>
    </row>
    <row r="132" spans="2:24">
      <c r="B132" s="43">
        <f t="shared" si="9"/>
        <v>0.68799999999998818</v>
      </c>
      <c r="C132" s="44">
        <f t="shared" si="9"/>
        <v>0.57599999999999341</v>
      </c>
      <c r="D132" s="44">
        <f t="shared" si="9"/>
        <v>0.37999999999999545</v>
      </c>
      <c r="E132" s="44">
        <f t="shared" si="9"/>
        <v>0.27800000000000225</v>
      </c>
      <c r="F132" s="44">
        <f t="shared" si="9"/>
        <v>0.13599999999999568</v>
      </c>
      <c r="G132" s="45">
        <f t="shared" si="9"/>
        <v>8.0000000000008953E-3</v>
      </c>
      <c r="K132" s="43">
        <f t="shared" si="7"/>
        <v>0.47334399999998372</v>
      </c>
      <c r="L132" s="44">
        <f t="shared" si="7"/>
        <v>0.33177599999999241</v>
      </c>
      <c r="M132" s="44">
        <f t="shared" si="7"/>
        <v>0.14439999999999653</v>
      </c>
      <c r="N132" s="44">
        <f t="shared" si="7"/>
        <v>7.7284000000001254E-2</v>
      </c>
      <c r="O132" s="44">
        <f t="shared" si="7"/>
        <v>1.8495999999998826E-2</v>
      </c>
      <c r="P132" s="45">
        <f t="shared" si="7"/>
        <v>6.4000000000014322E-5</v>
      </c>
      <c r="S132" s="43">
        <f t="shared" si="10"/>
        <v>0.41306436119115525</v>
      </c>
      <c r="T132" s="44">
        <f t="shared" si="10"/>
        <v>0.296509832183668</v>
      </c>
      <c r="U132" s="44">
        <f t="shared" si="10"/>
        <v>0.29439107530213465</v>
      </c>
      <c r="V132" s="44">
        <f t="shared" si="10"/>
        <v>1.1549646863315424</v>
      </c>
      <c r="W132" s="44">
        <f t="shared" si="10"/>
        <v>0.22837951301426648</v>
      </c>
      <c r="X132" s="45">
        <f t="shared" si="10"/>
        <v>6.8787618228726533E-2</v>
      </c>
    </row>
    <row r="133" spans="2:24">
      <c r="B133" s="43">
        <f t="shared" si="9"/>
        <v>0.52200000000001978</v>
      </c>
      <c r="C133" s="44">
        <f t="shared" si="9"/>
        <v>0.51200000000000045</v>
      </c>
      <c r="D133" s="44">
        <f t="shared" si="9"/>
        <v>0.38599999999999568</v>
      </c>
      <c r="E133" s="44">
        <f t="shared" si="9"/>
        <v>0.30799999999999983</v>
      </c>
      <c r="F133" s="44">
        <f t="shared" si="9"/>
        <v>9.6000000000003638E-2</v>
      </c>
      <c r="G133" s="45">
        <f t="shared" si="9"/>
        <v>3.9999999999995595E-3</v>
      </c>
      <c r="K133" s="43">
        <f t="shared" si="7"/>
        <v>0.27248400000002065</v>
      </c>
      <c r="L133" s="44">
        <f t="shared" si="7"/>
        <v>0.26214400000000049</v>
      </c>
      <c r="M133" s="44">
        <f t="shared" si="7"/>
        <v>0.14899599999999666</v>
      </c>
      <c r="N133" s="44">
        <f t="shared" si="7"/>
        <v>9.4863999999999893E-2</v>
      </c>
      <c r="O133" s="44">
        <f t="shared" si="7"/>
        <v>9.2160000000006993E-3</v>
      </c>
      <c r="P133" s="45">
        <f t="shared" si="7"/>
        <v>1.5999999999996476E-5</v>
      </c>
      <c r="S133" s="43">
        <f t="shared" si="10"/>
        <v>0.30856534846605183</v>
      </c>
      <c r="T133" s="44">
        <f t="shared" si="10"/>
        <v>0.26013616502387993</v>
      </c>
      <c r="U133" s="44">
        <f t="shared" si="10"/>
        <v>0.29463399740477497</v>
      </c>
      <c r="V133" s="44">
        <f t="shared" si="10"/>
        <v>1.2026552128074965</v>
      </c>
      <c r="W133" s="44">
        <f t="shared" si="10"/>
        <v>0.15992003998001605</v>
      </c>
      <c r="X133" s="45">
        <f t="shared" si="10"/>
        <v>3.4334763948494072E-2</v>
      </c>
    </row>
    <row r="134" spans="2:24">
      <c r="B134" s="43">
        <f t="shared" si="9"/>
        <v>8.5999999999984311E-2</v>
      </c>
      <c r="C134" s="44">
        <f t="shared" si="9"/>
        <v>0.1939999999999884</v>
      </c>
      <c r="D134" s="44">
        <f t="shared" si="9"/>
        <v>6.0000000000002274E-2</v>
      </c>
      <c r="E134" s="44">
        <f t="shared" si="9"/>
        <v>0.29999999999999716</v>
      </c>
      <c r="F134" s="44">
        <f t="shared" si="9"/>
        <v>4.399999999999693E-2</v>
      </c>
      <c r="G134" s="45">
        <f t="shared" si="9"/>
        <v>1.4000000000001123E-2</v>
      </c>
      <c r="K134" s="43">
        <f t="shared" si="7"/>
        <v>7.3959999999973014E-3</v>
      </c>
      <c r="L134" s="44">
        <f t="shared" si="7"/>
        <v>3.7635999999995499E-2</v>
      </c>
      <c r="M134" s="44">
        <f t="shared" si="7"/>
        <v>3.6000000000002727E-3</v>
      </c>
      <c r="N134" s="44">
        <f t="shared" si="7"/>
        <v>8.999999999999829E-2</v>
      </c>
      <c r="O134" s="44">
        <f t="shared" si="7"/>
        <v>1.9359999999997298E-3</v>
      </c>
      <c r="P134" s="45">
        <f t="shared" si="7"/>
        <v>1.9600000000003144E-4</v>
      </c>
      <c r="S134" s="43">
        <f t="shared" si="10"/>
        <v>5.0707547169802074E-2</v>
      </c>
      <c r="T134" s="44">
        <f t="shared" si="10"/>
        <v>9.9055399540458722E-2</v>
      </c>
      <c r="U134" s="44">
        <f t="shared" si="10"/>
        <v>4.5693397304091291E-2</v>
      </c>
      <c r="V134" s="44">
        <f t="shared" si="10"/>
        <v>1.106602729620056</v>
      </c>
      <c r="W134" s="44">
        <f t="shared" si="10"/>
        <v>7.3566293261991184E-2</v>
      </c>
      <c r="X134" s="45">
        <f t="shared" si="10"/>
        <v>0.12089810017272126</v>
      </c>
    </row>
    <row r="135" spans="2:24">
      <c r="B135" s="43">
        <f t="shared" si="9"/>
        <v>0.17199999999999704</v>
      </c>
      <c r="C135" s="44">
        <f t="shared" si="9"/>
        <v>0.64400000000000546</v>
      </c>
      <c r="D135" s="44">
        <f t="shared" si="9"/>
        <v>0.11400000000000432</v>
      </c>
      <c r="E135" s="44">
        <f t="shared" si="9"/>
        <v>0.28600000000000136</v>
      </c>
      <c r="F135" s="44">
        <f t="shared" si="9"/>
        <v>9.4000000000001194E-2</v>
      </c>
      <c r="G135" s="45">
        <f t="shared" si="9"/>
        <v>1.7999999999998906E-2</v>
      </c>
      <c r="K135" s="43">
        <f t="shared" si="7"/>
        <v>2.9583999999998983E-2</v>
      </c>
      <c r="L135" s="44">
        <f t="shared" si="7"/>
        <v>0.41473600000000704</v>
      </c>
      <c r="M135" s="44">
        <f t="shared" si="7"/>
        <v>1.2996000000000984E-2</v>
      </c>
      <c r="N135" s="44">
        <f t="shared" si="7"/>
        <v>8.1796000000000785E-2</v>
      </c>
      <c r="O135" s="44">
        <f t="shared" si="7"/>
        <v>8.8360000000002239E-3</v>
      </c>
      <c r="P135" s="45">
        <f t="shared" si="7"/>
        <v>3.239999999999606E-4</v>
      </c>
      <c r="S135" s="43">
        <f t="shared" si="10"/>
        <v>0.10193196633874425</v>
      </c>
      <c r="T135" s="44">
        <f t="shared" si="10"/>
        <v>0.33431968021596087</v>
      </c>
      <c r="U135" s="44">
        <f t="shared" si="10"/>
        <v>8.7195961450209816E-2</v>
      </c>
      <c r="V135" s="44">
        <f t="shared" si="10"/>
        <v>1.0021023125438031</v>
      </c>
      <c r="W135" s="44">
        <f t="shared" si="10"/>
        <v>0.15840916750927062</v>
      </c>
      <c r="X135" s="45">
        <f t="shared" si="10"/>
        <v>0.15665796344646565</v>
      </c>
    </row>
    <row r="136" spans="2:24">
      <c r="B136" s="43">
        <f t="shared" si="9"/>
        <v>0.23199999999999932</v>
      </c>
      <c r="C136" s="44">
        <f t="shared" si="9"/>
        <v>0.41800000000000637</v>
      </c>
      <c r="D136" s="44">
        <f t="shared" si="9"/>
        <v>0.24600000000000932</v>
      </c>
      <c r="E136" s="44">
        <f t="shared" si="9"/>
        <v>0.3279999999999994</v>
      </c>
      <c r="F136" s="44">
        <f t="shared" si="9"/>
        <v>6.0000000000002274E-2</v>
      </c>
      <c r="G136" s="45">
        <f t="shared" si="9"/>
        <v>2.0000000000006679E-3</v>
      </c>
      <c r="K136" s="43">
        <f t="shared" si="7"/>
        <v>5.3823999999999685E-2</v>
      </c>
      <c r="L136" s="44">
        <f t="shared" si="7"/>
        <v>0.17472400000000532</v>
      </c>
      <c r="M136" s="44">
        <f t="shared" si="7"/>
        <v>6.0516000000004587E-2</v>
      </c>
      <c r="N136" s="44">
        <f t="shared" si="7"/>
        <v>0.10758399999999961</v>
      </c>
      <c r="O136" s="44">
        <f t="shared" si="7"/>
        <v>3.6000000000002727E-3</v>
      </c>
      <c r="P136" s="45">
        <f t="shared" si="7"/>
        <v>4.0000000000026714E-6</v>
      </c>
      <c r="S136" s="43">
        <f t="shared" si="10"/>
        <v>0.13655091230135333</v>
      </c>
      <c r="T136" s="44">
        <f t="shared" si="10"/>
        <v>0.21466721446179457</v>
      </c>
      <c r="U136" s="44">
        <f t="shared" si="10"/>
        <v>0.18640600136395341</v>
      </c>
      <c r="V136" s="44">
        <f t="shared" si="10"/>
        <v>1.0868124585818402</v>
      </c>
      <c r="W136" s="44">
        <f t="shared" si="10"/>
        <v>0.1006036217303861</v>
      </c>
      <c r="X136" s="45">
        <f t="shared" si="10"/>
        <v>1.7421602787462263E-2</v>
      </c>
    </row>
    <row r="137" spans="2:24">
      <c r="B137" s="43">
        <f t="shared" si="9"/>
        <v>0.74000000000000909</v>
      </c>
      <c r="C137" s="44">
        <f t="shared" si="9"/>
        <v>0.20199999999999818</v>
      </c>
      <c r="D137" s="44">
        <f t="shared" si="9"/>
        <v>0.13800000000000523</v>
      </c>
      <c r="E137" s="44">
        <f t="shared" si="9"/>
        <v>0.3539999999999992</v>
      </c>
      <c r="F137" s="44">
        <f t="shared" si="9"/>
        <v>1.4000000000002899E-2</v>
      </c>
      <c r="G137" s="45">
        <f t="shared" si="9"/>
        <v>8.0000000000008953E-3</v>
      </c>
      <c r="K137" s="43">
        <f t="shared" si="7"/>
        <v>0.54760000000001341</v>
      </c>
      <c r="L137" s="44">
        <f t="shared" si="7"/>
        <v>4.0803999999999264E-2</v>
      </c>
      <c r="M137" s="44">
        <f t="shared" si="7"/>
        <v>1.9044000000001442E-2</v>
      </c>
      <c r="N137" s="44">
        <f t="shared" si="7"/>
        <v>0.12531599999999943</v>
      </c>
      <c r="O137" s="44">
        <f t="shared" si="7"/>
        <v>1.9600000000008117E-4</v>
      </c>
      <c r="P137" s="45">
        <f t="shared" si="7"/>
        <v>6.4000000000014322E-5</v>
      </c>
      <c r="S137" s="43">
        <f t="shared" si="10"/>
        <v>0.44524669073406087</v>
      </c>
      <c r="T137" s="44">
        <f t="shared" si="10"/>
        <v>0.10320339242834424</v>
      </c>
      <c r="U137" s="44">
        <f t="shared" si="10"/>
        <v>0.10511882998172244</v>
      </c>
      <c r="V137" s="44">
        <f t="shared" si="10"/>
        <v>1.1079812206572746</v>
      </c>
      <c r="W137" s="44">
        <f t="shared" si="10"/>
        <v>2.3501762632202279E-2</v>
      </c>
      <c r="X137" s="45">
        <f t="shared" si="10"/>
        <v>6.9444444444452219E-2</v>
      </c>
    </row>
    <row r="138" spans="2:24">
      <c r="B138" s="43">
        <f t="shared" si="9"/>
        <v>1.313999999999993</v>
      </c>
      <c r="C138" s="44">
        <f t="shared" si="9"/>
        <v>0</v>
      </c>
      <c r="D138" s="44">
        <f t="shared" si="9"/>
        <v>0.26599999999999113</v>
      </c>
      <c r="E138" s="44">
        <f t="shared" si="9"/>
        <v>0.43599999999999994</v>
      </c>
      <c r="F138" s="44">
        <f t="shared" si="9"/>
        <v>4.8000000000001819E-2</v>
      </c>
      <c r="G138" s="45">
        <f t="shared" si="9"/>
        <v>2.2000000000000242E-2</v>
      </c>
      <c r="K138" s="43">
        <f t="shared" si="7"/>
        <v>1.7265959999999814</v>
      </c>
      <c r="L138" s="44">
        <f t="shared" si="7"/>
        <v>0</v>
      </c>
      <c r="M138" s="44">
        <f t="shared" si="7"/>
        <v>7.0755999999995281E-2</v>
      </c>
      <c r="N138" s="44">
        <f t="shared" si="7"/>
        <v>0.19009599999999996</v>
      </c>
      <c r="O138" s="44">
        <f t="shared" si="7"/>
        <v>2.3040000000001748E-3</v>
      </c>
      <c r="P138" s="45">
        <f t="shared" si="7"/>
        <v>4.8400000000001063E-4</v>
      </c>
      <c r="S138" s="43">
        <f t="shared" si="10"/>
        <v>0.82315354256718221</v>
      </c>
      <c r="T138" s="44">
        <f t="shared" si="10"/>
        <v>0</v>
      </c>
      <c r="U138" s="44">
        <f t="shared" si="10"/>
        <v>0.2046941131204241</v>
      </c>
      <c r="V138" s="44">
        <f t="shared" si="10"/>
        <v>1.2774685027834747</v>
      </c>
      <c r="W138" s="44">
        <f t="shared" si="10"/>
        <v>8.0903421540539047E-2</v>
      </c>
      <c r="X138" s="45">
        <f t="shared" si="10"/>
        <v>0.18916595012897885</v>
      </c>
    </row>
    <row r="139" spans="2:24">
      <c r="B139" s="43">
        <f t="shared" si="9"/>
        <v>1.3659999999999854</v>
      </c>
      <c r="C139" s="44">
        <f t="shared" si="9"/>
        <v>7.2000000000002728E-2</v>
      </c>
      <c r="D139" s="44">
        <f t="shared" si="9"/>
        <v>0.28799999999998249</v>
      </c>
      <c r="E139" s="44">
        <f t="shared" si="9"/>
        <v>0.51999999999999602</v>
      </c>
      <c r="F139" s="44">
        <f t="shared" si="9"/>
        <v>7.6000000000000512E-2</v>
      </c>
      <c r="G139" s="45">
        <f t="shared" si="9"/>
        <v>3.2000000000000028E-2</v>
      </c>
      <c r="K139" s="43">
        <f t="shared" si="7"/>
        <v>1.8659559999999602</v>
      </c>
      <c r="L139" s="44">
        <f t="shared" si="7"/>
        <v>5.1840000000003932E-3</v>
      </c>
      <c r="M139" s="44">
        <f t="shared" si="7"/>
        <v>8.2943999999989915E-2</v>
      </c>
      <c r="N139" s="44">
        <f t="shared" si="7"/>
        <v>0.27039999999999587</v>
      </c>
      <c r="O139" s="44">
        <f t="shared" si="7"/>
        <v>5.7760000000000779E-3</v>
      </c>
      <c r="P139" s="45">
        <f t="shared" si="7"/>
        <v>1.0240000000000019E-3</v>
      </c>
      <c r="S139" s="43">
        <f t="shared" si="10"/>
        <v>0.89397905759161334</v>
      </c>
      <c r="T139" s="44">
        <f t="shared" si="10"/>
        <v>3.685315043251406E-2</v>
      </c>
      <c r="U139" s="44">
        <f t="shared" si="10"/>
        <v>0.22410707337948993</v>
      </c>
      <c r="V139" s="44">
        <f t="shared" si="10"/>
        <v>1.4157364552137111</v>
      </c>
      <c r="W139" s="44">
        <f t="shared" si="10"/>
        <v>0.12892281594571756</v>
      </c>
      <c r="X139" s="45">
        <f t="shared" si="10"/>
        <v>0.27141645462256175</v>
      </c>
    </row>
    <row r="140" spans="2:24">
      <c r="B140" s="43">
        <f t="shared" si="9"/>
        <v>1.3619999999999948</v>
      </c>
      <c r="C140" s="44">
        <f t="shared" si="9"/>
        <v>0.13399999999998613</v>
      </c>
      <c r="D140" s="44">
        <f t="shared" si="9"/>
        <v>0.35000000000000853</v>
      </c>
      <c r="E140" s="44">
        <f t="shared" si="9"/>
        <v>0.60600000000000165</v>
      </c>
      <c r="F140" s="44">
        <f t="shared" si="9"/>
        <v>0.11200000000000188</v>
      </c>
      <c r="G140" s="45">
        <f t="shared" si="9"/>
        <v>4.8000000000000043E-2</v>
      </c>
      <c r="K140" s="43">
        <f t="shared" si="7"/>
        <v>1.8550439999999857</v>
      </c>
      <c r="L140" s="44">
        <f t="shared" si="7"/>
        <v>1.7955999999996284E-2</v>
      </c>
      <c r="M140" s="44">
        <f t="shared" si="7"/>
        <v>0.12250000000000597</v>
      </c>
      <c r="N140" s="44">
        <f t="shared" si="7"/>
        <v>0.36723600000000201</v>
      </c>
      <c r="O140" s="44">
        <f t="shared" si="7"/>
        <v>1.2544000000000419E-2</v>
      </c>
      <c r="P140" s="45">
        <f t="shared" si="7"/>
        <v>2.304000000000004E-3</v>
      </c>
      <c r="S140" s="43">
        <f t="shared" si="10"/>
        <v>0.93294061237070669</v>
      </c>
      <c r="T140" s="44">
        <f t="shared" si="10"/>
        <v>6.8823831535688829E-2</v>
      </c>
      <c r="U140" s="44">
        <f t="shared" si="10"/>
        <v>0.27611233827706572</v>
      </c>
      <c r="V140" s="44">
        <f t="shared" si="10"/>
        <v>1.5241448692152959</v>
      </c>
      <c r="W140" s="44">
        <f t="shared" si="10"/>
        <v>0.19181366672375727</v>
      </c>
      <c r="X140" s="45">
        <f t="shared" si="10"/>
        <v>0.39900249376558644</v>
      </c>
    </row>
    <row r="141" spans="2:24">
      <c r="B141" s="43">
        <f t="shared" si="9"/>
        <v>1.3360000000000127</v>
      </c>
      <c r="C141" s="44">
        <f t="shared" si="9"/>
        <v>0.19400000000001683</v>
      </c>
      <c r="D141" s="44">
        <f t="shared" si="9"/>
        <v>0.43200000000001637</v>
      </c>
      <c r="E141" s="44">
        <f t="shared" si="9"/>
        <v>0.67399999999999949</v>
      </c>
      <c r="F141" s="44">
        <f t="shared" si="9"/>
        <v>0.15599999999999881</v>
      </c>
      <c r="G141" s="45">
        <f t="shared" si="9"/>
        <v>7.6000000000000512E-2</v>
      </c>
      <c r="K141" s="43">
        <f t="shared" si="7"/>
        <v>1.784896000000034</v>
      </c>
      <c r="L141" s="44">
        <f t="shared" si="7"/>
        <v>3.7636000000006525E-2</v>
      </c>
      <c r="M141" s="44">
        <f t="shared" si="7"/>
        <v>0.18662400000001414</v>
      </c>
      <c r="N141" s="44">
        <f t="shared" si="7"/>
        <v>0.45427599999999929</v>
      </c>
      <c r="O141" s="44">
        <f t="shared" si="7"/>
        <v>2.4335999999999629E-2</v>
      </c>
      <c r="P141" s="45">
        <f t="shared" si="7"/>
        <v>5.7760000000000779E-3</v>
      </c>
      <c r="S141" s="43">
        <f t="shared" si="10"/>
        <v>0.95901227478286755</v>
      </c>
      <c r="T141" s="44">
        <f t="shared" si="10"/>
        <v>0.10013936922521904</v>
      </c>
      <c r="U141" s="44">
        <f t="shared" si="10"/>
        <v>0.34670947030498911</v>
      </c>
      <c r="V141" s="44">
        <f t="shared" si="10"/>
        <v>1.5627173661024796</v>
      </c>
      <c r="W141" s="44">
        <f t="shared" si="10"/>
        <v>0.27078632181912654</v>
      </c>
      <c r="X141" s="45">
        <f t="shared" si="10"/>
        <v>0.61240934730056817</v>
      </c>
    </row>
    <row r="142" spans="2:24">
      <c r="B142" s="43">
        <f t="shared" si="9"/>
        <v>1.289999999999992</v>
      </c>
      <c r="C142" s="44">
        <f t="shared" si="9"/>
        <v>0.25399999999999068</v>
      </c>
      <c r="D142" s="44">
        <f t="shared" si="9"/>
        <v>0.51600000000000534</v>
      </c>
      <c r="E142" s="44">
        <f t="shared" si="9"/>
        <v>0.74000000000000199</v>
      </c>
      <c r="F142" s="44">
        <f t="shared" si="9"/>
        <v>0.19000000000000483</v>
      </c>
      <c r="G142" s="45">
        <f t="shared" si="9"/>
        <v>0.10800000000000054</v>
      </c>
      <c r="K142" s="43">
        <f t="shared" si="7"/>
        <v>1.6640999999999795</v>
      </c>
      <c r="L142" s="44">
        <f t="shared" si="7"/>
        <v>6.4515999999995258E-2</v>
      </c>
      <c r="M142" s="44">
        <f t="shared" si="7"/>
        <v>0.26625600000000549</v>
      </c>
      <c r="N142" s="44">
        <f t="shared" si="7"/>
        <v>0.54760000000000297</v>
      </c>
      <c r="O142" s="44">
        <f t="shared" si="7"/>
        <v>3.6100000000001839E-2</v>
      </c>
      <c r="P142" s="45">
        <f t="shared" si="7"/>
        <v>1.1664000000000117E-2</v>
      </c>
      <c r="S142" s="43">
        <f t="shared" si="10"/>
        <v>0.97094686135781416</v>
      </c>
      <c r="T142" s="44">
        <f t="shared" si="10"/>
        <v>0.13197547542345978</v>
      </c>
      <c r="U142" s="44">
        <f t="shared" si="10"/>
        <v>0.42288149483691634</v>
      </c>
      <c r="V142" s="44">
        <f t="shared" si="10"/>
        <v>1.5801836429639164</v>
      </c>
      <c r="W142" s="44">
        <f t="shared" si="10"/>
        <v>0.33533356865514446</v>
      </c>
      <c r="X142" s="45">
        <f t="shared" si="10"/>
        <v>0.83397683397683831</v>
      </c>
    </row>
    <row r="143" spans="2:24">
      <c r="B143" s="43">
        <f t="shared" si="9"/>
        <v>1.230000000000004</v>
      </c>
      <c r="C143" s="44">
        <f t="shared" si="9"/>
        <v>0.3160000000000025</v>
      </c>
      <c r="D143" s="44">
        <f t="shared" si="9"/>
        <v>0.60000000000000853</v>
      </c>
      <c r="E143" s="44">
        <f t="shared" si="9"/>
        <v>0.80999999999999517</v>
      </c>
      <c r="F143" s="44">
        <f t="shared" si="9"/>
        <v>0.22599999999999909</v>
      </c>
      <c r="G143" s="45">
        <f t="shared" si="9"/>
        <v>0.14199999999999946</v>
      </c>
      <c r="K143" s="43">
        <f t="shared" si="7"/>
        <v>1.5129000000000097</v>
      </c>
      <c r="L143" s="44">
        <f t="shared" si="7"/>
        <v>9.9856000000001582E-2</v>
      </c>
      <c r="M143" s="44">
        <f t="shared" si="7"/>
        <v>0.36000000000001026</v>
      </c>
      <c r="N143" s="44">
        <f t="shared" si="7"/>
        <v>0.65609999999999213</v>
      </c>
      <c r="O143" s="44">
        <f t="shared" si="7"/>
        <v>5.1075999999999587E-2</v>
      </c>
      <c r="P143" s="45">
        <f t="shared" si="7"/>
        <v>2.0163999999999845E-2</v>
      </c>
      <c r="S143" s="43">
        <f t="shared" si="10"/>
        <v>0.97072054297214427</v>
      </c>
      <c r="T143" s="44">
        <f t="shared" si="10"/>
        <v>0.16554903604358892</v>
      </c>
      <c r="U143" s="44">
        <f t="shared" si="10"/>
        <v>0.50411695513359822</v>
      </c>
      <c r="V143" s="44">
        <f t="shared" si="10"/>
        <v>1.591981132075462</v>
      </c>
      <c r="W143" s="44">
        <f t="shared" si="10"/>
        <v>0.40698721411849287</v>
      </c>
      <c r="X143" s="45">
        <f t="shared" si="10"/>
        <v>1.0395314787701277</v>
      </c>
    </row>
    <row r="144" spans="2:24">
      <c r="B144" s="43">
        <f t="shared" si="9"/>
        <v>1.1599999999999966</v>
      </c>
      <c r="C144" s="44">
        <f t="shared" si="9"/>
        <v>0.38399999999998613</v>
      </c>
      <c r="D144" s="44">
        <f t="shared" si="9"/>
        <v>0.66400000000000148</v>
      </c>
      <c r="E144" s="44">
        <f t="shared" si="9"/>
        <v>0.88799999999999812</v>
      </c>
      <c r="F144" s="44">
        <f t="shared" si="9"/>
        <v>0.25600000000000023</v>
      </c>
      <c r="G144" s="45">
        <f t="shared" si="9"/>
        <v>0.1639999999999997</v>
      </c>
      <c r="K144" s="43">
        <f t="shared" si="7"/>
        <v>1.3455999999999921</v>
      </c>
      <c r="L144" s="44">
        <f t="shared" si="7"/>
        <v>0.14745599999998935</v>
      </c>
      <c r="M144" s="44">
        <f t="shared" si="7"/>
        <v>0.44089600000000195</v>
      </c>
      <c r="N144" s="44">
        <f t="shared" si="7"/>
        <v>0.78854399999999669</v>
      </c>
      <c r="O144" s="44">
        <f t="shared" si="7"/>
        <v>6.5536000000000122E-2</v>
      </c>
      <c r="P144" s="45">
        <f t="shared" si="7"/>
        <v>2.6895999999999903E-2</v>
      </c>
      <c r="S144" s="43">
        <f t="shared" si="10"/>
        <v>0.95939128277230723</v>
      </c>
      <c r="T144" s="44">
        <f t="shared" si="10"/>
        <v>0.2032176121930494</v>
      </c>
      <c r="U144" s="44">
        <f t="shared" si="10"/>
        <v>0.57389801210026059</v>
      </c>
      <c r="V144" s="44">
        <f t="shared" si="10"/>
        <v>1.6052060737527081</v>
      </c>
      <c r="W144" s="44">
        <f t="shared" si="10"/>
        <v>0.47188940092165943</v>
      </c>
      <c r="X144" s="45">
        <f t="shared" si="10"/>
        <v>1.1325966850828708</v>
      </c>
    </row>
    <row r="145" spans="2:24">
      <c r="B145" s="43">
        <f t="shared" si="9"/>
        <v>1.097999999999999</v>
      </c>
      <c r="C145" s="44">
        <f t="shared" si="9"/>
        <v>0.45000000000001705</v>
      </c>
      <c r="D145" s="44">
        <f t="shared" si="9"/>
        <v>0.71800000000000352</v>
      </c>
      <c r="E145" s="44">
        <f t="shared" si="9"/>
        <v>0.96799999999999642</v>
      </c>
      <c r="F145" s="44">
        <f t="shared" si="9"/>
        <v>0.28199999999999648</v>
      </c>
      <c r="G145" s="45">
        <f t="shared" si="9"/>
        <v>0.1720000000000006</v>
      </c>
      <c r="K145" s="43">
        <f t="shared" si="7"/>
        <v>1.2056039999999977</v>
      </c>
      <c r="L145" s="44">
        <f t="shared" si="7"/>
        <v>0.20250000000001533</v>
      </c>
      <c r="M145" s="44">
        <f t="shared" si="7"/>
        <v>0.51552400000000509</v>
      </c>
      <c r="N145" s="44">
        <f t="shared" si="7"/>
        <v>0.93702399999999308</v>
      </c>
      <c r="O145" s="44">
        <f t="shared" si="7"/>
        <v>7.9523999999998013E-2</v>
      </c>
      <c r="P145" s="45">
        <f t="shared" si="7"/>
        <v>2.9584000000000204E-2</v>
      </c>
      <c r="S145" s="43">
        <f t="shared" si="10"/>
        <v>0.95130826546525638</v>
      </c>
      <c r="T145" s="44">
        <f t="shared" si="10"/>
        <v>0.24101547854963154</v>
      </c>
      <c r="U145" s="44">
        <f t="shared" si="10"/>
        <v>0.64044242262064366</v>
      </c>
      <c r="V145" s="44">
        <f t="shared" si="10"/>
        <v>1.6090425531914834</v>
      </c>
      <c r="W145" s="44">
        <f t="shared" si="10"/>
        <v>0.53368660105979648</v>
      </c>
      <c r="X145" s="45">
        <f t="shared" si="10"/>
        <v>1.1212516297262098</v>
      </c>
    </row>
    <row r="146" spans="2:24">
      <c r="B146" s="43">
        <f t="shared" ref="B146:G161" si="11">ABS(Q36)</f>
        <v>1.0499999999999972</v>
      </c>
      <c r="C146" s="44">
        <f t="shared" si="11"/>
        <v>0.51399999999998158</v>
      </c>
      <c r="D146" s="44">
        <f t="shared" si="11"/>
        <v>0.76600000000000534</v>
      </c>
      <c r="E146" s="44">
        <f t="shared" si="11"/>
        <v>1.0160000000000053</v>
      </c>
      <c r="F146" s="44">
        <f t="shared" si="11"/>
        <v>0.30400000000000205</v>
      </c>
      <c r="G146" s="45">
        <f t="shared" si="11"/>
        <v>0.17399999999999949</v>
      </c>
      <c r="K146" s="43">
        <f t="shared" ref="K146:P177" si="12">B146^2</f>
        <v>1.102499999999994</v>
      </c>
      <c r="L146" s="44">
        <f t="shared" si="12"/>
        <v>0.26419599999998106</v>
      </c>
      <c r="M146" s="44">
        <f t="shared" si="12"/>
        <v>0.58675600000000816</v>
      </c>
      <c r="N146" s="44">
        <f t="shared" si="12"/>
        <v>1.0322560000000109</v>
      </c>
      <c r="O146" s="44">
        <f t="shared" si="12"/>
        <v>9.2416000000001247E-2</v>
      </c>
      <c r="P146" s="45">
        <f t="shared" si="12"/>
        <v>3.027599999999982E-2</v>
      </c>
      <c r="S146" s="43">
        <f t="shared" ref="S146:X161" si="13">(B146/B36)*100</f>
        <v>0.95307252428065459</v>
      </c>
      <c r="T146" s="44">
        <f t="shared" si="13"/>
        <v>0.27913544042575306</v>
      </c>
      <c r="U146" s="44">
        <f t="shared" si="13"/>
        <v>0.70742519394163772</v>
      </c>
      <c r="V146" s="44">
        <f t="shared" si="13"/>
        <v>1.5573267933783039</v>
      </c>
      <c r="W146" s="44">
        <f t="shared" si="13"/>
        <v>0.59236165237724481</v>
      </c>
      <c r="X146" s="45">
        <f t="shared" si="13"/>
        <v>1.0734114743985164</v>
      </c>
    </row>
    <row r="147" spans="2:24">
      <c r="B147" s="43">
        <f t="shared" si="11"/>
        <v>0.78000000000000114</v>
      </c>
      <c r="C147" s="44">
        <f t="shared" si="11"/>
        <v>0.367999999999995</v>
      </c>
      <c r="D147" s="44">
        <f t="shared" si="11"/>
        <v>0.59199999999999875</v>
      </c>
      <c r="E147" s="44">
        <f t="shared" si="11"/>
        <v>0.87199999999999989</v>
      </c>
      <c r="F147" s="44">
        <f t="shared" si="11"/>
        <v>0.25600000000000023</v>
      </c>
      <c r="G147" s="45">
        <f t="shared" si="11"/>
        <v>0.16199999999999903</v>
      </c>
      <c r="K147" s="43">
        <f t="shared" si="12"/>
        <v>0.60840000000000183</v>
      </c>
      <c r="L147" s="44">
        <f t="shared" si="12"/>
        <v>0.13542399999999633</v>
      </c>
      <c r="M147" s="44">
        <f t="shared" si="12"/>
        <v>0.3504639999999985</v>
      </c>
      <c r="N147" s="44">
        <f t="shared" si="12"/>
        <v>0.76038399999999984</v>
      </c>
      <c r="O147" s="44">
        <f t="shared" si="12"/>
        <v>6.5536000000000122E-2</v>
      </c>
      <c r="P147" s="45">
        <f t="shared" si="12"/>
        <v>2.6243999999999688E-2</v>
      </c>
      <c r="S147" s="43">
        <f t="shared" si="13"/>
        <v>0.73397948621436071</v>
      </c>
      <c r="T147" s="44">
        <f t="shared" si="13"/>
        <v>0.20186505759736423</v>
      </c>
      <c r="U147" s="44">
        <f t="shared" si="13"/>
        <v>0.56209646790732892</v>
      </c>
      <c r="V147" s="44">
        <f t="shared" si="13"/>
        <v>1.2528735632183907</v>
      </c>
      <c r="W147" s="44">
        <f t="shared" si="13"/>
        <v>0.51159072741806599</v>
      </c>
      <c r="X147" s="45">
        <f t="shared" si="13"/>
        <v>0.95182138660398974</v>
      </c>
    </row>
    <row r="148" spans="2:24">
      <c r="B148" s="43">
        <f t="shared" si="11"/>
        <v>0.54999999999999716</v>
      </c>
      <c r="C148" s="44">
        <f t="shared" si="11"/>
        <v>0.30400000000000205</v>
      </c>
      <c r="D148" s="44">
        <f t="shared" si="11"/>
        <v>0.42199999999999704</v>
      </c>
      <c r="E148" s="44">
        <f t="shared" si="11"/>
        <v>0.68599999999999284</v>
      </c>
      <c r="F148" s="44">
        <f t="shared" si="11"/>
        <v>0.22200000000000131</v>
      </c>
      <c r="G148" s="45">
        <f t="shared" si="11"/>
        <v>0.14399999999999835</v>
      </c>
      <c r="K148" s="43">
        <f t="shared" si="12"/>
        <v>0.30249999999999688</v>
      </c>
      <c r="L148" s="44">
        <f t="shared" si="12"/>
        <v>9.2416000000001247E-2</v>
      </c>
      <c r="M148" s="44">
        <f t="shared" si="12"/>
        <v>0.17808399999999749</v>
      </c>
      <c r="N148" s="44">
        <f t="shared" si="12"/>
        <v>0.47059599999999019</v>
      </c>
      <c r="O148" s="44">
        <f t="shared" si="12"/>
        <v>4.9284000000000577E-2</v>
      </c>
      <c r="P148" s="45">
        <f t="shared" si="12"/>
        <v>2.0735999999999526E-2</v>
      </c>
      <c r="S148" s="43">
        <f t="shared" si="13"/>
        <v>0.53129829984543775</v>
      </c>
      <c r="T148" s="44">
        <f t="shared" si="13"/>
        <v>0.16816019471180554</v>
      </c>
      <c r="U148" s="44">
        <f t="shared" si="13"/>
        <v>0.408875109001063</v>
      </c>
      <c r="V148" s="44">
        <f t="shared" si="13"/>
        <v>0.93933999726138961</v>
      </c>
      <c r="W148" s="44">
        <f t="shared" si="13"/>
        <v>0.45370938074800998</v>
      </c>
      <c r="X148" s="45">
        <f t="shared" si="13"/>
        <v>0.811724915445312</v>
      </c>
    </row>
    <row r="149" spans="2:24">
      <c r="B149" s="43">
        <f t="shared" si="11"/>
        <v>0.51600000000000534</v>
      </c>
      <c r="C149" s="44">
        <f t="shared" si="11"/>
        <v>0.34000000000000341</v>
      </c>
      <c r="D149" s="44">
        <f t="shared" si="11"/>
        <v>0.37199999999999989</v>
      </c>
      <c r="E149" s="44">
        <f t="shared" si="11"/>
        <v>0.60999999999999943</v>
      </c>
      <c r="F149" s="44">
        <f t="shared" si="11"/>
        <v>0.21999999999999886</v>
      </c>
      <c r="G149" s="45">
        <f t="shared" si="11"/>
        <v>0.12399999999999878</v>
      </c>
      <c r="K149" s="43">
        <f t="shared" si="12"/>
        <v>0.26625600000000549</v>
      </c>
      <c r="L149" s="44">
        <f t="shared" si="12"/>
        <v>0.11560000000000233</v>
      </c>
      <c r="M149" s="44">
        <f t="shared" si="12"/>
        <v>0.13838399999999992</v>
      </c>
      <c r="N149" s="44">
        <f t="shared" si="12"/>
        <v>0.37209999999999932</v>
      </c>
      <c r="O149" s="44">
        <f t="shared" si="12"/>
        <v>4.8399999999999499E-2</v>
      </c>
      <c r="P149" s="45">
        <f t="shared" si="12"/>
        <v>1.5375999999999697E-2</v>
      </c>
      <c r="S149" s="43">
        <f t="shared" si="13"/>
        <v>0.5111947691698091</v>
      </c>
      <c r="T149" s="44">
        <f t="shared" si="13"/>
        <v>0.18985928076837355</v>
      </c>
      <c r="U149" s="44">
        <f t="shared" si="13"/>
        <v>0.36704489393191897</v>
      </c>
      <c r="V149" s="44">
        <f t="shared" si="13"/>
        <v>0.80178759200841154</v>
      </c>
      <c r="W149" s="44">
        <f t="shared" si="13"/>
        <v>0.45996236671544816</v>
      </c>
      <c r="X149" s="45">
        <f t="shared" si="13"/>
        <v>0.67538126361655104</v>
      </c>
    </row>
    <row r="150" spans="2:24">
      <c r="B150" s="43">
        <f t="shared" si="11"/>
        <v>0.53599999999998715</v>
      </c>
      <c r="C150" s="44">
        <f t="shared" si="11"/>
        <v>0.37399999999999523</v>
      </c>
      <c r="D150" s="44">
        <f t="shared" si="11"/>
        <v>0.34199999999999875</v>
      </c>
      <c r="E150" s="44">
        <f t="shared" si="11"/>
        <v>0.55800000000000693</v>
      </c>
      <c r="F150" s="44">
        <f t="shared" si="11"/>
        <v>0.2219999999999942</v>
      </c>
      <c r="G150" s="45">
        <f t="shared" si="11"/>
        <v>9.7999999999998977E-2</v>
      </c>
      <c r="K150" s="43">
        <f t="shared" si="12"/>
        <v>0.28729599999998623</v>
      </c>
      <c r="L150" s="44">
        <f t="shared" si="12"/>
        <v>0.13987599999999642</v>
      </c>
      <c r="M150" s="44">
        <f t="shared" si="12"/>
        <v>0.11696399999999914</v>
      </c>
      <c r="N150" s="44">
        <f t="shared" si="12"/>
        <v>0.31136400000000775</v>
      </c>
      <c r="O150" s="44">
        <f t="shared" si="12"/>
        <v>4.9283999999997427E-2</v>
      </c>
      <c r="P150" s="45">
        <f t="shared" si="12"/>
        <v>9.6039999999998002E-3</v>
      </c>
      <c r="S150" s="43">
        <f t="shared" si="13"/>
        <v>0.54549155302258001</v>
      </c>
      <c r="T150" s="44">
        <f t="shared" si="13"/>
        <v>0.21104903786467763</v>
      </c>
      <c r="U150" s="44">
        <f t="shared" si="13"/>
        <v>0.34323564833400111</v>
      </c>
      <c r="V150" s="44">
        <f t="shared" si="13"/>
        <v>0.70749334347661585</v>
      </c>
      <c r="W150" s="44">
        <f t="shared" si="13"/>
        <v>0.47517123287669999</v>
      </c>
      <c r="X150" s="45">
        <f t="shared" si="13"/>
        <v>0.51989389920423856</v>
      </c>
    </row>
    <row r="151" spans="2:24">
      <c r="B151" s="43">
        <f t="shared" si="11"/>
        <v>0.55599999999999739</v>
      </c>
      <c r="C151" s="44">
        <f t="shared" si="11"/>
        <v>0.40399999999999636</v>
      </c>
      <c r="D151" s="44">
        <f t="shared" si="11"/>
        <v>0.31799999999999784</v>
      </c>
      <c r="E151" s="44">
        <f t="shared" si="11"/>
        <v>0.49399999999999977</v>
      </c>
      <c r="F151" s="44">
        <f t="shared" si="11"/>
        <v>0.22000000000000597</v>
      </c>
      <c r="G151" s="45">
        <f t="shared" si="11"/>
        <v>6.8000000000001393E-2</v>
      </c>
      <c r="K151" s="43">
        <f t="shared" si="12"/>
        <v>0.30913599999999708</v>
      </c>
      <c r="L151" s="44">
        <f t="shared" si="12"/>
        <v>0.16321599999999706</v>
      </c>
      <c r="M151" s="44">
        <f t="shared" si="12"/>
        <v>0.10112399999999863</v>
      </c>
      <c r="N151" s="44">
        <f t="shared" si="12"/>
        <v>0.24403599999999978</v>
      </c>
      <c r="O151" s="44">
        <f t="shared" si="12"/>
        <v>4.8400000000002628E-2</v>
      </c>
      <c r="P151" s="45">
        <f t="shared" si="12"/>
        <v>4.6240000000001896E-3</v>
      </c>
      <c r="S151" s="43">
        <f t="shared" si="13"/>
        <v>0.58232090490154731</v>
      </c>
      <c r="T151" s="44">
        <f t="shared" si="13"/>
        <v>0.23060676979279432</v>
      </c>
      <c r="U151" s="44">
        <f t="shared" si="13"/>
        <v>0.32432432432432212</v>
      </c>
      <c r="V151" s="44">
        <f t="shared" si="13"/>
        <v>0.60732726825669991</v>
      </c>
      <c r="W151" s="44">
        <f t="shared" si="13"/>
        <v>0.48224462954845676</v>
      </c>
      <c r="X151" s="45">
        <f t="shared" si="13"/>
        <v>0.35435122459615109</v>
      </c>
    </row>
    <row r="152" spans="2:24">
      <c r="B152" s="43">
        <f t="shared" si="11"/>
        <v>0.56999999999999318</v>
      </c>
      <c r="C152" s="44">
        <f t="shared" si="11"/>
        <v>0.42399999999997817</v>
      </c>
      <c r="D152" s="44">
        <f t="shared" si="11"/>
        <v>0.29800000000000182</v>
      </c>
      <c r="E152" s="44">
        <f t="shared" si="11"/>
        <v>0.40999999999999659</v>
      </c>
      <c r="F152" s="44">
        <f t="shared" si="11"/>
        <v>0.21999999999999886</v>
      </c>
      <c r="G152" s="45">
        <f t="shared" si="11"/>
        <v>3.9999999999999147E-2</v>
      </c>
      <c r="K152" s="43">
        <f t="shared" si="12"/>
        <v>0.32489999999999225</v>
      </c>
      <c r="L152" s="44">
        <f t="shared" si="12"/>
        <v>0.17977599999998148</v>
      </c>
      <c r="M152" s="44">
        <f t="shared" si="12"/>
        <v>8.880400000000109E-2</v>
      </c>
      <c r="N152" s="44">
        <f t="shared" si="12"/>
        <v>0.1680999999999972</v>
      </c>
      <c r="O152" s="44">
        <f t="shared" si="12"/>
        <v>4.8399999999999499E-2</v>
      </c>
      <c r="P152" s="45">
        <f t="shared" si="12"/>
        <v>1.5999999999999318E-3</v>
      </c>
      <c r="S152" s="43">
        <f t="shared" si="13"/>
        <v>0.61535139803518646</v>
      </c>
      <c r="T152" s="44">
        <f t="shared" si="13"/>
        <v>0.24498757728085638</v>
      </c>
      <c r="U152" s="44">
        <f t="shared" si="13"/>
        <v>0.30861640430820403</v>
      </c>
      <c r="V152" s="44">
        <f t="shared" si="13"/>
        <v>0.49166566734620049</v>
      </c>
      <c r="W152" s="44">
        <f t="shared" si="13"/>
        <v>0.49415992812218967</v>
      </c>
      <c r="X152" s="45">
        <f t="shared" si="13"/>
        <v>0.20629190304280115</v>
      </c>
    </row>
    <row r="153" spans="2:24">
      <c r="B153" s="43">
        <f t="shared" si="11"/>
        <v>0.57800000000000296</v>
      </c>
      <c r="C153" s="44">
        <f t="shared" si="11"/>
        <v>0.43999999999999773</v>
      </c>
      <c r="D153" s="44">
        <f t="shared" si="11"/>
        <v>0.28600000000000136</v>
      </c>
      <c r="E153" s="44">
        <f t="shared" si="11"/>
        <v>0.32200000000000273</v>
      </c>
      <c r="F153" s="44">
        <f t="shared" si="11"/>
        <v>0.21799999999999642</v>
      </c>
      <c r="G153" s="45">
        <f t="shared" si="11"/>
        <v>1.5999999999998238E-2</v>
      </c>
      <c r="K153" s="43">
        <f t="shared" si="12"/>
        <v>0.33408400000000343</v>
      </c>
      <c r="L153" s="44">
        <f t="shared" si="12"/>
        <v>0.193599999999998</v>
      </c>
      <c r="M153" s="44">
        <f t="shared" si="12"/>
        <v>8.1796000000000785E-2</v>
      </c>
      <c r="N153" s="44">
        <f t="shared" si="12"/>
        <v>0.10368400000000176</v>
      </c>
      <c r="O153" s="44">
        <f t="shared" si="12"/>
        <v>4.7523999999998436E-2</v>
      </c>
      <c r="P153" s="45">
        <f t="shared" si="12"/>
        <v>2.5599999999994361E-4</v>
      </c>
      <c r="S153" s="43">
        <f t="shared" si="13"/>
        <v>0.64408290617339303</v>
      </c>
      <c r="T153" s="44">
        <f t="shared" si="13"/>
        <v>0.25750570609234957</v>
      </c>
      <c r="U153" s="44">
        <f t="shared" si="13"/>
        <v>0.30064122779354713</v>
      </c>
      <c r="V153" s="44">
        <f t="shared" si="13"/>
        <v>0.37882352941176789</v>
      </c>
      <c r="W153" s="44">
        <f t="shared" si="13"/>
        <v>0.50195717246142402</v>
      </c>
      <c r="X153" s="45">
        <f t="shared" si="13"/>
        <v>8.2177709296344312E-2</v>
      </c>
    </row>
    <row r="154" spans="2:24">
      <c r="B154" s="43">
        <f t="shared" si="11"/>
        <v>0.58199999999999363</v>
      </c>
      <c r="C154" s="44">
        <f t="shared" si="11"/>
        <v>0.45199999999999818</v>
      </c>
      <c r="D154" s="44">
        <f t="shared" si="11"/>
        <v>0.28400000000000603</v>
      </c>
      <c r="E154" s="44">
        <f t="shared" si="11"/>
        <v>0.23399999999999466</v>
      </c>
      <c r="F154" s="44">
        <f t="shared" si="11"/>
        <v>0.21399999999999864</v>
      </c>
      <c r="G154" s="45">
        <f t="shared" si="11"/>
        <v>6.0000000000002274E-3</v>
      </c>
      <c r="K154" s="43">
        <f t="shared" si="12"/>
        <v>0.33872399999999259</v>
      </c>
      <c r="L154" s="44">
        <f t="shared" si="12"/>
        <v>0.20430399999999835</v>
      </c>
      <c r="M154" s="44">
        <f t="shared" si="12"/>
        <v>8.0656000000003419E-2</v>
      </c>
      <c r="N154" s="44">
        <f t="shared" si="12"/>
        <v>5.4755999999997501E-2</v>
      </c>
      <c r="O154" s="44">
        <f t="shared" si="12"/>
        <v>4.5795999999999414E-2</v>
      </c>
      <c r="P154" s="45">
        <f t="shared" si="12"/>
        <v>3.6000000000002732E-5</v>
      </c>
      <c r="S154" s="43">
        <f t="shared" si="13"/>
        <v>0.6702752504894548</v>
      </c>
      <c r="T154" s="44">
        <f t="shared" si="13"/>
        <v>0.26807425419607267</v>
      </c>
      <c r="U154" s="44">
        <f t="shared" si="13"/>
        <v>0.3030626400597653</v>
      </c>
      <c r="V154" s="44">
        <f t="shared" si="13"/>
        <v>0.27155622606474955</v>
      </c>
      <c r="W154" s="44">
        <f t="shared" si="13"/>
        <v>0.50519357884796656</v>
      </c>
      <c r="X154" s="45">
        <f t="shared" si="13"/>
        <v>3.0864197530865362E-2</v>
      </c>
    </row>
    <row r="155" spans="2:24">
      <c r="B155" s="43">
        <f t="shared" si="11"/>
        <v>0.58400000000000318</v>
      </c>
      <c r="C155" s="44">
        <f t="shared" si="11"/>
        <v>0.46400000000002706</v>
      </c>
      <c r="D155" s="44">
        <f t="shared" si="11"/>
        <v>0.28599999999998715</v>
      </c>
      <c r="E155" s="44">
        <f t="shared" si="11"/>
        <v>0.14799999999999613</v>
      </c>
      <c r="F155" s="44">
        <f t="shared" si="11"/>
        <v>0.20800000000000551</v>
      </c>
      <c r="G155" s="45">
        <f t="shared" si="11"/>
        <v>2.4000000000000909E-2</v>
      </c>
      <c r="K155" s="43">
        <f t="shared" si="12"/>
        <v>0.34105600000000375</v>
      </c>
      <c r="L155" s="44">
        <f t="shared" si="12"/>
        <v>0.21529600000002511</v>
      </c>
      <c r="M155" s="44">
        <f t="shared" si="12"/>
        <v>8.1795999999992652E-2</v>
      </c>
      <c r="N155" s="44">
        <f t="shared" si="12"/>
        <v>2.1903999999998855E-2</v>
      </c>
      <c r="O155" s="44">
        <f t="shared" si="12"/>
        <v>4.3264000000002294E-2</v>
      </c>
      <c r="P155" s="45">
        <f t="shared" si="12"/>
        <v>5.7600000000004371E-4</v>
      </c>
      <c r="S155" s="43">
        <f t="shared" si="13"/>
        <v>0.69598379215826855</v>
      </c>
      <c r="T155" s="44">
        <f t="shared" si="13"/>
        <v>0.27903060917675571</v>
      </c>
      <c r="U155" s="44">
        <f t="shared" si="13"/>
        <v>0.30992631122668746</v>
      </c>
      <c r="V155" s="44">
        <f t="shared" si="13"/>
        <v>0.17029110574156731</v>
      </c>
      <c r="W155" s="44">
        <f t="shared" si="13"/>
        <v>0.50338818973863875</v>
      </c>
      <c r="X155" s="45">
        <f t="shared" si="13"/>
        <v>0.12422360248447675</v>
      </c>
    </row>
    <row r="156" spans="2:24">
      <c r="B156" s="43">
        <f t="shared" si="11"/>
        <v>0.58199999999999363</v>
      </c>
      <c r="C156" s="44">
        <f t="shared" si="11"/>
        <v>0.46999999999999886</v>
      </c>
      <c r="D156" s="44">
        <f t="shared" si="11"/>
        <v>0.29400000000001114</v>
      </c>
      <c r="E156" s="44">
        <f t="shared" si="11"/>
        <v>7.8000000000002956E-2</v>
      </c>
      <c r="F156" s="44">
        <f t="shared" si="11"/>
        <v>0.20599999999999596</v>
      </c>
      <c r="G156" s="45">
        <f t="shared" si="11"/>
        <v>3.9999999999999147E-2</v>
      </c>
      <c r="K156" s="43">
        <f t="shared" si="12"/>
        <v>0.33872399999999259</v>
      </c>
      <c r="L156" s="44">
        <f t="shared" si="12"/>
        <v>0.22089999999999893</v>
      </c>
      <c r="M156" s="44">
        <f t="shared" si="12"/>
        <v>8.6436000000006549E-2</v>
      </c>
      <c r="N156" s="44">
        <f t="shared" si="12"/>
        <v>6.0840000000004614E-3</v>
      </c>
      <c r="O156" s="44">
        <f t="shared" si="12"/>
        <v>4.2435999999998336E-2</v>
      </c>
      <c r="P156" s="45">
        <f t="shared" si="12"/>
        <v>1.5999999999999318E-3</v>
      </c>
      <c r="S156" s="43">
        <f t="shared" si="13"/>
        <v>0.71851851851851067</v>
      </c>
      <c r="T156" s="44">
        <f t="shared" si="13"/>
        <v>0.28669025253141328</v>
      </c>
      <c r="U156" s="44">
        <f t="shared" si="13"/>
        <v>0.32375289065082163</v>
      </c>
      <c r="V156" s="44">
        <f t="shared" si="13"/>
        <v>8.9347079037804075E-2</v>
      </c>
      <c r="W156" s="44">
        <f t="shared" si="13"/>
        <v>0.51129312484486467</v>
      </c>
      <c r="X156" s="45">
        <f t="shared" si="13"/>
        <v>0.20920502092049761</v>
      </c>
    </row>
    <row r="157" spans="2:24">
      <c r="B157" s="43">
        <f t="shared" si="11"/>
        <v>0.57799999999998875</v>
      </c>
      <c r="C157" s="44">
        <f t="shared" si="11"/>
        <v>0.47599999999999909</v>
      </c>
      <c r="D157" s="44">
        <f t="shared" si="11"/>
        <v>0.30999999999998806</v>
      </c>
      <c r="E157" s="44">
        <f t="shared" si="11"/>
        <v>1.8000000000000682E-2</v>
      </c>
      <c r="F157" s="44">
        <f t="shared" si="11"/>
        <v>0.20000000000000284</v>
      </c>
      <c r="G157" s="45">
        <f t="shared" si="11"/>
        <v>5.3999999999998494E-2</v>
      </c>
      <c r="K157" s="43">
        <f t="shared" si="12"/>
        <v>0.334083999999987</v>
      </c>
      <c r="L157" s="44">
        <f t="shared" si="12"/>
        <v>0.22657599999999914</v>
      </c>
      <c r="M157" s="44">
        <f t="shared" si="12"/>
        <v>9.6099999999992594E-2</v>
      </c>
      <c r="N157" s="44">
        <f t="shared" si="12"/>
        <v>3.2400000000002457E-4</v>
      </c>
      <c r="O157" s="44">
        <f t="shared" si="12"/>
        <v>4.0000000000001139E-2</v>
      </c>
      <c r="P157" s="45">
        <f t="shared" si="12"/>
        <v>2.9159999999998371E-3</v>
      </c>
      <c r="S157" s="43">
        <f t="shared" si="13"/>
        <v>0.73998207655868486</v>
      </c>
      <c r="T157" s="44">
        <f t="shared" si="13"/>
        <v>0.29462738301559738</v>
      </c>
      <c r="U157" s="44">
        <f t="shared" si="13"/>
        <v>0.3473000224064397</v>
      </c>
      <c r="V157" s="44">
        <f t="shared" si="13"/>
        <v>2.0597322348095529E-2</v>
      </c>
      <c r="W157" s="44">
        <f t="shared" si="13"/>
        <v>0.50903537795877529</v>
      </c>
      <c r="X157" s="45">
        <f t="shared" si="13"/>
        <v>0.28647214854110603</v>
      </c>
    </row>
    <row r="158" spans="2:24">
      <c r="B158" s="43">
        <f t="shared" si="11"/>
        <v>0.55800000000000693</v>
      </c>
      <c r="C158" s="44">
        <f t="shared" si="11"/>
        <v>0.47800000000000864</v>
      </c>
      <c r="D158" s="44">
        <f t="shared" si="11"/>
        <v>0.31799999999999784</v>
      </c>
      <c r="E158" s="44">
        <f t="shared" si="11"/>
        <v>1.8000000000000682E-2</v>
      </c>
      <c r="F158" s="44">
        <f t="shared" si="11"/>
        <v>0.19599999999999795</v>
      </c>
      <c r="G158" s="45">
        <f t="shared" si="11"/>
        <v>6.5999999999998948E-2</v>
      </c>
      <c r="K158" s="43">
        <f t="shared" si="12"/>
        <v>0.31136400000000775</v>
      </c>
      <c r="L158" s="44">
        <f t="shared" si="12"/>
        <v>0.22848400000000826</v>
      </c>
      <c r="M158" s="44">
        <f t="shared" si="12"/>
        <v>0.10112399999999863</v>
      </c>
      <c r="N158" s="44">
        <f t="shared" si="12"/>
        <v>3.2400000000002457E-4</v>
      </c>
      <c r="O158" s="44">
        <f t="shared" si="12"/>
        <v>3.8415999999999201E-2</v>
      </c>
      <c r="P158" s="45">
        <f t="shared" si="12"/>
        <v>4.3559999999998609E-3</v>
      </c>
      <c r="S158" s="43">
        <f t="shared" si="13"/>
        <v>0.74083908656400288</v>
      </c>
      <c r="T158" s="44">
        <f t="shared" si="13"/>
        <v>0.30030784695609014</v>
      </c>
      <c r="U158" s="44">
        <f t="shared" si="13"/>
        <v>0.36272385080414948</v>
      </c>
      <c r="V158" s="44">
        <f t="shared" si="13"/>
        <v>2.0618556701031708E-2</v>
      </c>
      <c r="W158" s="44">
        <f t="shared" si="13"/>
        <v>0.51161576611850157</v>
      </c>
      <c r="X158" s="45">
        <f t="shared" si="13"/>
        <v>0.35637149028077186</v>
      </c>
    </row>
    <row r="159" spans="2:24">
      <c r="B159" s="43">
        <f t="shared" si="11"/>
        <v>0.53199999999999648</v>
      </c>
      <c r="C159" s="44">
        <f t="shared" si="11"/>
        <v>0.47599999999999909</v>
      </c>
      <c r="D159" s="44">
        <f t="shared" si="11"/>
        <v>0.31199999999999761</v>
      </c>
      <c r="E159" s="44">
        <f t="shared" si="11"/>
        <v>2.5999999999996248E-2</v>
      </c>
      <c r="F159" s="44">
        <f t="shared" si="11"/>
        <v>0.18800000000000239</v>
      </c>
      <c r="G159" s="45">
        <f t="shared" si="11"/>
        <v>7.0000000000000284E-2</v>
      </c>
      <c r="K159" s="43">
        <f t="shared" si="12"/>
        <v>0.28302399999999622</v>
      </c>
      <c r="L159" s="44">
        <f t="shared" si="12"/>
        <v>0.22657599999999914</v>
      </c>
      <c r="M159" s="44">
        <f t="shared" si="12"/>
        <v>9.7343999999998515E-2</v>
      </c>
      <c r="N159" s="44">
        <f t="shared" si="12"/>
        <v>6.759999999998049E-4</v>
      </c>
      <c r="O159" s="44">
        <f t="shared" si="12"/>
        <v>3.5344000000000896E-2</v>
      </c>
      <c r="P159" s="45">
        <f t="shared" si="12"/>
        <v>4.9000000000000397E-3</v>
      </c>
      <c r="S159" s="43">
        <f t="shared" si="13"/>
        <v>0.73217726396916671</v>
      </c>
      <c r="T159" s="44">
        <f t="shared" si="13"/>
        <v>0.30359079022896812</v>
      </c>
      <c r="U159" s="44">
        <f t="shared" si="13"/>
        <v>0.36232725583555642</v>
      </c>
      <c r="V159" s="44">
        <f t="shared" si="13"/>
        <v>2.9826775266715896E-2</v>
      </c>
      <c r="W159" s="44">
        <f t="shared" si="13"/>
        <v>0.50307733476050953</v>
      </c>
      <c r="X159" s="45">
        <f t="shared" si="13"/>
        <v>0.38525041276830091</v>
      </c>
    </row>
    <row r="160" spans="2:24">
      <c r="B160" s="43">
        <f t="shared" si="11"/>
        <v>0.50400000000000489</v>
      </c>
      <c r="C160" s="44">
        <f t="shared" si="11"/>
        <v>0.47599999999999909</v>
      </c>
      <c r="D160" s="44">
        <f t="shared" si="11"/>
        <v>0.30599999999999739</v>
      </c>
      <c r="E160" s="44">
        <f t="shared" si="11"/>
        <v>3.0000000000001137E-2</v>
      </c>
      <c r="F160" s="44">
        <f t="shared" si="11"/>
        <v>0.17999999999999972</v>
      </c>
      <c r="G160" s="45">
        <f t="shared" si="11"/>
        <v>7.6000000000000512E-2</v>
      </c>
      <c r="K160" s="43">
        <f t="shared" si="12"/>
        <v>0.2540160000000049</v>
      </c>
      <c r="L160" s="44">
        <f t="shared" si="12"/>
        <v>0.22657599999999914</v>
      </c>
      <c r="M160" s="44">
        <f t="shared" si="12"/>
        <v>9.3635999999998401E-2</v>
      </c>
      <c r="N160" s="44">
        <f t="shared" si="12"/>
        <v>9.0000000000006817E-4</v>
      </c>
      <c r="O160" s="44">
        <f t="shared" si="12"/>
        <v>3.2399999999999901E-2</v>
      </c>
      <c r="P160" s="45">
        <f t="shared" si="12"/>
        <v>5.7760000000000779E-3</v>
      </c>
      <c r="S160" s="43">
        <f t="shared" si="13"/>
        <v>0.71856287425150389</v>
      </c>
      <c r="T160" s="44">
        <f t="shared" si="13"/>
        <v>0.30827018975454901</v>
      </c>
      <c r="U160" s="44">
        <f t="shared" si="13"/>
        <v>0.36178765665641688</v>
      </c>
      <c r="V160" s="44">
        <f t="shared" si="13"/>
        <v>3.4474833371640014E-2</v>
      </c>
      <c r="W160" s="44">
        <f t="shared" si="13"/>
        <v>0.49355634768302642</v>
      </c>
      <c r="X160" s="45">
        <f t="shared" si="13"/>
        <v>0.42720629567172863</v>
      </c>
    </row>
    <row r="161" spans="2:24">
      <c r="B161" s="43">
        <f t="shared" si="11"/>
        <v>0.48000000000000398</v>
      </c>
      <c r="C161" s="44">
        <f t="shared" si="11"/>
        <v>0.46999999999999886</v>
      </c>
      <c r="D161" s="44">
        <f t="shared" si="11"/>
        <v>0.29999999999999716</v>
      </c>
      <c r="E161" s="44">
        <f t="shared" si="11"/>
        <v>2.8000000000005798E-2</v>
      </c>
      <c r="F161" s="44">
        <f t="shared" si="11"/>
        <v>0.17199999999999704</v>
      </c>
      <c r="G161" s="45">
        <f t="shared" si="11"/>
        <v>7.7999999999999403E-2</v>
      </c>
      <c r="K161" s="43">
        <f t="shared" si="12"/>
        <v>0.23040000000000382</v>
      </c>
      <c r="L161" s="44">
        <f t="shared" si="12"/>
        <v>0.22089999999999893</v>
      </c>
      <c r="M161" s="44">
        <f t="shared" si="12"/>
        <v>8.999999999999829E-2</v>
      </c>
      <c r="N161" s="44">
        <f t="shared" si="12"/>
        <v>7.8400000000032469E-4</v>
      </c>
      <c r="O161" s="44">
        <f t="shared" si="12"/>
        <v>2.9583999999998983E-2</v>
      </c>
      <c r="P161" s="45">
        <f t="shared" si="12"/>
        <v>6.0839999999999072E-3</v>
      </c>
      <c r="S161" s="43">
        <f t="shared" si="13"/>
        <v>0.70859167404783585</v>
      </c>
      <c r="T161" s="44">
        <f t="shared" si="13"/>
        <v>0.30908851769038465</v>
      </c>
      <c r="U161" s="44">
        <f t="shared" si="13"/>
        <v>0.36109773712084392</v>
      </c>
      <c r="V161" s="44">
        <f t="shared" si="13"/>
        <v>3.2228360957649402E-2</v>
      </c>
      <c r="W161" s="44">
        <f t="shared" si="13"/>
        <v>0.48301039033978388</v>
      </c>
      <c r="X161" s="45">
        <f t="shared" si="13"/>
        <v>0.44827586206896208</v>
      </c>
    </row>
    <row r="162" spans="2:24">
      <c r="B162" s="43">
        <f t="shared" ref="B162:G177" si="14">ABS(Q52)</f>
        <v>0.46000000000000796</v>
      </c>
      <c r="C162" s="44">
        <f t="shared" si="14"/>
        <v>0.46599999999997976</v>
      </c>
      <c r="D162" s="44">
        <f t="shared" si="14"/>
        <v>0.29600000000000648</v>
      </c>
      <c r="E162" s="44">
        <f t="shared" si="14"/>
        <v>2.5999999999996248E-2</v>
      </c>
      <c r="F162" s="44">
        <f t="shared" si="14"/>
        <v>0.16400000000000148</v>
      </c>
      <c r="G162" s="45">
        <f t="shared" si="14"/>
        <v>7.7999999999999403E-2</v>
      </c>
      <c r="K162" s="43">
        <f t="shared" si="12"/>
        <v>0.21160000000000731</v>
      </c>
      <c r="L162" s="44">
        <f t="shared" si="12"/>
        <v>0.21715599999998114</v>
      </c>
      <c r="M162" s="44">
        <f t="shared" si="12"/>
        <v>8.761600000000383E-2</v>
      </c>
      <c r="N162" s="44">
        <f t="shared" si="12"/>
        <v>6.759999999998049E-4</v>
      </c>
      <c r="O162" s="44">
        <f t="shared" si="12"/>
        <v>2.6896000000000485E-2</v>
      </c>
      <c r="P162" s="45">
        <f t="shared" si="12"/>
        <v>6.0839999999999072E-3</v>
      </c>
      <c r="S162" s="43">
        <f t="shared" ref="S162:X177" si="15">(B162/B52)*100</f>
        <v>0.70293398533008555</v>
      </c>
      <c r="T162" s="44">
        <f t="shared" si="15"/>
        <v>0.3112268750417283</v>
      </c>
      <c r="U162" s="44">
        <f t="shared" si="15"/>
        <v>0.36274509803922367</v>
      </c>
      <c r="V162" s="44">
        <f t="shared" si="15"/>
        <v>2.9971181556191641E-2</v>
      </c>
      <c r="W162" s="44">
        <f t="shared" si="15"/>
        <v>0.47139982753665272</v>
      </c>
      <c r="X162" s="45">
        <f t="shared" si="15"/>
        <v>0.4585537918871217</v>
      </c>
    </row>
    <row r="163" spans="2:24">
      <c r="B163" s="43">
        <f t="shared" si="14"/>
        <v>0.43800000000000239</v>
      </c>
      <c r="C163" s="44">
        <f t="shared" si="14"/>
        <v>0.46199999999998909</v>
      </c>
      <c r="D163" s="44">
        <f t="shared" si="14"/>
        <v>0.28999999999999204</v>
      </c>
      <c r="E163" s="44">
        <f t="shared" si="14"/>
        <v>1.9999999999996021E-2</v>
      </c>
      <c r="F163" s="44">
        <f t="shared" si="14"/>
        <v>0.15800000000000125</v>
      </c>
      <c r="G163" s="45">
        <f t="shared" si="14"/>
        <v>7.6000000000000512E-2</v>
      </c>
      <c r="K163" s="43">
        <f t="shared" si="12"/>
        <v>0.1918440000000021</v>
      </c>
      <c r="L163" s="44">
        <f t="shared" si="12"/>
        <v>0.21344399999998992</v>
      </c>
      <c r="M163" s="44">
        <f t="shared" si="12"/>
        <v>8.4099999999995387E-2</v>
      </c>
      <c r="N163" s="44">
        <f t="shared" si="12"/>
        <v>3.9999999999984086E-4</v>
      </c>
      <c r="O163" s="44">
        <f t="shared" si="12"/>
        <v>2.4964000000000396E-2</v>
      </c>
      <c r="P163" s="45">
        <f t="shared" si="12"/>
        <v>5.7760000000000779E-3</v>
      </c>
      <c r="S163" s="43">
        <f t="shared" si="15"/>
        <v>0.69249011857707887</v>
      </c>
      <c r="T163" s="44">
        <f t="shared" si="15"/>
        <v>0.31339031339030599</v>
      </c>
      <c r="U163" s="44">
        <f t="shared" si="15"/>
        <v>0.36182158452899815</v>
      </c>
      <c r="V163" s="44">
        <f t="shared" si="15"/>
        <v>2.3081361800341628E-2</v>
      </c>
      <c r="W163" s="44">
        <f t="shared" si="15"/>
        <v>0.46470588235294485</v>
      </c>
      <c r="X163" s="45">
        <f t="shared" si="15"/>
        <v>0.45700541190619676</v>
      </c>
    </row>
    <row r="164" spans="2:24">
      <c r="B164" s="43">
        <f t="shared" si="14"/>
        <v>0.42000000000000171</v>
      </c>
      <c r="C164" s="44">
        <f t="shared" si="14"/>
        <v>0.45399999999997931</v>
      </c>
      <c r="D164" s="44">
        <f t="shared" si="14"/>
        <v>0.28400000000000603</v>
      </c>
      <c r="E164" s="44">
        <f t="shared" si="14"/>
        <v>1.3999999999995794E-2</v>
      </c>
      <c r="F164" s="44">
        <f t="shared" si="14"/>
        <v>0.15200000000000102</v>
      </c>
      <c r="G164" s="45">
        <f t="shared" si="14"/>
        <v>7.6000000000000512E-2</v>
      </c>
      <c r="K164" s="43">
        <f t="shared" si="12"/>
        <v>0.17640000000000144</v>
      </c>
      <c r="L164" s="44">
        <f t="shared" si="12"/>
        <v>0.2061159999999812</v>
      </c>
      <c r="M164" s="44">
        <f t="shared" si="12"/>
        <v>8.0656000000003419E-2</v>
      </c>
      <c r="N164" s="44">
        <f t="shared" si="12"/>
        <v>1.9599999999988222E-4</v>
      </c>
      <c r="O164" s="44">
        <f t="shared" si="12"/>
        <v>2.3104000000000312E-2</v>
      </c>
      <c r="P164" s="45">
        <f t="shared" si="12"/>
        <v>5.7760000000000779E-3</v>
      </c>
      <c r="S164" s="43">
        <f t="shared" si="15"/>
        <v>0.68683565004088587</v>
      </c>
      <c r="T164" s="44">
        <f t="shared" si="15"/>
        <v>0.31277988287976527</v>
      </c>
      <c r="U164" s="44">
        <f t="shared" si="15"/>
        <v>0.3607265337228579</v>
      </c>
      <c r="V164" s="44">
        <f t="shared" si="15"/>
        <v>1.6170016170011313E-2</v>
      </c>
      <c r="W164" s="44">
        <f t="shared" si="15"/>
        <v>0.45728038507822211</v>
      </c>
      <c r="X164" s="45">
        <f t="shared" si="15"/>
        <v>0.46769230769231079</v>
      </c>
    </row>
    <row r="165" spans="2:24">
      <c r="B165" s="43">
        <f t="shared" si="14"/>
        <v>0.40200000000000102</v>
      </c>
      <c r="C165" s="44">
        <f t="shared" si="14"/>
        <v>0.45199999999999818</v>
      </c>
      <c r="D165" s="44">
        <f t="shared" si="14"/>
        <v>0.2780000000000058</v>
      </c>
      <c r="E165" s="44">
        <f t="shared" si="14"/>
        <v>1.1999999999986244E-2</v>
      </c>
      <c r="F165" s="44">
        <f t="shared" si="14"/>
        <v>0.14399999999999835</v>
      </c>
      <c r="G165" s="45">
        <f t="shared" si="14"/>
        <v>7.3999999999999844E-2</v>
      </c>
      <c r="K165" s="43">
        <f t="shared" si="12"/>
        <v>0.16160400000000083</v>
      </c>
      <c r="L165" s="44">
        <f t="shared" si="12"/>
        <v>0.20430399999999835</v>
      </c>
      <c r="M165" s="44">
        <f t="shared" si="12"/>
        <v>7.7284000000003225E-2</v>
      </c>
      <c r="N165" s="44">
        <f t="shared" si="12"/>
        <v>1.4399999999966986E-4</v>
      </c>
      <c r="O165" s="44">
        <f t="shared" si="12"/>
        <v>2.0735999999999526E-2</v>
      </c>
      <c r="P165" s="45">
        <f t="shared" si="12"/>
        <v>5.4759999999999765E-3</v>
      </c>
      <c r="S165" s="43">
        <f t="shared" si="15"/>
        <v>0.67974298275279177</v>
      </c>
      <c r="T165" s="44">
        <f t="shared" si="15"/>
        <v>0.31632724473370999</v>
      </c>
      <c r="U165" s="44">
        <f t="shared" si="15"/>
        <v>0.35945177139902484</v>
      </c>
      <c r="V165" s="44">
        <f t="shared" si="15"/>
        <v>1.3869625520095057E-2</v>
      </c>
      <c r="W165" s="44">
        <f t="shared" si="15"/>
        <v>0.44280442804427533</v>
      </c>
      <c r="X165" s="45">
        <f t="shared" si="15"/>
        <v>0.46599496221662368</v>
      </c>
    </row>
    <row r="166" spans="2:24">
      <c r="B166" s="43">
        <f t="shared" si="14"/>
        <v>0.38400000000000034</v>
      </c>
      <c r="C166" s="44">
        <f t="shared" si="14"/>
        <v>0.44400000000001683</v>
      </c>
      <c r="D166" s="44">
        <f t="shared" si="14"/>
        <v>0.26600000000000534</v>
      </c>
      <c r="E166" s="44">
        <f t="shared" si="14"/>
        <v>7.9999999999955662E-3</v>
      </c>
      <c r="F166" s="44">
        <f t="shared" si="14"/>
        <v>0.14000000000000057</v>
      </c>
      <c r="G166" s="45">
        <f t="shared" si="14"/>
        <v>7.1999999999999176E-2</v>
      </c>
      <c r="K166" s="43">
        <f t="shared" si="12"/>
        <v>0.14745600000000025</v>
      </c>
      <c r="L166" s="44">
        <f t="shared" si="12"/>
        <v>0.19713600000001494</v>
      </c>
      <c r="M166" s="44">
        <f t="shared" si="12"/>
        <v>7.0756000000002844E-2</v>
      </c>
      <c r="N166" s="44">
        <f t="shared" si="12"/>
        <v>6.3999999999929063E-5</v>
      </c>
      <c r="O166" s="44">
        <f t="shared" si="12"/>
        <v>1.9600000000000159E-2</v>
      </c>
      <c r="P166" s="45">
        <f t="shared" si="12"/>
        <v>5.1839999999998814E-3</v>
      </c>
      <c r="S166" s="43">
        <f t="shared" si="15"/>
        <v>0.67109402306885757</v>
      </c>
      <c r="T166" s="44">
        <f t="shared" si="15"/>
        <v>0.31563233098742938</v>
      </c>
      <c r="U166" s="44">
        <f t="shared" si="15"/>
        <v>0.34995395342718766</v>
      </c>
      <c r="V166" s="44">
        <f t="shared" si="15"/>
        <v>9.2506938020300248E-3</v>
      </c>
      <c r="W166" s="44">
        <f t="shared" si="15"/>
        <v>0.43997485857951146</v>
      </c>
      <c r="X166" s="45">
        <f t="shared" si="15"/>
        <v>0.46391752577319056</v>
      </c>
    </row>
    <row r="167" spans="2:24">
      <c r="B167" s="43">
        <f t="shared" si="14"/>
        <v>0.36599999999999966</v>
      </c>
      <c r="C167" s="44">
        <f t="shared" si="14"/>
        <v>0.44200000000000728</v>
      </c>
      <c r="D167" s="44">
        <f t="shared" si="14"/>
        <v>0.25600000000000023</v>
      </c>
      <c r="E167" s="44">
        <f t="shared" si="14"/>
        <v>6.0000000000002274E-3</v>
      </c>
      <c r="F167" s="44">
        <f t="shared" si="14"/>
        <v>0.13200000000000145</v>
      </c>
      <c r="G167" s="45">
        <f t="shared" si="14"/>
        <v>7.0000000000000284E-2</v>
      </c>
      <c r="K167" s="43">
        <f t="shared" si="12"/>
        <v>0.13395599999999974</v>
      </c>
      <c r="L167" s="44">
        <f t="shared" si="12"/>
        <v>0.19536400000000642</v>
      </c>
      <c r="M167" s="44">
        <f t="shared" si="12"/>
        <v>6.5536000000000122E-2</v>
      </c>
      <c r="N167" s="44">
        <f t="shared" si="12"/>
        <v>3.6000000000002732E-5</v>
      </c>
      <c r="O167" s="44">
        <f t="shared" si="12"/>
        <v>1.7424000000000384E-2</v>
      </c>
      <c r="P167" s="45">
        <f t="shared" si="12"/>
        <v>4.9000000000000397E-3</v>
      </c>
      <c r="S167" s="43">
        <f t="shared" si="15"/>
        <v>0.66076909189384303</v>
      </c>
      <c r="T167" s="44">
        <f t="shared" si="15"/>
        <v>0.31922576917521828</v>
      </c>
      <c r="U167" s="44">
        <f t="shared" si="15"/>
        <v>0.34256657299611964</v>
      </c>
      <c r="V167" s="44">
        <f t="shared" si="15"/>
        <v>6.9404279930598339E-3</v>
      </c>
      <c r="W167" s="44">
        <f t="shared" si="15"/>
        <v>0.42362002567394558</v>
      </c>
      <c r="X167" s="45">
        <f t="shared" si="15"/>
        <v>0.46143704680290232</v>
      </c>
    </row>
    <row r="168" spans="2:24">
      <c r="B168" s="43">
        <f t="shared" si="14"/>
        <v>0.34799999999999898</v>
      </c>
      <c r="C168" s="44">
        <f t="shared" si="14"/>
        <v>0.4339999999999975</v>
      </c>
      <c r="D168" s="44">
        <f t="shared" si="14"/>
        <v>0.24600000000000932</v>
      </c>
      <c r="E168" s="44">
        <f t="shared" si="14"/>
        <v>3.9999999999906777E-3</v>
      </c>
      <c r="F168" s="44">
        <f t="shared" si="14"/>
        <v>0.12800000000000011</v>
      </c>
      <c r="G168" s="45">
        <f t="shared" si="14"/>
        <v>7.0000000000000284E-2</v>
      </c>
      <c r="K168" s="43">
        <f t="shared" si="12"/>
        <v>0.12110399999999928</v>
      </c>
      <c r="L168" s="44">
        <f t="shared" si="12"/>
        <v>0.18835599999999783</v>
      </c>
      <c r="M168" s="44">
        <f t="shared" si="12"/>
        <v>6.0516000000004587E-2</v>
      </c>
      <c r="N168" s="44">
        <f t="shared" si="12"/>
        <v>1.5999999999925423E-5</v>
      </c>
      <c r="O168" s="44">
        <f t="shared" si="12"/>
        <v>1.638400000000003E-2</v>
      </c>
      <c r="P168" s="45">
        <f t="shared" si="12"/>
        <v>4.9000000000000397E-3</v>
      </c>
      <c r="S168" s="43">
        <f t="shared" si="15"/>
        <v>0.6486486486486468</v>
      </c>
      <c r="T168" s="44">
        <f t="shared" si="15"/>
        <v>0.31843862352336744</v>
      </c>
      <c r="U168" s="44">
        <f t="shared" si="15"/>
        <v>0.33469387755103314</v>
      </c>
      <c r="V168" s="44">
        <f t="shared" si="15"/>
        <v>4.6280226773003329E-3</v>
      </c>
      <c r="W168" s="44">
        <f t="shared" si="15"/>
        <v>0.41939711664482349</v>
      </c>
      <c r="X168" s="45">
        <f t="shared" si="15"/>
        <v>0.47233468286100061</v>
      </c>
    </row>
    <row r="169" spans="2:24">
      <c r="B169" s="43">
        <f t="shared" si="14"/>
        <v>0.32999999999999829</v>
      </c>
      <c r="C169" s="44">
        <f t="shared" si="14"/>
        <v>0.43000000000000682</v>
      </c>
      <c r="D169" s="44">
        <f t="shared" si="14"/>
        <v>0.23400000000000887</v>
      </c>
      <c r="E169" s="44">
        <f t="shared" si="14"/>
        <v>4.0000000000048885E-3</v>
      </c>
      <c r="F169" s="44">
        <f t="shared" si="14"/>
        <v>0.12199999999999989</v>
      </c>
      <c r="G169" s="45">
        <f t="shared" si="14"/>
        <v>6.8000000000001393E-2</v>
      </c>
      <c r="K169" s="43">
        <f t="shared" si="12"/>
        <v>0.10889999999999887</v>
      </c>
      <c r="L169" s="44">
        <f t="shared" si="12"/>
        <v>0.18490000000000587</v>
      </c>
      <c r="M169" s="44">
        <f t="shared" si="12"/>
        <v>5.4756000000004149E-2</v>
      </c>
      <c r="N169" s="44">
        <f t="shared" si="12"/>
        <v>1.6000000000039108E-5</v>
      </c>
      <c r="O169" s="44">
        <f t="shared" si="12"/>
        <v>1.4883999999999972E-2</v>
      </c>
      <c r="P169" s="45">
        <f t="shared" si="12"/>
        <v>4.6240000000001896E-3</v>
      </c>
      <c r="S169" s="43">
        <f t="shared" si="15"/>
        <v>0.63461538461538125</v>
      </c>
      <c r="T169" s="44">
        <f t="shared" si="15"/>
        <v>0.32056060831967115</v>
      </c>
      <c r="U169" s="44">
        <f t="shared" si="15"/>
        <v>0.3235172127747945</v>
      </c>
      <c r="V169" s="44">
        <f t="shared" si="15"/>
        <v>4.6290938548835658E-3</v>
      </c>
      <c r="W169" s="44">
        <f t="shared" si="15"/>
        <v>0.40789033767970539</v>
      </c>
      <c r="X169" s="45">
        <f t="shared" si="15"/>
        <v>0.46961325966851791</v>
      </c>
    </row>
    <row r="170" spans="2:24">
      <c r="B170" s="43">
        <f t="shared" si="14"/>
        <v>0.31200000000000472</v>
      </c>
      <c r="C170" s="44">
        <f t="shared" si="14"/>
        <v>0.42400000000000659</v>
      </c>
      <c r="D170" s="44">
        <f t="shared" si="14"/>
        <v>0.22400000000000375</v>
      </c>
      <c r="E170" s="44">
        <f t="shared" si="14"/>
        <v>1.9999999999953388E-3</v>
      </c>
      <c r="F170" s="44">
        <f t="shared" si="14"/>
        <v>0.11599999999999966</v>
      </c>
      <c r="G170" s="45">
        <f t="shared" si="14"/>
        <v>6.5999999999998948E-2</v>
      </c>
      <c r="K170" s="43">
        <f t="shared" si="12"/>
        <v>9.7344000000002942E-2</v>
      </c>
      <c r="L170" s="44">
        <f t="shared" si="12"/>
        <v>0.1797760000000056</v>
      </c>
      <c r="M170" s="44">
        <f t="shared" si="12"/>
        <v>5.0176000000001678E-2</v>
      </c>
      <c r="N170" s="44">
        <f t="shared" si="12"/>
        <v>3.9999999999813558E-6</v>
      </c>
      <c r="O170" s="44">
        <f t="shared" si="12"/>
        <v>1.3455999999999921E-2</v>
      </c>
      <c r="P170" s="45">
        <f t="shared" si="12"/>
        <v>4.3559999999998609E-3</v>
      </c>
      <c r="S170" s="43">
        <f t="shared" si="15"/>
        <v>0.61855670103093718</v>
      </c>
      <c r="T170" s="44">
        <f t="shared" si="15"/>
        <v>0.32116346008181074</v>
      </c>
      <c r="U170" s="44">
        <f t="shared" si="15"/>
        <v>0.31456256143800559</v>
      </c>
      <c r="V170" s="44">
        <f t="shared" si="15"/>
        <v>2.3148148148094197E-3</v>
      </c>
      <c r="W170" s="44">
        <f t="shared" si="15"/>
        <v>0.39549948857824635</v>
      </c>
      <c r="X170" s="45">
        <f t="shared" si="15"/>
        <v>0.46643109540635302</v>
      </c>
    </row>
    <row r="171" spans="2:24">
      <c r="B171" s="43">
        <f t="shared" si="14"/>
        <v>0.29399999999999693</v>
      </c>
      <c r="C171" s="44">
        <f t="shared" si="14"/>
        <v>0.41800000000000637</v>
      </c>
      <c r="D171" s="44">
        <f t="shared" si="14"/>
        <v>0.21599999999999397</v>
      </c>
      <c r="E171" s="44">
        <f t="shared" si="14"/>
        <v>2.0000000000095497E-3</v>
      </c>
      <c r="F171" s="44">
        <f t="shared" si="14"/>
        <v>0.11200000000000188</v>
      </c>
      <c r="G171" s="45">
        <f t="shared" si="14"/>
        <v>6.4000000000000057E-2</v>
      </c>
      <c r="K171" s="43">
        <f t="shared" si="12"/>
        <v>8.6435999999998195E-2</v>
      </c>
      <c r="L171" s="44">
        <f t="shared" si="12"/>
        <v>0.17472400000000532</v>
      </c>
      <c r="M171" s="44">
        <f t="shared" si="12"/>
        <v>4.6655999999997394E-2</v>
      </c>
      <c r="N171" s="44">
        <f t="shared" si="12"/>
        <v>4.0000000000381985E-6</v>
      </c>
      <c r="O171" s="44">
        <f t="shared" si="12"/>
        <v>1.2544000000000419E-2</v>
      </c>
      <c r="P171" s="45">
        <f t="shared" si="12"/>
        <v>4.0960000000000076E-3</v>
      </c>
      <c r="S171" s="43">
        <f t="shared" si="15"/>
        <v>0.6003675719828403</v>
      </c>
      <c r="T171" s="44">
        <f t="shared" si="15"/>
        <v>0.32171169091049512</v>
      </c>
      <c r="U171" s="44">
        <f t="shared" si="15"/>
        <v>0.30799942963067728</v>
      </c>
      <c r="V171" s="44">
        <f t="shared" si="15"/>
        <v>2.3150827642198744E-3</v>
      </c>
      <c r="W171" s="44">
        <f t="shared" si="15"/>
        <v>0.38929440389295056</v>
      </c>
      <c r="X171" s="45">
        <f t="shared" si="15"/>
        <v>0.46276211135213347</v>
      </c>
    </row>
    <row r="172" spans="2:24">
      <c r="B172" s="43">
        <f t="shared" si="14"/>
        <v>0.28000000000000114</v>
      </c>
      <c r="C172" s="44">
        <f t="shared" si="14"/>
        <v>0.41200000000000614</v>
      </c>
      <c r="D172" s="44">
        <f t="shared" si="14"/>
        <v>0.20799999999999841</v>
      </c>
      <c r="E172" s="44">
        <f t="shared" si="14"/>
        <v>3.9999999999906777E-3</v>
      </c>
      <c r="F172" s="44">
        <f t="shared" si="14"/>
        <v>0.10800000000000054</v>
      </c>
      <c r="G172" s="45">
        <f t="shared" si="14"/>
        <v>6.2000000000001165E-2</v>
      </c>
      <c r="K172" s="43">
        <f t="shared" si="12"/>
        <v>7.8400000000000636E-2</v>
      </c>
      <c r="L172" s="44">
        <f t="shared" si="12"/>
        <v>0.16974400000000506</v>
      </c>
      <c r="M172" s="44">
        <f t="shared" si="12"/>
        <v>4.3263999999999338E-2</v>
      </c>
      <c r="N172" s="44">
        <f t="shared" si="12"/>
        <v>1.5999999999925423E-5</v>
      </c>
      <c r="O172" s="44">
        <f t="shared" si="12"/>
        <v>1.1664000000000117E-2</v>
      </c>
      <c r="P172" s="45">
        <f t="shared" si="12"/>
        <v>3.8440000000001446E-3</v>
      </c>
      <c r="S172" s="43">
        <f t="shared" si="15"/>
        <v>0.58860626445238828</v>
      </c>
      <c r="T172" s="44">
        <f t="shared" si="15"/>
        <v>0.32220223664659897</v>
      </c>
      <c r="U172" s="44">
        <f t="shared" si="15"/>
        <v>0.3010565928499036</v>
      </c>
      <c r="V172" s="44">
        <f t="shared" si="15"/>
        <v>4.6312376982640697E-3</v>
      </c>
      <c r="W172" s="44">
        <f t="shared" si="15"/>
        <v>0.3825717321997894</v>
      </c>
      <c r="X172" s="45">
        <f t="shared" si="15"/>
        <v>0.45857988165681335</v>
      </c>
    </row>
    <row r="173" spans="2:24">
      <c r="B173" s="43">
        <f t="shared" si="14"/>
        <v>0.26599999999999824</v>
      </c>
      <c r="C173" s="44">
        <f t="shared" si="14"/>
        <v>0.40600000000000591</v>
      </c>
      <c r="D173" s="44">
        <f t="shared" si="14"/>
        <v>0.20000000000000284</v>
      </c>
      <c r="E173" s="44">
        <f t="shared" si="14"/>
        <v>2.0000000000095497E-3</v>
      </c>
      <c r="F173" s="44">
        <f t="shared" si="14"/>
        <v>0.1039999999999992</v>
      </c>
      <c r="G173" s="45">
        <f t="shared" si="14"/>
        <v>5.9999999999998721E-2</v>
      </c>
      <c r="K173" s="43">
        <f t="shared" si="12"/>
        <v>7.0755999999999056E-2</v>
      </c>
      <c r="L173" s="44">
        <f t="shared" si="12"/>
        <v>0.16483600000000481</v>
      </c>
      <c r="M173" s="44">
        <f t="shared" si="12"/>
        <v>4.0000000000001139E-2</v>
      </c>
      <c r="N173" s="44">
        <f t="shared" si="12"/>
        <v>4.0000000000381985E-6</v>
      </c>
      <c r="O173" s="44">
        <f t="shared" si="12"/>
        <v>1.0815999999999834E-2</v>
      </c>
      <c r="P173" s="45">
        <f t="shared" si="12"/>
        <v>3.5999999999998464E-3</v>
      </c>
      <c r="S173" s="43">
        <f t="shared" si="15"/>
        <v>0.57525951557093036</v>
      </c>
      <c r="T173" s="44">
        <f t="shared" si="15"/>
        <v>0.32263191354100912</v>
      </c>
      <c r="U173" s="44">
        <f t="shared" si="15"/>
        <v>0.29372888823616217</v>
      </c>
      <c r="V173" s="44">
        <f t="shared" si="15"/>
        <v>2.3158869847262039E-3</v>
      </c>
      <c r="W173" s="44">
        <f t="shared" si="15"/>
        <v>0.37531577047996828</v>
      </c>
      <c r="X173" s="45">
        <f t="shared" si="15"/>
        <v>0.45385779122540632</v>
      </c>
    </row>
    <row r="174" spans="2:24">
      <c r="B174" s="43">
        <f t="shared" si="14"/>
        <v>0.25399999999999778</v>
      </c>
      <c r="C174" s="44">
        <f t="shared" si="14"/>
        <v>0.39799999999999613</v>
      </c>
      <c r="D174" s="44">
        <f t="shared" si="14"/>
        <v>0.19400000000000261</v>
      </c>
      <c r="E174" s="44">
        <f t="shared" si="14"/>
        <v>6.0000000000002274E-3</v>
      </c>
      <c r="F174" s="44">
        <f t="shared" si="14"/>
        <v>9.9999999999997868E-2</v>
      </c>
      <c r="G174" s="45">
        <f t="shared" si="14"/>
        <v>5.8000000000001606E-2</v>
      </c>
      <c r="K174" s="43">
        <f t="shared" si="12"/>
        <v>6.451599999999888E-2</v>
      </c>
      <c r="L174" s="44">
        <f t="shared" si="12"/>
        <v>0.15840399999999694</v>
      </c>
      <c r="M174" s="44">
        <f t="shared" si="12"/>
        <v>3.7636000000001016E-2</v>
      </c>
      <c r="N174" s="44">
        <f t="shared" si="12"/>
        <v>3.6000000000002732E-5</v>
      </c>
      <c r="O174" s="44">
        <f t="shared" si="12"/>
        <v>9.9999999999995735E-3</v>
      </c>
      <c r="P174" s="45">
        <f t="shared" si="12"/>
        <v>3.3640000000001863E-3</v>
      </c>
      <c r="S174" s="43">
        <f t="shared" si="15"/>
        <v>0.56482099177228773</v>
      </c>
      <c r="T174" s="44">
        <f t="shared" si="15"/>
        <v>0.3213564796124313</v>
      </c>
      <c r="U174" s="44">
        <f t="shared" si="15"/>
        <v>0.28903456495828755</v>
      </c>
      <c r="V174" s="44">
        <f t="shared" si="15"/>
        <v>6.950075292482598E-3</v>
      </c>
      <c r="W174" s="44">
        <f t="shared" si="15"/>
        <v>0.36751194413817662</v>
      </c>
      <c r="X174" s="45">
        <f t="shared" si="15"/>
        <v>0.44856921887085544</v>
      </c>
    </row>
    <row r="175" spans="2:24">
      <c r="B175" s="43">
        <f t="shared" si="14"/>
        <v>0.24000000000000199</v>
      </c>
      <c r="C175" s="44">
        <f t="shared" si="14"/>
        <v>0.39199999999999591</v>
      </c>
      <c r="D175" s="44">
        <f t="shared" si="14"/>
        <v>0.18599999999999284</v>
      </c>
      <c r="E175" s="44">
        <f t="shared" si="14"/>
        <v>6.0000000000002274E-3</v>
      </c>
      <c r="F175" s="44">
        <f t="shared" si="14"/>
        <v>9.6000000000000085E-2</v>
      </c>
      <c r="G175" s="45">
        <f t="shared" si="14"/>
        <v>5.2000000000001378E-2</v>
      </c>
      <c r="K175" s="43">
        <f t="shared" si="12"/>
        <v>5.7600000000000956E-2</v>
      </c>
      <c r="L175" s="44">
        <f t="shared" si="12"/>
        <v>0.1536639999999968</v>
      </c>
      <c r="M175" s="44">
        <f t="shared" si="12"/>
        <v>3.4595999999997337E-2</v>
      </c>
      <c r="N175" s="44">
        <f t="shared" si="12"/>
        <v>3.6000000000002732E-5</v>
      </c>
      <c r="O175" s="44">
        <f t="shared" si="12"/>
        <v>9.2160000000000158E-3</v>
      </c>
      <c r="P175" s="45">
        <f t="shared" si="12"/>
        <v>2.7040000000001434E-3</v>
      </c>
      <c r="S175" s="43">
        <f t="shared" si="15"/>
        <v>0.54832076764907922</v>
      </c>
      <c r="T175" s="44">
        <f t="shared" si="15"/>
        <v>0.32160144392484691</v>
      </c>
      <c r="U175" s="44">
        <f t="shared" si="15"/>
        <v>0.28100921589362871</v>
      </c>
      <c r="V175" s="44">
        <f t="shared" si="15"/>
        <v>6.9524913093861268E-3</v>
      </c>
      <c r="W175" s="44">
        <f t="shared" si="15"/>
        <v>0.35914702581369279</v>
      </c>
      <c r="X175" s="45">
        <f t="shared" si="15"/>
        <v>0.41041831097080805</v>
      </c>
    </row>
    <row r="176" spans="2:24">
      <c r="B176" s="43">
        <f t="shared" si="14"/>
        <v>0.22999999999999687</v>
      </c>
      <c r="C176" s="44">
        <f t="shared" si="14"/>
        <v>0.38199999999999079</v>
      </c>
      <c r="D176" s="44">
        <f t="shared" si="14"/>
        <v>0.17799999999999727</v>
      </c>
      <c r="E176" s="44">
        <f t="shared" si="14"/>
        <v>7.9999999999955662E-3</v>
      </c>
      <c r="F176" s="44">
        <f t="shared" si="14"/>
        <v>9.2000000000002302E-2</v>
      </c>
      <c r="G176" s="45">
        <f t="shared" si="14"/>
        <v>5.1999999999999602E-2</v>
      </c>
      <c r="K176" s="43">
        <f t="shared" si="12"/>
        <v>5.2899999999998559E-2</v>
      </c>
      <c r="L176" s="44">
        <f t="shared" si="12"/>
        <v>0.14592399999999298</v>
      </c>
      <c r="M176" s="44">
        <f t="shared" si="12"/>
        <v>3.1683999999999025E-2</v>
      </c>
      <c r="N176" s="44">
        <f t="shared" si="12"/>
        <v>6.3999999999929063E-5</v>
      </c>
      <c r="O176" s="44">
        <f t="shared" si="12"/>
        <v>8.4640000000004243E-3</v>
      </c>
      <c r="P176" s="45">
        <f t="shared" si="12"/>
        <v>2.7039999999999586E-3</v>
      </c>
      <c r="S176" s="43">
        <f t="shared" si="15"/>
        <v>0.53965274519004436</v>
      </c>
      <c r="T176" s="44">
        <f t="shared" si="15"/>
        <v>0.3183863977329478</v>
      </c>
      <c r="U176" s="44">
        <f t="shared" si="15"/>
        <v>0.27258805513016426</v>
      </c>
      <c r="V176" s="44">
        <f t="shared" si="15"/>
        <v>9.2742870391787219E-3</v>
      </c>
      <c r="W176" s="44">
        <f t="shared" si="15"/>
        <v>0.35020936429388011</v>
      </c>
      <c r="X176" s="45">
        <f t="shared" si="15"/>
        <v>0.41901692183722478</v>
      </c>
    </row>
    <row r="177" spans="2:24">
      <c r="B177" s="43">
        <f t="shared" si="14"/>
        <v>0.21999999999999176</v>
      </c>
      <c r="C177" s="44">
        <f t="shared" si="14"/>
        <v>0.37600000000000477</v>
      </c>
      <c r="D177" s="44">
        <f t="shared" si="14"/>
        <v>0.16800000000000637</v>
      </c>
      <c r="E177" s="44">
        <f t="shared" si="14"/>
        <v>1.2000000000000455E-2</v>
      </c>
      <c r="F177" s="44">
        <f t="shared" si="14"/>
        <v>8.8000000000000966E-2</v>
      </c>
      <c r="G177" s="45">
        <f t="shared" si="14"/>
        <v>4.8000000000000043E-2</v>
      </c>
      <c r="K177" s="43">
        <f t="shared" si="12"/>
        <v>4.8399999999996376E-2</v>
      </c>
      <c r="L177" s="44">
        <f t="shared" si="12"/>
        <v>0.14137600000000358</v>
      </c>
      <c r="M177" s="44">
        <f t="shared" si="12"/>
        <v>2.822400000000214E-2</v>
      </c>
      <c r="N177" s="44">
        <f t="shared" si="12"/>
        <v>1.4400000000001093E-4</v>
      </c>
      <c r="O177" s="44">
        <f t="shared" si="12"/>
        <v>7.74400000000017E-3</v>
      </c>
      <c r="P177" s="45">
        <f t="shared" si="12"/>
        <v>2.304000000000004E-3</v>
      </c>
      <c r="S177" s="43">
        <f t="shared" si="15"/>
        <v>0.52986512524082785</v>
      </c>
      <c r="T177" s="44">
        <f t="shared" si="15"/>
        <v>0.31837425910245959</v>
      </c>
      <c r="U177" s="44">
        <f t="shared" si="15"/>
        <v>0.26062674526839341</v>
      </c>
      <c r="V177" s="44">
        <f t="shared" si="15"/>
        <v>1.3921113689095656E-2</v>
      </c>
      <c r="W177" s="44">
        <f t="shared" si="15"/>
        <v>0.34068912117692984</v>
      </c>
      <c r="X177" s="45">
        <f t="shared" si="15"/>
        <v>0.39441248972884174</v>
      </c>
    </row>
    <row r="178" spans="2:24">
      <c r="B178" s="43">
        <f t="shared" ref="B178:G193" si="16">ABS(Q68)</f>
        <v>0.21199999999999619</v>
      </c>
      <c r="C178" s="44">
        <f t="shared" si="16"/>
        <v>0.367999999999995</v>
      </c>
      <c r="D178" s="44">
        <f t="shared" si="16"/>
        <v>0.15800000000000125</v>
      </c>
      <c r="E178" s="44">
        <f t="shared" si="16"/>
        <v>1.3999999999995794E-2</v>
      </c>
      <c r="F178" s="44">
        <f t="shared" si="16"/>
        <v>8.2000000000000739E-2</v>
      </c>
      <c r="G178" s="45">
        <f t="shared" si="16"/>
        <v>4.4000000000000483E-2</v>
      </c>
      <c r="K178" s="43">
        <f t="shared" ref="K178:P213" si="17">B178^2</f>
        <v>4.4943999999998388E-2</v>
      </c>
      <c r="L178" s="44">
        <f t="shared" si="17"/>
        <v>0.13542399999999633</v>
      </c>
      <c r="M178" s="44">
        <f t="shared" si="17"/>
        <v>2.4964000000000396E-2</v>
      </c>
      <c r="N178" s="44">
        <f t="shared" si="17"/>
        <v>1.9599999999988222E-4</v>
      </c>
      <c r="O178" s="44">
        <f t="shared" si="17"/>
        <v>6.7240000000001214E-3</v>
      </c>
      <c r="P178" s="45">
        <f t="shared" si="17"/>
        <v>1.9360000000000425E-3</v>
      </c>
      <c r="S178" s="43">
        <f t="shared" ref="S178:X193" si="18">(B178/B68)*100</f>
        <v>0.52397429560058373</v>
      </c>
      <c r="T178" s="44">
        <f t="shared" si="18"/>
        <v>0.31653191123343799</v>
      </c>
      <c r="U178" s="44">
        <f t="shared" si="18"/>
        <v>0.24815454688236413</v>
      </c>
      <c r="V178" s="44">
        <f t="shared" si="18"/>
        <v>1.625449901311482E-2</v>
      </c>
      <c r="W178" s="44">
        <f t="shared" si="18"/>
        <v>0.32258064516129326</v>
      </c>
      <c r="X178" s="45">
        <f t="shared" si="18"/>
        <v>0.36820083682008775</v>
      </c>
    </row>
    <row r="179" spans="2:24">
      <c r="B179" s="43">
        <f t="shared" si="16"/>
        <v>0.20199999999999818</v>
      </c>
      <c r="C179" s="44">
        <f t="shared" si="16"/>
        <v>0.35999999999999943</v>
      </c>
      <c r="D179" s="44">
        <f t="shared" si="16"/>
        <v>0.15200000000000102</v>
      </c>
      <c r="E179" s="44">
        <f t="shared" si="16"/>
        <v>1.8000000000000682E-2</v>
      </c>
      <c r="F179" s="44">
        <f t="shared" si="16"/>
        <v>8.0000000000001847E-2</v>
      </c>
      <c r="G179" s="45">
        <f t="shared" si="16"/>
        <v>4.3999999999998707E-2</v>
      </c>
      <c r="K179" s="43">
        <f t="shared" si="17"/>
        <v>4.0803999999999264E-2</v>
      </c>
      <c r="L179" s="44">
        <f t="shared" si="17"/>
        <v>0.1295999999999996</v>
      </c>
      <c r="M179" s="44">
        <f t="shared" si="17"/>
        <v>2.3104000000000312E-2</v>
      </c>
      <c r="N179" s="44">
        <f t="shared" si="17"/>
        <v>3.2400000000002457E-4</v>
      </c>
      <c r="O179" s="44">
        <f t="shared" si="17"/>
        <v>6.4000000000002952E-3</v>
      </c>
      <c r="P179" s="45">
        <f t="shared" si="17"/>
        <v>1.9359999999998862E-3</v>
      </c>
      <c r="S179" s="43">
        <f t="shared" si="18"/>
        <v>0.51204055766792944</v>
      </c>
      <c r="T179" s="44">
        <f t="shared" si="18"/>
        <v>0.31452035645640347</v>
      </c>
      <c r="U179" s="44">
        <f t="shared" si="18"/>
        <v>0.24161500556350504</v>
      </c>
      <c r="V179" s="44">
        <f t="shared" si="18"/>
        <v>2.0920502092050999E-2</v>
      </c>
      <c r="W179" s="44">
        <f t="shared" si="18"/>
        <v>0.31974420463629838</v>
      </c>
      <c r="X179" s="45">
        <f t="shared" si="18"/>
        <v>0.37510656436486534</v>
      </c>
    </row>
    <row r="180" spans="2:24">
      <c r="B180" s="43">
        <f t="shared" si="16"/>
        <v>0.19400000000000261</v>
      </c>
      <c r="C180" s="44">
        <f t="shared" si="16"/>
        <v>0.35200000000000387</v>
      </c>
      <c r="D180" s="44">
        <f t="shared" si="16"/>
        <v>0.14599999999999369</v>
      </c>
      <c r="E180" s="44">
        <f t="shared" si="16"/>
        <v>1.9999999999996021E-2</v>
      </c>
      <c r="F180" s="44">
        <f t="shared" si="16"/>
        <v>7.6000000000000512E-2</v>
      </c>
      <c r="G180" s="45">
        <f t="shared" si="16"/>
        <v>4.0000000000000924E-2</v>
      </c>
      <c r="K180" s="43">
        <f t="shared" si="17"/>
        <v>3.7636000000001016E-2</v>
      </c>
      <c r="L180" s="44">
        <f t="shared" si="17"/>
        <v>0.12390400000000272</v>
      </c>
      <c r="M180" s="44">
        <f t="shared" si="17"/>
        <v>2.1315999999998156E-2</v>
      </c>
      <c r="N180" s="44">
        <f t="shared" si="17"/>
        <v>3.9999999999984086E-4</v>
      </c>
      <c r="O180" s="44">
        <f t="shared" si="17"/>
        <v>5.7760000000000779E-3</v>
      </c>
      <c r="P180" s="45">
        <f t="shared" si="17"/>
        <v>1.6000000000000738E-3</v>
      </c>
      <c r="S180" s="43">
        <f t="shared" si="18"/>
        <v>0.50415800415801093</v>
      </c>
      <c r="T180" s="44">
        <f t="shared" si="18"/>
        <v>0.3123336291038189</v>
      </c>
      <c r="U180" s="44">
        <f t="shared" si="18"/>
        <v>0.23480218719844595</v>
      </c>
      <c r="V180" s="44">
        <f t="shared" si="18"/>
        <v>2.327205026762395E-2</v>
      </c>
      <c r="W180" s="44">
        <f t="shared" si="18"/>
        <v>0.30844155844156051</v>
      </c>
      <c r="X180" s="45">
        <f t="shared" si="18"/>
        <v>0.3469210754553419</v>
      </c>
    </row>
    <row r="181" spans="2:24">
      <c r="B181" s="43">
        <f t="shared" si="16"/>
        <v>0.18799999999999528</v>
      </c>
      <c r="C181" s="44">
        <f t="shared" si="16"/>
        <v>0.34199999999999875</v>
      </c>
      <c r="D181" s="44">
        <f t="shared" si="16"/>
        <v>0.13999999999999346</v>
      </c>
      <c r="E181" s="44">
        <f t="shared" si="16"/>
        <v>2.6000000000010459E-2</v>
      </c>
      <c r="F181" s="44">
        <f t="shared" si="16"/>
        <v>7.400000000000162E-2</v>
      </c>
      <c r="G181" s="45">
        <f t="shared" si="16"/>
        <v>3.9999999999999147E-2</v>
      </c>
      <c r="K181" s="43">
        <f t="shared" si="17"/>
        <v>3.5343999999998224E-2</v>
      </c>
      <c r="L181" s="44">
        <f t="shared" si="17"/>
        <v>0.11696399999999914</v>
      </c>
      <c r="M181" s="44">
        <f t="shared" si="17"/>
        <v>1.9599999999998171E-2</v>
      </c>
      <c r="N181" s="44">
        <f t="shared" si="17"/>
        <v>6.760000000005439E-4</v>
      </c>
      <c r="O181" s="44">
        <f t="shared" si="17"/>
        <v>5.4760000000002394E-3</v>
      </c>
      <c r="P181" s="45">
        <f t="shared" si="17"/>
        <v>1.5999999999999318E-3</v>
      </c>
      <c r="S181" s="43">
        <f t="shared" si="18"/>
        <v>0.50079914757590649</v>
      </c>
      <c r="T181" s="44">
        <f t="shared" si="18"/>
        <v>0.30813586809622379</v>
      </c>
      <c r="U181" s="44">
        <f t="shared" si="18"/>
        <v>0.22771633051397766</v>
      </c>
      <c r="V181" s="44">
        <f t="shared" si="18"/>
        <v>3.0299498892915114E-2</v>
      </c>
      <c r="W181" s="44">
        <f t="shared" si="18"/>
        <v>0.30490317264112743</v>
      </c>
      <c r="X181" s="45">
        <f t="shared" si="18"/>
        <v>0.35304501323918047</v>
      </c>
    </row>
    <row r="182" spans="2:24">
      <c r="B182" s="43">
        <f t="shared" si="16"/>
        <v>0.17999999999999972</v>
      </c>
      <c r="C182" s="44">
        <f t="shared" si="16"/>
        <v>0.33599999999999852</v>
      </c>
      <c r="D182" s="44">
        <f t="shared" si="16"/>
        <v>0.13599999999999568</v>
      </c>
      <c r="E182" s="44">
        <f t="shared" si="16"/>
        <v>2.7999999999991587E-2</v>
      </c>
      <c r="F182" s="44">
        <f t="shared" si="16"/>
        <v>7.0000000000000284E-2</v>
      </c>
      <c r="G182" s="45">
        <f t="shared" si="16"/>
        <v>3.5999999999999588E-2</v>
      </c>
      <c r="K182" s="43">
        <f t="shared" si="17"/>
        <v>3.2399999999999901E-2</v>
      </c>
      <c r="L182" s="44">
        <f t="shared" si="17"/>
        <v>0.11289599999999901</v>
      </c>
      <c r="M182" s="44">
        <f t="shared" si="17"/>
        <v>1.8495999999998826E-2</v>
      </c>
      <c r="N182" s="44">
        <f t="shared" si="17"/>
        <v>7.8399999999952889E-4</v>
      </c>
      <c r="O182" s="44">
        <f t="shared" si="17"/>
        <v>4.9000000000000397E-3</v>
      </c>
      <c r="P182" s="45">
        <f t="shared" si="17"/>
        <v>1.2959999999999704E-3</v>
      </c>
      <c r="S182" s="43">
        <f t="shared" si="18"/>
        <v>0.49126637554585079</v>
      </c>
      <c r="T182" s="44">
        <f t="shared" si="18"/>
        <v>0.30738267313145962</v>
      </c>
      <c r="U182" s="44">
        <f t="shared" si="18"/>
        <v>0.22368421052630871</v>
      </c>
      <c r="V182" s="44">
        <f t="shared" si="18"/>
        <v>3.268355316912757E-2</v>
      </c>
      <c r="W182" s="44">
        <f t="shared" si="18"/>
        <v>0.29264214046822856</v>
      </c>
      <c r="X182" s="45">
        <f t="shared" si="18"/>
        <v>0.32286995515694694</v>
      </c>
    </row>
    <row r="183" spans="2:24">
      <c r="B183" s="43">
        <f t="shared" si="16"/>
        <v>0.17399999999999949</v>
      </c>
      <c r="C183" s="44">
        <f t="shared" si="16"/>
        <v>0.32800000000000296</v>
      </c>
      <c r="D183" s="44">
        <f t="shared" si="16"/>
        <v>0.13000000000000256</v>
      </c>
      <c r="E183" s="44">
        <f t="shared" si="16"/>
        <v>3.1999999999996476E-2</v>
      </c>
      <c r="F183" s="44">
        <f t="shared" si="16"/>
        <v>6.8000000000001393E-2</v>
      </c>
      <c r="G183" s="45">
        <f t="shared" si="16"/>
        <v>3.5999999999999588E-2</v>
      </c>
      <c r="K183" s="43">
        <f t="shared" si="17"/>
        <v>3.027599999999982E-2</v>
      </c>
      <c r="L183" s="44">
        <f t="shared" si="17"/>
        <v>0.10758400000000194</v>
      </c>
      <c r="M183" s="44">
        <f t="shared" si="17"/>
        <v>1.6900000000000664E-2</v>
      </c>
      <c r="N183" s="44">
        <f t="shared" si="17"/>
        <v>1.0239999999997744E-3</v>
      </c>
      <c r="O183" s="44">
        <f t="shared" si="17"/>
        <v>4.6240000000001896E-3</v>
      </c>
      <c r="P183" s="45">
        <f t="shared" si="17"/>
        <v>1.2959999999999704E-3</v>
      </c>
      <c r="S183" s="43">
        <f t="shared" si="18"/>
        <v>0.48644115180318553</v>
      </c>
      <c r="T183" s="44">
        <f t="shared" si="18"/>
        <v>0.30463453143865793</v>
      </c>
      <c r="U183" s="44">
        <f t="shared" si="18"/>
        <v>0.21612635078969666</v>
      </c>
      <c r="V183" s="44">
        <f t="shared" si="18"/>
        <v>3.7422523681436642E-2</v>
      </c>
      <c r="W183" s="44">
        <f t="shared" si="18"/>
        <v>0.28837998303647749</v>
      </c>
      <c r="X183" s="45">
        <f t="shared" si="18"/>
        <v>0.32816773017319584</v>
      </c>
    </row>
    <row r="184" spans="2:24">
      <c r="B184" s="43">
        <f t="shared" si="16"/>
        <v>0.16599999999999682</v>
      </c>
      <c r="C184" s="44">
        <f t="shared" si="16"/>
        <v>0.31799999999999784</v>
      </c>
      <c r="D184" s="44">
        <f t="shared" si="16"/>
        <v>0.12800000000000722</v>
      </c>
      <c r="E184" s="44">
        <f t="shared" si="16"/>
        <v>3.5999999999987153E-2</v>
      </c>
      <c r="F184" s="44">
        <f t="shared" si="16"/>
        <v>6.3999999999996504E-2</v>
      </c>
      <c r="G184" s="45">
        <f t="shared" si="16"/>
        <v>3.2000000000000028E-2</v>
      </c>
      <c r="K184" s="43">
        <f t="shared" si="17"/>
        <v>2.7555999999998942E-2</v>
      </c>
      <c r="L184" s="44">
        <f t="shared" si="17"/>
        <v>0.10112399999999863</v>
      </c>
      <c r="M184" s="44">
        <f t="shared" si="17"/>
        <v>1.6384000000001848E-2</v>
      </c>
      <c r="N184" s="44">
        <f t="shared" si="17"/>
        <v>1.295999999999075E-3</v>
      </c>
      <c r="O184" s="44">
        <f t="shared" si="17"/>
        <v>4.0959999999995523E-3</v>
      </c>
      <c r="P184" s="45">
        <f t="shared" si="17"/>
        <v>1.0240000000000019E-3</v>
      </c>
      <c r="S184" s="43">
        <f t="shared" si="18"/>
        <v>0.47510017172294455</v>
      </c>
      <c r="T184" s="44">
        <f t="shared" si="18"/>
        <v>0.29977375565610659</v>
      </c>
      <c r="U184" s="44">
        <f t="shared" si="18"/>
        <v>0.21508990085701093</v>
      </c>
      <c r="V184" s="44">
        <f t="shared" si="18"/>
        <v>4.2189148013579224E-2</v>
      </c>
      <c r="W184" s="44">
        <f t="shared" si="18"/>
        <v>0.27515047291486028</v>
      </c>
      <c r="X184" s="45">
        <f t="shared" si="18"/>
        <v>0.29602220166512511</v>
      </c>
    </row>
    <row r="185" spans="2:24">
      <c r="B185" s="43">
        <f t="shared" si="16"/>
        <v>0.15999999999999659</v>
      </c>
      <c r="C185" s="44">
        <f t="shared" si="16"/>
        <v>0.31199999999999761</v>
      </c>
      <c r="D185" s="44">
        <f t="shared" si="16"/>
        <v>0.12599999999999767</v>
      </c>
      <c r="E185" s="44">
        <f t="shared" si="16"/>
        <v>3.7999999999996703E-2</v>
      </c>
      <c r="F185" s="44">
        <f t="shared" si="16"/>
        <v>6.3999999999996504E-2</v>
      </c>
      <c r="G185" s="45">
        <f t="shared" si="16"/>
        <v>2.9999999999999361E-2</v>
      </c>
      <c r="K185" s="43">
        <f t="shared" si="17"/>
        <v>2.5599999999998908E-2</v>
      </c>
      <c r="L185" s="44">
        <f t="shared" si="17"/>
        <v>9.7343999999998515E-2</v>
      </c>
      <c r="M185" s="44">
        <f t="shared" si="17"/>
        <v>1.5875999999999411E-2</v>
      </c>
      <c r="N185" s="44">
        <f t="shared" si="17"/>
        <v>1.4439999999997495E-3</v>
      </c>
      <c r="O185" s="44">
        <f t="shared" si="17"/>
        <v>4.0959999999995523E-3</v>
      </c>
      <c r="P185" s="45">
        <f t="shared" si="17"/>
        <v>8.9999999999996159E-4</v>
      </c>
      <c r="S185" s="43">
        <f t="shared" si="18"/>
        <v>0.46865846514351667</v>
      </c>
      <c r="T185" s="44">
        <f t="shared" si="18"/>
        <v>0.29850746268656492</v>
      </c>
      <c r="U185" s="44">
        <f t="shared" si="18"/>
        <v>0.21399456521738733</v>
      </c>
      <c r="V185" s="44">
        <f t="shared" si="18"/>
        <v>4.4632370213761693E-2</v>
      </c>
      <c r="W185" s="44">
        <f t="shared" si="18"/>
        <v>0.27898866608542505</v>
      </c>
      <c r="X185" s="45">
        <f t="shared" si="18"/>
        <v>0.28142589118198275</v>
      </c>
    </row>
    <row r="186" spans="2:24">
      <c r="B186" s="43">
        <f t="shared" si="16"/>
        <v>0.15399999999999636</v>
      </c>
      <c r="C186" s="44">
        <f t="shared" si="16"/>
        <v>0.30200000000000671</v>
      </c>
      <c r="D186" s="44">
        <f t="shared" si="16"/>
        <v>0.12199999999999989</v>
      </c>
      <c r="E186" s="44">
        <f t="shared" si="16"/>
        <v>4.1999999999987381E-2</v>
      </c>
      <c r="F186" s="44">
        <f t="shared" si="16"/>
        <v>6.0000000000002274E-2</v>
      </c>
      <c r="G186" s="45">
        <f t="shared" si="16"/>
        <v>2.8000000000000469E-2</v>
      </c>
      <c r="K186" s="43">
        <f t="shared" si="17"/>
        <v>2.371599999999888E-2</v>
      </c>
      <c r="L186" s="44">
        <f t="shared" si="17"/>
        <v>9.1204000000004046E-2</v>
      </c>
      <c r="M186" s="44">
        <f t="shared" si="17"/>
        <v>1.4883999999999972E-2</v>
      </c>
      <c r="N186" s="44">
        <f t="shared" si="17"/>
        <v>1.76399999999894E-3</v>
      </c>
      <c r="O186" s="44">
        <f t="shared" si="17"/>
        <v>3.6000000000002727E-3</v>
      </c>
      <c r="P186" s="45">
        <f t="shared" si="17"/>
        <v>7.8400000000002621E-4</v>
      </c>
      <c r="S186" s="43">
        <f t="shared" si="18"/>
        <v>0.46149235840574282</v>
      </c>
      <c r="T186" s="44">
        <f t="shared" si="18"/>
        <v>0.29317541986215578</v>
      </c>
      <c r="U186" s="44">
        <f t="shared" si="18"/>
        <v>0.20937017333104491</v>
      </c>
      <c r="V186" s="44">
        <f t="shared" si="18"/>
        <v>4.9452490286103115E-2</v>
      </c>
      <c r="W186" s="44">
        <f t="shared" si="18"/>
        <v>0.26501766784453301</v>
      </c>
      <c r="X186" s="45">
        <f t="shared" si="18"/>
        <v>0.26615969581749493</v>
      </c>
    </row>
    <row r="187" spans="2:24">
      <c r="B187" s="43">
        <f t="shared" si="16"/>
        <v>0.14999999999999858</v>
      </c>
      <c r="C187" s="44">
        <f t="shared" si="16"/>
        <v>0.29599999999999227</v>
      </c>
      <c r="D187" s="44">
        <f t="shared" si="16"/>
        <v>0.11999999999999744</v>
      </c>
      <c r="E187" s="44">
        <f t="shared" si="16"/>
        <v>4.399999999999693E-2</v>
      </c>
      <c r="F187" s="44">
        <f t="shared" si="16"/>
        <v>5.7999999999999829E-2</v>
      </c>
      <c r="G187" s="45">
        <f t="shared" si="16"/>
        <v>2.7999999999998693E-2</v>
      </c>
      <c r="K187" s="43">
        <f t="shared" si="17"/>
        <v>2.2499999999999572E-2</v>
      </c>
      <c r="L187" s="44">
        <f t="shared" si="17"/>
        <v>8.761599999999542E-2</v>
      </c>
      <c r="M187" s="44">
        <f t="shared" si="17"/>
        <v>1.4399999999999386E-2</v>
      </c>
      <c r="N187" s="44">
        <f t="shared" si="17"/>
        <v>1.9359999999997298E-3</v>
      </c>
      <c r="O187" s="44">
        <f t="shared" si="17"/>
        <v>3.3639999999999803E-3</v>
      </c>
      <c r="P187" s="45">
        <f t="shared" si="17"/>
        <v>7.8399999999992679E-4</v>
      </c>
      <c r="S187" s="43">
        <f t="shared" si="18"/>
        <v>0.45984058859594906</v>
      </c>
      <c r="T187" s="44">
        <f t="shared" si="18"/>
        <v>0.29153944646901631</v>
      </c>
      <c r="U187" s="44">
        <f t="shared" si="18"/>
        <v>0.20808045777700265</v>
      </c>
      <c r="V187" s="44">
        <f t="shared" si="18"/>
        <v>5.1941919490021166E-2</v>
      </c>
      <c r="W187" s="44">
        <f t="shared" si="18"/>
        <v>0.25950782997762789</v>
      </c>
      <c r="X187" s="45">
        <f t="shared" si="18"/>
        <v>0.26974951830441901</v>
      </c>
    </row>
    <row r="188" spans="2:24">
      <c r="B188" s="43">
        <f t="shared" si="16"/>
        <v>0.14199999999999946</v>
      </c>
      <c r="C188" s="44">
        <f t="shared" si="16"/>
        <v>0.2879999999999967</v>
      </c>
      <c r="D188" s="44">
        <f t="shared" si="16"/>
        <v>0.11599999999999966</v>
      </c>
      <c r="E188" s="44">
        <f t="shared" si="16"/>
        <v>4.8000000000001819E-2</v>
      </c>
      <c r="F188" s="44">
        <f t="shared" si="16"/>
        <v>5.7999999999999829E-2</v>
      </c>
      <c r="G188" s="45">
        <f t="shared" si="16"/>
        <v>2.3999999999999133E-2</v>
      </c>
      <c r="K188" s="43">
        <f t="shared" si="17"/>
        <v>2.0163999999999845E-2</v>
      </c>
      <c r="L188" s="44">
        <f t="shared" si="17"/>
        <v>8.2943999999998103E-2</v>
      </c>
      <c r="M188" s="44">
        <f t="shared" si="17"/>
        <v>1.3455999999999921E-2</v>
      </c>
      <c r="N188" s="44">
        <f t="shared" si="17"/>
        <v>2.3040000000001748E-3</v>
      </c>
      <c r="O188" s="44">
        <f t="shared" si="17"/>
        <v>3.3639999999999803E-3</v>
      </c>
      <c r="P188" s="45">
        <f t="shared" si="17"/>
        <v>5.7599999999995838E-4</v>
      </c>
      <c r="S188" s="43">
        <f t="shared" si="18"/>
        <v>0.445001566906924</v>
      </c>
      <c r="T188" s="44">
        <f t="shared" si="18"/>
        <v>0.28774103307023347</v>
      </c>
      <c r="U188" s="44">
        <f t="shared" si="18"/>
        <v>0.20318794885268812</v>
      </c>
      <c r="V188" s="44">
        <f t="shared" si="18"/>
        <v>5.6824908251452366E-2</v>
      </c>
      <c r="W188" s="44">
        <f t="shared" si="18"/>
        <v>0.26291931097008087</v>
      </c>
      <c r="X188" s="45">
        <f t="shared" si="18"/>
        <v>0.23391812865496231</v>
      </c>
    </row>
    <row r="189" spans="2:24">
      <c r="B189" s="43">
        <f t="shared" si="16"/>
        <v>0.13799999999999812</v>
      </c>
      <c r="C189" s="44">
        <f t="shared" si="16"/>
        <v>0.28000000000000114</v>
      </c>
      <c r="D189" s="44">
        <f t="shared" si="16"/>
        <v>0.11599999999999966</v>
      </c>
      <c r="E189" s="44">
        <f t="shared" si="16"/>
        <v>4.9999999999997158E-2</v>
      </c>
      <c r="F189" s="44">
        <f t="shared" si="16"/>
        <v>5.3999999999998494E-2</v>
      </c>
      <c r="G189" s="45">
        <f t="shared" si="16"/>
        <v>2.3999999999999133E-2</v>
      </c>
      <c r="K189" s="43">
        <f t="shared" si="17"/>
        <v>1.9043999999999481E-2</v>
      </c>
      <c r="L189" s="44">
        <f t="shared" si="17"/>
        <v>7.8400000000000636E-2</v>
      </c>
      <c r="M189" s="44">
        <f t="shared" si="17"/>
        <v>1.3455999999999921E-2</v>
      </c>
      <c r="N189" s="44">
        <f t="shared" si="17"/>
        <v>2.499999999999716E-3</v>
      </c>
      <c r="O189" s="44">
        <f t="shared" si="17"/>
        <v>2.9159999999998371E-3</v>
      </c>
      <c r="P189" s="45">
        <f t="shared" si="17"/>
        <v>5.7599999999995838E-4</v>
      </c>
      <c r="S189" s="43">
        <f t="shared" si="18"/>
        <v>0.44202434336962887</v>
      </c>
      <c r="T189" s="44">
        <f t="shared" si="18"/>
        <v>0.28371668862093541</v>
      </c>
      <c r="U189" s="44">
        <f t="shared" si="18"/>
        <v>0.2052734029375326</v>
      </c>
      <c r="V189" s="44">
        <f t="shared" si="18"/>
        <v>5.9368321063876933E-2</v>
      </c>
      <c r="W189" s="44">
        <f t="shared" si="18"/>
        <v>0.24782010096373791</v>
      </c>
      <c r="X189" s="45">
        <f t="shared" si="18"/>
        <v>0.23668639053253579</v>
      </c>
    </row>
    <row r="190" spans="2:24">
      <c r="B190" s="43">
        <f t="shared" si="16"/>
        <v>0.13399999999999679</v>
      </c>
      <c r="C190" s="44">
        <f t="shared" si="16"/>
        <v>0.27200000000000557</v>
      </c>
      <c r="D190" s="44">
        <f t="shared" si="16"/>
        <v>0.11400000000000432</v>
      </c>
      <c r="E190" s="44">
        <f t="shared" si="16"/>
        <v>5.5999999999997385E-2</v>
      </c>
      <c r="F190" s="44">
        <f t="shared" si="16"/>
        <v>5.3999999999998494E-2</v>
      </c>
      <c r="G190" s="45">
        <f t="shared" si="16"/>
        <v>2.2000000000000242E-2</v>
      </c>
      <c r="K190" s="43">
        <f t="shared" si="17"/>
        <v>1.7955999999999139E-2</v>
      </c>
      <c r="L190" s="44">
        <f t="shared" si="17"/>
        <v>7.3984000000003033E-2</v>
      </c>
      <c r="M190" s="44">
        <f t="shared" si="17"/>
        <v>1.2996000000000984E-2</v>
      </c>
      <c r="N190" s="44">
        <f t="shared" si="17"/>
        <v>3.1359999999997072E-3</v>
      </c>
      <c r="O190" s="44">
        <f t="shared" si="17"/>
        <v>2.9159999999998371E-3</v>
      </c>
      <c r="P190" s="45">
        <f t="shared" si="17"/>
        <v>4.8400000000001063E-4</v>
      </c>
      <c r="S190" s="43">
        <f t="shared" si="18"/>
        <v>0.43862520458264087</v>
      </c>
      <c r="T190" s="44">
        <f t="shared" si="18"/>
        <v>0.27946162539813579</v>
      </c>
      <c r="U190" s="44">
        <f t="shared" si="18"/>
        <v>0.20378977475867777</v>
      </c>
      <c r="V190" s="44">
        <f t="shared" si="18"/>
        <v>6.6714319752200837E-2</v>
      </c>
      <c r="W190" s="44">
        <f t="shared" si="18"/>
        <v>0.25092936802973276</v>
      </c>
      <c r="X190" s="45">
        <f t="shared" si="18"/>
        <v>0.21934197407776912</v>
      </c>
    </row>
    <row r="191" spans="2:24">
      <c r="B191" s="43">
        <f t="shared" si="16"/>
        <v>0.12800000000000011</v>
      </c>
      <c r="C191" s="44">
        <f t="shared" si="16"/>
        <v>0.26600000000000534</v>
      </c>
      <c r="D191" s="44">
        <f t="shared" si="16"/>
        <v>0.11199999999999477</v>
      </c>
      <c r="E191" s="44">
        <f t="shared" si="16"/>
        <v>5.5999999999997385E-2</v>
      </c>
      <c r="F191" s="44">
        <f t="shared" si="16"/>
        <v>5.0000000000000711E-2</v>
      </c>
      <c r="G191" s="45">
        <f t="shared" si="16"/>
        <v>1.9999999999999574E-2</v>
      </c>
      <c r="K191" s="43">
        <f t="shared" si="17"/>
        <v>1.638400000000003E-2</v>
      </c>
      <c r="L191" s="44">
        <f t="shared" si="17"/>
        <v>7.0756000000002844E-2</v>
      </c>
      <c r="M191" s="44">
        <f t="shared" si="17"/>
        <v>1.2543999999998829E-2</v>
      </c>
      <c r="N191" s="44">
        <f t="shared" si="17"/>
        <v>3.1359999999997072E-3</v>
      </c>
      <c r="O191" s="44">
        <f t="shared" si="17"/>
        <v>2.5000000000000712E-3</v>
      </c>
      <c r="P191" s="45">
        <f t="shared" si="17"/>
        <v>3.9999999999998294E-4</v>
      </c>
      <c r="S191" s="43">
        <f t="shared" si="18"/>
        <v>0.42795051822133107</v>
      </c>
      <c r="T191" s="44">
        <f t="shared" si="18"/>
        <v>0.2770833333333389</v>
      </c>
      <c r="U191" s="44">
        <f t="shared" si="18"/>
        <v>0.20223907547850264</v>
      </c>
      <c r="V191" s="44">
        <f t="shared" si="18"/>
        <v>6.6937604590004043E-2</v>
      </c>
      <c r="W191" s="44">
        <f t="shared" si="18"/>
        <v>0.23507287259050641</v>
      </c>
      <c r="X191" s="45">
        <f t="shared" si="18"/>
        <v>0.2014098690835808</v>
      </c>
    </row>
    <row r="192" spans="2:24">
      <c r="B192" s="43">
        <f t="shared" si="16"/>
        <v>0.12400000000000233</v>
      </c>
      <c r="C192" s="44">
        <f t="shared" si="16"/>
        <v>0.26000000000000512</v>
      </c>
      <c r="D192" s="44">
        <f t="shared" si="16"/>
        <v>0.11200000000000188</v>
      </c>
      <c r="E192" s="44">
        <f t="shared" si="16"/>
        <v>6.1999999999997613E-2</v>
      </c>
      <c r="F192" s="44">
        <f t="shared" si="16"/>
        <v>4.9999999999997158E-2</v>
      </c>
      <c r="G192" s="45">
        <f t="shared" si="16"/>
        <v>1.9999999999999574E-2</v>
      </c>
      <c r="K192" s="43">
        <f t="shared" si="17"/>
        <v>1.5376000000000578E-2</v>
      </c>
      <c r="L192" s="44">
        <f t="shared" si="17"/>
        <v>6.7600000000002658E-2</v>
      </c>
      <c r="M192" s="44">
        <f t="shared" si="17"/>
        <v>1.2544000000000419E-2</v>
      </c>
      <c r="N192" s="44">
        <f t="shared" si="17"/>
        <v>3.843999999999704E-3</v>
      </c>
      <c r="O192" s="44">
        <f t="shared" si="17"/>
        <v>2.499999999999716E-3</v>
      </c>
      <c r="P192" s="45">
        <f t="shared" si="17"/>
        <v>3.9999999999998294E-4</v>
      </c>
      <c r="S192" s="43">
        <f t="shared" si="18"/>
        <v>0.42335268009560373</v>
      </c>
      <c r="T192" s="44">
        <f t="shared" si="18"/>
        <v>0.27455121436114588</v>
      </c>
      <c r="U192" s="44">
        <f t="shared" si="18"/>
        <v>0.20430499817585163</v>
      </c>
      <c r="V192" s="44">
        <f t="shared" si="18"/>
        <v>7.4385122975402063E-2</v>
      </c>
      <c r="W192" s="44">
        <f t="shared" si="18"/>
        <v>0.23786869647952977</v>
      </c>
      <c r="X192" s="45">
        <f t="shared" si="18"/>
        <v>0.20345879959307805</v>
      </c>
    </row>
    <row r="193" spans="2:24">
      <c r="B193" s="43">
        <f t="shared" si="16"/>
        <v>0.11799999999999855</v>
      </c>
      <c r="C193" s="44">
        <f t="shared" si="16"/>
        <v>0.25199999999999534</v>
      </c>
      <c r="D193" s="44">
        <f t="shared" si="16"/>
        <v>0.10800000000000409</v>
      </c>
      <c r="E193" s="44">
        <f t="shared" si="16"/>
        <v>6.1999999999997613E-2</v>
      </c>
      <c r="F193" s="44">
        <f t="shared" si="16"/>
        <v>4.8000000000001819E-2</v>
      </c>
      <c r="G193" s="45">
        <f t="shared" si="16"/>
        <v>1.9999999999999574E-2</v>
      </c>
      <c r="K193" s="43">
        <f t="shared" si="17"/>
        <v>1.3923999999999657E-2</v>
      </c>
      <c r="L193" s="44">
        <f t="shared" si="17"/>
        <v>6.3503999999997646E-2</v>
      </c>
      <c r="M193" s="44">
        <f t="shared" si="17"/>
        <v>1.1664000000000884E-2</v>
      </c>
      <c r="N193" s="44">
        <f t="shared" si="17"/>
        <v>3.843999999999704E-3</v>
      </c>
      <c r="O193" s="44">
        <f t="shared" si="17"/>
        <v>2.3040000000001748E-3</v>
      </c>
      <c r="P193" s="45">
        <f t="shared" si="17"/>
        <v>3.9999999999998294E-4</v>
      </c>
      <c r="S193" s="43">
        <f t="shared" si="18"/>
        <v>0.41114982578396703</v>
      </c>
      <c r="T193" s="44">
        <f t="shared" si="18"/>
        <v>0.26969178082191286</v>
      </c>
      <c r="U193" s="44">
        <f t="shared" si="18"/>
        <v>0.19896831245395005</v>
      </c>
      <c r="V193" s="44">
        <f t="shared" si="18"/>
        <v>7.4662813102116574E-2</v>
      </c>
      <c r="W193" s="44">
        <f t="shared" si="18"/>
        <v>0.2309913378248403</v>
      </c>
      <c r="X193" s="45">
        <f t="shared" si="18"/>
        <v>0.20554984583761124</v>
      </c>
    </row>
    <row r="194" spans="2:24">
      <c r="B194" s="43">
        <f t="shared" ref="B194:G209" si="19">ABS(Q84)</f>
        <v>0.11599999999999966</v>
      </c>
      <c r="C194" s="44">
        <f t="shared" si="19"/>
        <v>0.24599999999999511</v>
      </c>
      <c r="D194" s="44">
        <f t="shared" si="19"/>
        <v>0.10799999999999699</v>
      </c>
      <c r="E194" s="44">
        <f t="shared" si="19"/>
        <v>6.599999999998829E-2</v>
      </c>
      <c r="F194" s="44">
        <f t="shared" si="19"/>
        <v>4.7999999999998266E-2</v>
      </c>
      <c r="G194" s="45">
        <f t="shared" si="19"/>
        <v>1.8000000000000682E-2</v>
      </c>
      <c r="K194" s="43">
        <f t="shared" si="17"/>
        <v>1.3455999999999921E-2</v>
      </c>
      <c r="L194" s="44">
        <f t="shared" si="17"/>
        <v>6.0515999999997593E-2</v>
      </c>
      <c r="M194" s="44">
        <f t="shared" si="17"/>
        <v>1.1663999999999349E-2</v>
      </c>
      <c r="N194" s="44">
        <f t="shared" si="17"/>
        <v>4.355999999998454E-3</v>
      </c>
      <c r="O194" s="44">
        <f t="shared" si="17"/>
        <v>2.3039999999998335E-3</v>
      </c>
      <c r="P194" s="45">
        <f t="shared" si="17"/>
        <v>3.2400000000002457E-4</v>
      </c>
      <c r="S194" s="43">
        <f t="shared" ref="S194:X209" si="20">(B194/B84)*100</f>
        <v>0.41251778093883235</v>
      </c>
      <c r="T194" s="44">
        <f t="shared" si="20"/>
        <v>0.26678234464808059</v>
      </c>
      <c r="U194" s="44">
        <f t="shared" si="20"/>
        <v>0.20096762188313544</v>
      </c>
      <c r="V194" s="44">
        <f t="shared" si="20"/>
        <v>7.9796880667377945E-2</v>
      </c>
      <c r="W194" s="44">
        <f t="shared" si="20"/>
        <v>0.23369036027263032</v>
      </c>
      <c r="X194" s="45">
        <f t="shared" si="20"/>
        <v>0.18672199170125187</v>
      </c>
    </row>
    <row r="195" spans="2:24">
      <c r="B195" s="43">
        <f t="shared" si="19"/>
        <v>0.10999999999999943</v>
      </c>
      <c r="C195" s="44">
        <f t="shared" si="19"/>
        <v>0.23799999999999955</v>
      </c>
      <c r="D195" s="44">
        <f t="shared" si="19"/>
        <v>0.10600000000000165</v>
      </c>
      <c r="E195" s="44">
        <f t="shared" si="19"/>
        <v>7.000000000000739E-2</v>
      </c>
      <c r="F195" s="44">
        <f t="shared" si="19"/>
        <v>4.6000000000002927E-2</v>
      </c>
      <c r="G195" s="45">
        <f t="shared" si="19"/>
        <v>1.7999999999998906E-2</v>
      </c>
      <c r="K195" s="43">
        <f t="shared" si="17"/>
        <v>1.2099999999999875E-2</v>
      </c>
      <c r="L195" s="44">
        <f t="shared" si="17"/>
        <v>5.6643999999999785E-2</v>
      </c>
      <c r="M195" s="44">
        <f t="shared" si="17"/>
        <v>1.123600000000035E-2</v>
      </c>
      <c r="N195" s="44">
        <f t="shared" si="17"/>
        <v>4.9000000000010346E-3</v>
      </c>
      <c r="O195" s="44">
        <f t="shared" si="17"/>
        <v>2.1160000000002691E-3</v>
      </c>
      <c r="P195" s="45">
        <f t="shared" si="17"/>
        <v>3.239999999999606E-4</v>
      </c>
      <c r="S195" s="43">
        <f t="shared" si="20"/>
        <v>0.39898440333695839</v>
      </c>
      <c r="T195" s="44">
        <f t="shared" si="20"/>
        <v>0.26148099318830975</v>
      </c>
      <c r="U195" s="44">
        <f t="shared" si="20"/>
        <v>0.19921067468521267</v>
      </c>
      <c r="V195" s="44">
        <f t="shared" si="20"/>
        <v>8.4992714910159528E-2</v>
      </c>
      <c r="W195" s="44">
        <f t="shared" si="20"/>
        <v>0.22648941408174755</v>
      </c>
      <c r="X195" s="45">
        <f t="shared" si="20"/>
        <v>0.18848167539265867</v>
      </c>
    </row>
    <row r="196" spans="2:24">
      <c r="B196" s="43">
        <f t="shared" si="19"/>
        <v>0.10600000000000165</v>
      </c>
      <c r="C196" s="44">
        <f t="shared" si="19"/>
        <v>0.23399999999999466</v>
      </c>
      <c r="D196" s="44">
        <f t="shared" si="19"/>
        <v>0.1039999999999992</v>
      </c>
      <c r="E196" s="44">
        <f t="shared" si="19"/>
        <v>6.9999999999993179E-2</v>
      </c>
      <c r="F196" s="44">
        <f t="shared" si="19"/>
        <v>4.399999999999693E-2</v>
      </c>
      <c r="G196" s="45">
        <f t="shared" si="19"/>
        <v>1.8000000000000682E-2</v>
      </c>
      <c r="K196" s="43">
        <f t="shared" si="17"/>
        <v>1.123600000000035E-2</v>
      </c>
      <c r="L196" s="44">
        <f t="shared" si="17"/>
        <v>5.4755999999997501E-2</v>
      </c>
      <c r="M196" s="44">
        <f t="shared" si="17"/>
        <v>1.0815999999999834E-2</v>
      </c>
      <c r="N196" s="44">
        <f t="shared" si="17"/>
        <v>4.8999999999990449E-3</v>
      </c>
      <c r="O196" s="44">
        <f t="shared" si="17"/>
        <v>1.9359999999997298E-3</v>
      </c>
      <c r="P196" s="45">
        <f t="shared" si="17"/>
        <v>3.2400000000002457E-4</v>
      </c>
      <c r="S196" s="43">
        <f t="shared" si="20"/>
        <v>0.39201183431953274</v>
      </c>
      <c r="T196" s="44">
        <f t="shared" si="20"/>
        <v>0.26043405676126286</v>
      </c>
      <c r="U196" s="44">
        <f t="shared" si="20"/>
        <v>0.19738090719301424</v>
      </c>
      <c r="V196" s="44">
        <f t="shared" si="20"/>
        <v>8.5355444457984611E-2</v>
      </c>
      <c r="W196" s="44">
        <f t="shared" si="20"/>
        <v>0.21901443504229434</v>
      </c>
      <c r="X196" s="45">
        <f t="shared" si="20"/>
        <v>0.19027484143763934</v>
      </c>
    </row>
    <row r="197" spans="2:24">
      <c r="B197" s="43">
        <f t="shared" si="19"/>
        <v>0.10200000000000031</v>
      </c>
      <c r="C197" s="44">
        <f t="shared" si="19"/>
        <v>0.22599999999999909</v>
      </c>
      <c r="D197" s="44">
        <f t="shared" si="19"/>
        <v>0.1039999999999992</v>
      </c>
      <c r="E197" s="44">
        <f t="shared" si="19"/>
        <v>7.3999999999998067E-2</v>
      </c>
      <c r="F197" s="44">
        <f t="shared" si="19"/>
        <v>4.1999999999998039E-2</v>
      </c>
      <c r="G197" s="45">
        <f t="shared" si="19"/>
        <v>1.6000000000000014E-2</v>
      </c>
      <c r="K197" s="43">
        <f t="shared" si="17"/>
        <v>1.0404000000000064E-2</v>
      </c>
      <c r="L197" s="44">
        <f t="shared" si="17"/>
        <v>5.1075999999999587E-2</v>
      </c>
      <c r="M197" s="44">
        <f t="shared" si="17"/>
        <v>1.0815999999999834E-2</v>
      </c>
      <c r="N197" s="44">
        <f t="shared" si="17"/>
        <v>5.4759999999997137E-3</v>
      </c>
      <c r="O197" s="44">
        <f t="shared" si="17"/>
        <v>1.7639999999998354E-3</v>
      </c>
      <c r="P197" s="45">
        <f t="shared" si="17"/>
        <v>2.5600000000000048E-4</v>
      </c>
      <c r="S197" s="43">
        <f t="shared" si="20"/>
        <v>0.38447041085563632</v>
      </c>
      <c r="T197" s="44">
        <f t="shared" si="20"/>
        <v>0.25473399458971946</v>
      </c>
      <c r="U197" s="44">
        <f t="shared" si="20"/>
        <v>0.1993482844546659</v>
      </c>
      <c r="V197" s="44">
        <f t="shared" si="20"/>
        <v>9.0641842234196551E-2</v>
      </c>
      <c r="W197" s="44">
        <f t="shared" si="20"/>
        <v>0.21126760563379296</v>
      </c>
      <c r="X197" s="45">
        <f t="shared" si="20"/>
        <v>0.1705756929637528</v>
      </c>
    </row>
    <row r="198" spans="2:24">
      <c r="B198" s="43">
        <f t="shared" si="19"/>
        <v>9.6000000000000085E-2</v>
      </c>
      <c r="C198" s="44">
        <f t="shared" si="19"/>
        <v>0.21999999999999886</v>
      </c>
      <c r="D198" s="44">
        <f t="shared" si="19"/>
        <v>0.10000000000000142</v>
      </c>
      <c r="E198" s="44">
        <f t="shared" si="19"/>
        <v>7.3999999999998067E-2</v>
      </c>
      <c r="F198" s="44">
        <f t="shared" si="19"/>
        <v>4.2000000000001592E-2</v>
      </c>
      <c r="G198" s="45">
        <f t="shared" si="19"/>
        <v>1.8000000000000682E-2</v>
      </c>
      <c r="K198" s="43">
        <f t="shared" si="17"/>
        <v>9.2160000000000158E-3</v>
      </c>
      <c r="L198" s="44">
        <f t="shared" si="17"/>
        <v>4.8399999999999499E-2</v>
      </c>
      <c r="M198" s="44">
        <f t="shared" si="17"/>
        <v>1.0000000000000285E-2</v>
      </c>
      <c r="N198" s="44">
        <f t="shared" si="17"/>
        <v>5.4759999999997137E-3</v>
      </c>
      <c r="O198" s="44">
        <f t="shared" si="17"/>
        <v>1.7640000000001337E-3</v>
      </c>
      <c r="P198" s="45">
        <f t="shared" si="17"/>
        <v>3.2400000000002457E-4</v>
      </c>
      <c r="S198" s="43">
        <f t="shared" si="20"/>
        <v>0.36852207293666062</v>
      </c>
      <c r="T198" s="44">
        <f t="shared" si="20"/>
        <v>0.25108422734535363</v>
      </c>
      <c r="U198" s="44">
        <f t="shared" si="20"/>
        <v>0.1935359009096215</v>
      </c>
      <c r="V198" s="44">
        <f t="shared" si="20"/>
        <v>9.1054509659158442E-2</v>
      </c>
      <c r="W198" s="44">
        <f t="shared" si="20"/>
        <v>0.21352313167260595</v>
      </c>
      <c r="X198" s="45">
        <f t="shared" si="20"/>
        <v>0.19375672766416238</v>
      </c>
    </row>
    <row r="199" spans="2:24">
      <c r="B199" s="43">
        <f t="shared" si="19"/>
        <v>9.4000000000001194E-2</v>
      </c>
      <c r="C199" s="44">
        <f t="shared" si="19"/>
        <v>0.2120000000000033</v>
      </c>
      <c r="D199" s="44">
        <f t="shared" si="19"/>
        <v>0.10199999999999676</v>
      </c>
      <c r="E199" s="44">
        <f t="shared" si="19"/>
        <v>7.7999999999988745E-2</v>
      </c>
      <c r="F199" s="44">
        <f t="shared" si="19"/>
        <v>3.9999999999999147E-2</v>
      </c>
      <c r="G199" s="45">
        <f t="shared" si="19"/>
        <v>1.6000000000000014E-2</v>
      </c>
      <c r="K199" s="43">
        <f t="shared" si="17"/>
        <v>8.8360000000002239E-3</v>
      </c>
      <c r="L199" s="44">
        <f t="shared" si="17"/>
        <v>4.4944000000001399E-2</v>
      </c>
      <c r="M199" s="44">
        <f t="shared" si="17"/>
        <v>1.0403999999999339E-2</v>
      </c>
      <c r="N199" s="44">
        <f t="shared" si="17"/>
        <v>6.0839999999982445E-3</v>
      </c>
      <c r="O199" s="44">
        <f t="shared" si="17"/>
        <v>1.5999999999999318E-3</v>
      </c>
      <c r="P199" s="45">
        <f t="shared" si="17"/>
        <v>2.5600000000000048E-4</v>
      </c>
      <c r="S199" s="43">
        <f t="shared" si="20"/>
        <v>0.36747458952306955</v>
      </c>
      <c r="T199" s="44">
        <f t="shared" si="20"/>
        <v>0.24491682070240675</v>
      </c>
      <c r="U199" s="44">
        <f t="shared" si="20"/>
        <v>0.1993745113369757</v>
      </c>
      <c r="V199" s="44">
        <f t="shared" si="20"/>
        <v>9.6439169139451969E-2</v>
      </c>
      <c r="W199" s="44">
        <f t="shared" si="20"/>
        <v>0.20544427324087905</v>
      </c>
      <c r="X199" s="45">
        <f t="shared" si="20"/>
        <v>0.17372421281216083</v>
      </c>
    </row>
    <row r="200" spans="2:24">
      <c r="B200" s="43">
        <f t="shared" si="19"/>
        <v>8.9999999999999858E-2</v>
      </c>
      <c r="C200" s="44">
        <f t="shared" si="19"/>
        <v>0.20799999999999841</v>
      </c>
      <c r="D200" s="44">
        <f t="shared" si="19"/>
        <v>9.7999999999998977E-2</v>
      </c>
      <c r="E200" s="44">
        <f t="shared" si="19"/>
        <v>7.5999999999993406E-2</v>
      </c>
      <c r="F200" s="44">
        <f t="shared" si="19"/>
        <v>3.8000000000000256E-2</v>
      </c>
      <c r="G200" s="45">
        <f t="shared" si="19"/>
        <v>1.6000000000000014E-2</v>
      </c>
      <c r="K200" s="43">
        <f t="shared" si="17"/>
        <v>8.0999999999999753E-3</v>
      </c>
      <c r="L200" s="44">
        <f t="shared" si="17"/>
        <v>4.3263999999999338E-2</v>
      </c>
      <c r="M200" s="44">
        <f t="shared" si="17"/>
        <v>9.6039999999998002E-3</v>
      </c>
      <c r="N200" s="44">
        <f t="shared" si="17"/>
        <v>5.7759999999989981E-3</v>
      </c>
      <c r="O200" s="44">
        <f t="shared" si="17"/>
        <v>1.4440000000000195E-3</v>
      </c>
      <c r="P200" s="45">
        <f t="shared" si="17"/>
        <v>2.5600000000000048E-4</v>
      </c>
      <c r="S200" s="43">
        <f t="shared" si="20"/>
        <v>0.35813768404297597</v>
      </c>
      <c r="T200" s="44">
        <f t="shared" si="20"/>
        <v>0.24321796071094295</v>
      </c>
      <c r="U200" s="44">
        <f t="shared" si="20"/>
        <v>0.19340832839944538</v>
      </c>
      <c r="V200" s="44">
        <f t="shared" si="20"/>
        <v>9.4409937888190562E-2</v>
      </c>
      <c r="W200" s="44">
        <f t="shared" si="20"/>
        <v>0.1970954356846486</v>
      </c>
      <c r="X200" s="45">
        <f t="shared" si="20"/>
        <v>0.17524644030668141</v>
      </c>
    </row>
    <row r="201" spans="2:24">
      <c r="B201" s="43">
        <f t="shared" si="19"/>
        <v>8.8000000000000966E-2</v>
      </c>
      <c r="C201" s="44">
        <f t="shared" si="19"/>
        <v>0.20199999999999818</v>
      </c>
      <c r="D201" s="44">
        <f t="shared" si="19"/>
        <v>9.8000000000006082E-2</v>
      </c>
      <c r="E201" s="44">
        <f t="shared" si="19"/>
        <v>7.9999999999998295E-2</v>
      </c>
      <c r="F201" s="44">
        <f t="shared" si="19"/>
        <v>3.8000000000000256E-2</v>
      </c>
      <c r="G201" s="45">
        <f t="shared" si="19"/>
        <v>1.6000000000000014E-2</v>
      </c>
      <c r="K201" s="43">
        <f t="shared" si="17"/>
        <v>7.74400000000017E-3</v>
      </c>
      <c r="L201" s="44">
        <f t="shared" si="17"/>
        <v>4.0803999999999264E-2</v>
      </c>
      <c r="M201" s="44">
        <f t="shared" si="17"/>
        <v>9.6040000000011914E-3</v>
      </c>
      <c r="N201" s="44">
        <f t="shared" si="17"/>
        <v>6.3999999999997271E-3</v>
      </c>
      <c r="O201" s="44">
        <f t="shared" si="17"/>
        <v>1.4440000000000195E-3</v>
      </c>
      <c r="P201" s="45">
        <f t="shared" si="17"/>
        <v>2.5600000000000048E-4</v>
      </c>
      <c r="S201" s="43">
        <f t="shared" si="20"/>
        <v>0.35641960307817322</v>
      </c>
      <c r="T201" s="44">
        <f t="shared" si="20"/>
        <v>0.23902496745947011</v>
      </c>
      <c r="U201" s="44">
        <f t="shared" si="20"/>
        <v>0.19529693104823853</v>
      </c>
      <c r="V201" s="44">
        <f t="shared" si="20"/>
        <v>9.9875156054929207E-2</v>
      </c>
      <c r="W201" s="44">
        <f t="shared" si="20"/>
        <v>0.1990570979570469</v>
      </c>
      <c r="X201" s="45">
        <f t="shared" si="20"/>
        <v>0.1767955801104974</v>
      </c>
    </row>
    <row r="202" spans="2:24">
      <c r="B202" s="43">
        <f t="shared" si="19"/>
        <v>8.2000000000000739E-2</v>
      </c>
      <c r="C202" s="44">
        <f t="shared" si="19"/>
        <v>0.19400000000000261</v>
      </c>
      <c r="D202" s="44">
        <f t="shared" si="19"/>
        <v>9.6000000000003638E-2</v>
      </c>
      <c r="E202" s="44">
        <f t="shared" si="19"/>
        <v>7.8000000000002956E-2</v>
      </c>
      <c r="F202" s="44">
        <f t="shared" si="19"/>
        <v>3.5999999999997812E-2</v>
      </c>
      <c r="G202" s="45">
        <f t="shared" si="19"/>
        <v>1.6000000000000014E-2</v>
      </c>
      <c r="K202" s="43">
        <f t="shared" si="17"/>
        <v>6.7240000000001214E-3</v>
      </c>
      <c r="L202" s="44">
        <f t="shared" si="17"/>
        <v>3.7636000000001016E-2</v>
      </c>
      <c r="M202" s="44">
        <f t="shared" si="17"/>
        <v>9.2160000000006993E-3</v>
      </c>
      <c r="N202" s="44">
        <f t="shared" si="17"/>
        <v>6.0840000000004614E-3</v>
      </c>
      <c r="O202" s="44">
        <f t="shared" si="17"/>
        <v>1.2959999999998424E-3</v>
      </c>
      <c r="P202" s="45">
        <f t="shared" si="17"/>
        <v>2.5600000000000048E-4</v>
      </c>
      <c r="S202" s="43">
        <f t="shared" si="20"/>
        <v>0.33772652388797664</v>
      </c>
      <c r="T202" s="44">
        <f t="shared" si="20"/>
        <v>0.23222408427101102</v>
      </c>
      <c r="U202" s="44">
        <f t="shared" si="20"/>
        <v>0.19315895372234132</v>
      </c>
      <c r="V202" s="44">
        <f t="shared" si="20"/>
        <v>9.7854723372228017E-2</v>
      </c>
      <c r="W202" s="44">
        <f t="shared" si="20"/>
        <v>0.19037546271812697</v>
      </c>
      <c r="X202" s="45">
        <f t="shared" si="20"/>
        <v>0.17837235228539589</v>
      </c>
    </row>
    <row r="203" spans="2:24">
      <c r="B203" s="43">
        <f t="shared" si="19"/>
        <v>7.9999999999998295E-2</v>
      </c>
      <c r="C203" s="44">
        <f t="shared" si="19"/>
        <v>0.18999999999999773</v>
      </c>
      <c r="D203" s="44">
        <f t="shared" si="19"/>
        <v>9.4000000000001194E-2</v>
      </c>
      <c r="E203" s="44">
        <f t="shared" si="19"/>
        <v>7.9999999999998295E-2</v>
      </c>
      <c r="F203" s="44">
        <f t="shared" si="19"/>
        <v>3.399999999999892E-2</v>
      </c>
      <c r="G203" s="45">
        <f t="shared" si="19"/>
        <v>1.6000000000000014E-2</v>
      </c>
      <c r="K203" s="43">
        <f t="shared" si="17"/>
        <v>6.3999999999997271E-3</v>
      </c>
      <c r="L203" s="44">
        <f t="shared" si="17"/>
        <v>3.6099999999999133E-2</v>
      </c>
      <c r="M203" s="44">
        <f t="shared" si="17"/>
        <v>8.8360000000002239E-3</v>
      </c>
      <c r="N203" s="44">
        <f t="shared" si="17"/>
        <v>6.3999999999997271E-3</v>
      </c>
      <c r="O203" s="44">
        <f t="shared" si="17"/>
        <v>1.1559999999999266E-3</v>
      </c>
      <c r="P203" s="45">
        <f t="shared" si="17"/>
        <v>2.5600000000000048E-4</v>
      </c>
      <c r="S203" s="43">
        <f t="shared" si="20"/>
        <v>0.3350083752093731</v>
      </c>
      <c r="T203" s="44">
        <f t="shared" si="20"/>
        <v>0.23005206441457526</v>
      </c>
      <c r="U203" s="44">
        <f t="shared" si="20"/>
        <v>0.19094048344505626</v>
      </c>
      <c r="V203" s="44">
        <f t="shared" si="20"/>
        <v>0.10087000378262299</v>
      </c>
      <c r="W203" s="44">
        <f t="shared" si="20"/>
        <v>0.18143009605122157</v>
      </c>
      <c r="X203" s="45">
        <f t="shared" si="20"/>
        <v>0.17997750281214864</v>
      </c>
    </row>
    <row r="204" spans="2:24">
      <c r="B204" s="43">
        <f t="shared" si="19"/>
        <v>7.6000000000000512E-2</v>
      </c>
      <c r="C204" s="44">
        <f t="shared" si="19"/>
        <v>0.1839999999999975</v>
      </c>
      <c r="D204" s="44">
        <f t="shared" si="19"/>
        <v>9.1999999999998749E-2</v>
      </c>
      <c r="E204" s="44">
        <f t="shared" si="19"/>
        <v>7.9999999999998295E-2</v>
      </c>
      <c r="F204" s="44">
        <f t="shared" si="19"/>
        <v>3.399999999999892E-2</v>
      </c>
      <c r="G204" s="45">
        <f t="shared" si="19"/>
        <v>1.6000000000000014E-2</v>
      </c>
      <c r="K204" s="43">
        <f t="shared" si="17"/>
        <v>5.7760000000000779E-3</v>
      </c>
      <c r="L204" s="44">
        <f t="shared" si="17"/>
        <v>3.3855999999999081E-2</v>
      </c>
      <c r="M204" s="44">
        <f t="shared" si="17"/>
        <v>8.4639999999997703E-3</v>
      </c>
      <c r="N204" s="44">
        <f t="shared" si="17"/>
        <v>6.3999999999997271E-3</v>
      </c>
      <c r="O204" s="44">
        <f t="shared" si="17"/>
        <v>1.1559999999999266E-3</v>
      </c>
      <c r="P204" s="45">
        <f t="shared" si="17"/>
        <v>2.5600000000000048E-4</v>
      </c>
      <c r="S204" s="43">
        <f t="shared" si="20"/>
        <v>0.32340425531915112</v>
      </c>
      <c r="T204" s="44">
        <f t="shared" si="20"/>
        <v>0.2252969266560518</v>
      </c>
      <c r="U204" s="44">
        <f t="shared" si="20"/>
        <v>0.1886405577199072</v>
      </c>
      <c r="V204" s="44">
        <f t="shared" si="20"/>
        <v>0.10138132049169724</v>
      </c>
      <c r="W204" s="44">
        <f t="shared" si="20"/>
        <v>0.18309100700053269</v>
      </c>
      <c r="X204" s="45">
        <f t="shared" si="20"/>
        <v>0.18161180476731004</v>
      </c>
    </row>
    <row r="205" spans="2:24">
      <c r="B205" s="43">
        <f t="shared" si="19"/>
        <v>7.1999999999999176E-2</v>
      </c>
      <c r="C205" s="44">
        <f t="shared" si="19"/>
        <v>0.17600000000000193</v>
      </c>
      <c r="D205" s="44">
        <f t="shared" si="19"/>
        <v>9.1999999999998749E-2</v>
      </c>
      <c r="E205" s="44">
        <f t="shared" si="19"/>
        <v>7.9999999999998295E-2</v>
      </c>
      <c r="F205" s="44">
        <f t="shared" si="19"/>
        <v>3.399999999999892E-2</v>
      </c>
      <c r="G205" s="45">
        <f t="shared" si="19"/>
        <v>1.6000000000000014E-2</v>
      </c>
      <c r="K205" s="43">
        <f t="shared" si="17"/>
        <v>5.1839999999998814E-3</v>
      </c>
      <c r="L205" s="44">
        <f t="shared" si="17"/>
        <v>3.097600000000068E-2</v>
      </c>
      <c r="M205" s="44">
        <f t="shared" si="17"/>
        <v>8.4639999999997703E-3</v>
      </c>
      <c r="N205" s="44">
        <f t="shared" si="17"/>
        <v>6.3999999999997271E-3</v>
      </c>
      <c r="O205" s="44">
        <f t="shared" si="17"/>
        <v>1.1559999999999266E-3</v>
      </c>
      <c r="P205" s="45">
        <f t="shared" si="17"/>
        <v>2.5600000000000048E-4</v>
      </c>
      <c r="S205" s="43">
        <f t="shared" si="20"/>
        <v>0.31114952463266715</v>
      </c>
      <c r="T205" s="44">
        <f t="shared" si="20"/>
        <v>0.2178487436563955</v>
      </c>
      <c r="U205" s="44">
        <f t="shared" si="20"/>
        <v>0.19043676257503361</v>
      </c>
      <c r="V205" s="44">
        <f t="shared" si="20"/>
        <v>0.10189784740797132</v>
      </c>
      <c r="W205" s="44">
        <f t="shared" si="20"/>
        <v>0.18478260869564633</v>
      </c>
      <c r="X205" s="45">
        <f t="shared" si="20"/>
        <v>0.18327605956471951</v>
      </c>
    </row>
    <row r="206" spans="2:24">
      <c r="B206" s="43">
        <f t="shared" si="19"/>
        <v>7.0000000000000284E-2</v>
      </c>
      <c r="C206" s="44">
        <f t="shared" si="19"/>
        <v>0.17400000000000659</v>
      </c>
      <c r="D206" s="44">
        <f t="shared" si="19"/>
        <v>9.0000000000003411E-2</v>
      </c>
      <c r="E206" s="44">
        <f t="shared" si="19"/>
        <v>7.8000000000002956E-2</v>
      </c>
      <c r="F206" s="44">
        <f t="shared" si="19"/>
        <v>3.2000000000000028E-2</v>
      </c>
      <c r="G206" s="45">
        <f t="shared" si="19"/>
        <v>1.4000000000001123E-2</v>
      </c>
      <c r="K206" s="43">
        <f t="shared" si="17"/>
        <v>4.9000000000000397E-3</v>
      </c>
      <c r="L206" s="44">
        <f t="shared" si="17"/>
        <v>3.0276000000002294E-2</v>
      </c>
      <c r="M206" s="44">
        <f t="shared" si="17"/>
        <v>8.1000000000006137E-3</v>
      </c>
      <c r="N206" s="44">
        <f t="shared" si="17"/>
        <v>6.0840000000004614E-3</v>
      </c>
      <c r="O206" s="44">
        <f t="shared" si="17"/>
        <v>1.0240000000000019E-3</v>
      </c>
      <c r="P206" s="45">
        <f t="shared" si="17"/>
        <v>1.9600000000003144E-4</v>
      </c>
      <c r="S206" s="43">
        <f t="shared" si="20"/>
        <v>0.30715225976305521</v>
      </c>
      <c r="T206" s="44">
        <f t="shared" si="20"/>
        <v>0.21771771771772597</v>
      </c>
      <c r="U206" s="44">
        <f t="shared" si="20"/>
        <v>0.18804847471793443</v>
      </c>
      <c r="V206" s="44">
        <f t="shared" si="20"/>
        <v>9.9846390168974591E-2</v>
      </c>
      <c r="W206" s="44">
        <f t="shared" si="20"/>
        <v>0.17543859649122825</v>
      </c>
      <c r="X206" s="45">
        <f t="shared" si="20"/>
        <v>0.16166281755197601</v>
      </c>
    </row>
    <row r="207" spans="2:24">
      <c r="B207" s="43">
        <f t="shared" si="19"/>
        <v>6.5999999999998948E-2</v>
      </c>
      <c r="C207" s="44">
        <f t="shared" si="19"/>
        <v>0.16599999999999682</v>
      </c>
      <c r="D207" s="44">
        <f t="shared" si="19"/>
        <v>8.7999999999993861E-2</v>
      </c>
      <c r="E207" s="44">
        <f t="shared" si="19"/>
        <v>7.9999999999998295E-2</v>
      </c>
      <c r="F207" s="44">
        <f t="shared" si="19"/>
        <v>3.0000000000001137E-2</v>
      </c>
      <c r="G207" s="45">
        <f t="shared" si="19"/>
        <v>1.6000000000000014E-2</v>
      </c>
      <c r="K207" s="43">
        <f t="shared" si="17"/>
        <v>4.3559999999998609E-3</v>
      </c>
      <c r="L207" s="44">
        <f t="shared" si="17"/>
        <v>2.7555999999998942E-2</v>
      </c>
      <c r="M207" s="44">
        <f t="shared" si="17"/>
        <v>7.7439999999989193E-3</v>
      </c>
      <c r="N207" s="44">
        <f t="shared" si="17"/>
        <v>6.3999999999997271E-3</v>
      </c>
      <c r="O207" s="44">
        <f t="shared" si="17"/>
        <v>9.0000000000006817E-4</v>
      </c>
      <c r="P207" s="45">
        <f t="shared" si="17"/>
        <v>2.5600000000000048E-4</v>
      </c>
      <c r="S207" s="43">
        <f t="shared" si="20"/>
        <v>0.29385574354407362</v>
      </c>
      <c r="T207" s="44">
        <f t="shared" si="20"/>
        <v>0.20988746997091517</v>
      </c>
      <c r="U207" s="44">
        <f t="shared" si="20"/>
        <v>0.18557570645296048</v>
      </c>
      <c r="V207" s="44">
        <f t="shared" si="20"/>
        <v>0.10293360782295199</v>
      </c>
      <c r="W207" s="44">
        <f t="shared" si="20"/>
        <v>0.16583747927032139</v>
      </c>
      <c r="X207" s="45">
        <f t="shared" si="20"/>
        <v>0.18648018648018666</v>
      </c>
    </row>
    <row r="208" spans="2:24">
      <c r="B208" s="43">
        <f t="shared" si="19"/>
        <v>6.4000000000000057E-2</v>
      </c>
      <c r="C208" s="44">
        <f t="shared" si="19"/>
        <v>0.16200000000000614</v>
      </c>
      <c r="D208" s="44">
        <f t="shared" si="19"/>
        <v>8.8000000000000966E-2</v>
      </c>
      <c r="E208" s="44">
        <f t="shared" si="19"/>
        <v>7.8000000000002956E-2</v>
      </c>
      <c r="F208" s="44">
        <f t="shared" si="19"/>
        <v>3.0000000000001137E-2</v>
      </c>
      <c r="G208" s="45">
        <f t="shared" si="19"/>
        <v>1.3999999999999346E-2</v>
      </c>
      <c r="K208" s="43">
        <f t="shared" si="17"/>
        <v>4.0960000000000076E-3</v>
      </c>
      <c r="L208" s="44">
        <f t="shared" si="17"/>
        <v>2.6244000000001988E-2</v>
      </c>
      <c r="M208" s="44">
        <f t="shared" si="17"/>
        <v>7.74400000000017E-3</v>
      </c>
      <c r="N208" s="44">
        <f t="shared" si="17"/>
        <v>6.0840000000004614E-3</v>
      </c>
      <c r="O208" s="44">
        <f t="shared" si="17"/>
        <v>9.0000000000006817E-4</v>
      </c>
      <c r="P208" s="45">
        <f t="shared" si="17"/>
        <v>1.959999999999817E-4</v>
      </c>
      <c r="S208" s="43">
        <f t="shared" si="20"/>
        <v>0.28906955736224049</v>
      </c>
      <c r="T208" s="44">
        <f t="shared" si="20"/>
        <v>0.20694941236587397</v>
      </c>
      <c r="U208" s="44">
        <f t="shared" si="20"/>
        <v>0.18731375053214339</v>
      </c>
      <c r="V208" s="44">
        <f t="shared" si="20"/>
        <v>0.10086641665589416</v>
      </c>
      <c r="W208" s="44">
        <f t="shared" si="20"/>
        <v>0.16722408026756486</v>
      </c>
      <c r="X208" s="45">
        <f t="shared" si="20"/>
        <v>0.16451233842537422</v>
      </c>
    </row>
    <row r="209" spans="1:24">
      <c r="B209" s="43">
        <f t="shared" si="19"/>
        <v>5.9999999999998721E-2</v>
      </c>
      <c r="C209" s="44">
        <f t="shared" si="19"/>
        <v>0.15800000000000125</v>
      </c>
      <c r="D209" s="44">
        <f t="shared" si="19"/>
        <v>8.5999999999998522E-2</v>
      </c>
      <c r="E209" s="44">
        <f t="shared" si="19"/>
        <v>7.8000000000002956E-2</v>
      </c>
      <c r="F209" s="44">
        <f t="shared" si="19"/>
        <v>3.0000000000001137E-2</v>
      </c>
      <c r="G209" s="45">
        <f t="shared" si="19"/>
        <v>1.6000000000000014E-2</v>
      </c>
      <c r="K209" s="43">
        <f t="shared" si="17"/>
        <v>3.5999999999998464E-3</v>
      </c>
      <c r="L209" s="44">
        <f t="shared" si="17"/>
        <v>2.4964000000000396E-2</v>
      </c>
      <c r="M209" s="44">
        <f t="shared" si="17"/>
        <v>7.3959999999997457E-3</v>
      </c>
      <c r="N209" s="44">
        <f t="shared" si="17"/>
        <v>6.0840000000004614E-3</v>
      </c>
      <c r="O209" s="44">
        <f t="shared" si="17"/>
        <v>9.0000000000006817E-4</v>
      </c>
      <c r="P209" s="45">
        <f t="shared" si="17"/>
        <v>2.5600000000000048E-4</v>
      </c>
      <c r="S209" s="43">
        <f t="shared" si="20"/>
        <v>0.27472527472526886</v>
      </c>
      <c r="T209" s="44">
        <f t="shared" si="20"/>
        <v>0.20389727706801039</v>
      </c>
      <c r="U209" s="44">
        <f t="shared" si="20"/>
        <v>0.18474758324382068</v>
      </c>
      <c r="V209" s="44">
        <f t="shared" si="20"/>
        <v>0.10137769690668438</v>
      </c>
      <c r="W209" s="44">
        <f t="shared" si="20"/>
        <v>0.16863406408095077</v>
      </c>
      <c r="X209" s="45">
        <f t="shared" si="20"/>
        <v>0.1897983392645316</v>
      </c>
    </row>
    <row r="210" spans="1:24">
      <c r="B210" s="43">
        <f t="shared" ref="B210:G213" si="21">ABS(Q100)</f>
        <v>5.7999999999999829E-2</v>
      </c>
      <c r="C210" s="44">
        <f t="shared" si="21"/>
        <v>0.15200000000000102</v>
      </c>
      <c r="D210" s="44">
        <f t="shared" si="21"/>
        <v>8.3999999999996078E-2</v>
      </c>
      <c r="E210" s="44">
        <f t="shared" si="21"/>
        <v>7.8000000000002956E-2</v>
      </c>
      <c r="F210" s="44">
        <f t="shared" si="21"/>
        <v>2.7999999999998693E-2</v>
      </c>
      <c r="G210" s="45">
        <f t="shared" si="21"/>
        <v>1.3999999999999346E-2</v>
      </c>
      <c r="K210" s="43">
        <f t="shared" si="17"/>
        <v>3.3639999999999803E-3</v>
      </c>
      <c r="L210" s="44">
        <f t="shared" si="17"/>
        <v>2.3104000000000312E-2</v>
      </c>
      <c r="M210" s="44">
        <f t="shared" si="17"/>
        <v>7.0559999999993414E-3</v>
      </c>
      <c r="N210" s="44">
        <f t="shared" si="17"/>
        <v>6.0840000000004614E-3</v>
      </c>
      <c r="O210" s="44">
        <f t="shared" si="17"/>
        <v>7.8399999999992679E-4</v>
      </c>
      <c r="P210" s="45">
        <f t="shared" si="17"/>
        <v>1.959999999999817E-4</v>
      </c>
      <c r="S210" s="43">
        <f t="shared" ref="S210:X213" si="22">(B210/B100)*100</f>
        <v>0.26914153132250501</v>
      </c>
      <c r="T210" s="44">
        <f t="shared" si="22"/>
        <v>0.19809722403232247</v>
      </c>
      <c r="U210" s="44">
        <f t="shared" si="22"/>
        <v>0.18209408194232837</v>
      </c>
      <c r="V210" s="44">
        <f t="shared" si="22"/>
        <v>0.101894186806013</v>
      </c>
      <c r="W210" s="44">
        <f t="shared" si="22"/>
        <v>0.1586402266288878</v>
      </c>
      <c r="X210" s="45">
        <f t="shared" si="22"/>
        <v>0.16746411483252807</v>
      </c>
    </row>
    <row r="211" spans="1:24">
      <c r="B211" s="43">
        <f t="shared" si="21"/>
        <v>5.6000000000000938E-2</v>
      </c>
      <c r="C211" s="44">
        <f t="shared" si="21"/>
        <v>0.14800000000001035</v>
      </c>
      <c r="D211" s="44">
        <f t="shared" si="21"/>
        <v>8.2000000000000739E-2</v>
      </c>
      <c r="E211" s="44">
        <f t="shared" si="21"/>
        <v>7.8000000000002956E-2</v>
      </c>
      <c r="F211" s="44">
        <f t="shared" si="21"/>
        <v>2.7999999999998693E-2</v>
      </c>
      <c r="G211" s="45">
        <f t="shared" si="21"/>
        <v>1.6000000000000014E-2</v>
      </c>
      <c r="K211" s="43">
        <f t="shared" si="17"/>
        <v>3.1360000000001048E-3</v>
      </c>
      <c r="L211" s="44">
        <f t="shared" si="17"/>
        <v>2.1904000000003063E-2</v>
      </c>
      <c r="M211" s="44">
        <f t="shared" si="17"/>
        <v>6.7240000000001214E-3</v>
      </c>
      <c r="N211" s="44">
        <f t="shared" si="17"/>
        <v>6.0840000000004614E-3</v>
      </c>
      <c r="O211" s="44">
        <f t="shared" si="17"/>
        <v>7.8399999999992679E-4</v>
      </c>
      <c r="P211" s="45">
        <f t="shared" si="17"/>
        <v>2.5600000000000048E-4</v>
      </c>
      <c r="S211" s="43">
        <f t="shared" si="22"/>
        <v>0.26328161730136784</v>
      </c>
      <c r="T211" s="44">
        <f t="shared" si="22"/>
        <v>0.19476246874590125</v>
      </c>
      <c r="U211" s="44">
        <f t="shared" si="22"/>
        <v>0.17935258092738571</v>
      </c>
      <c r="V211" s="44">
        <f t="shared" si="22"/>
        <v>0.1024159663865585</v>
      </c>
      <c r="W211" s="44">
        <f t="shared" si="22"/>
        <v>0.15990862364362474</v>
      </c>
      <c r="X211" s="45">
        <f t="shared" si="22"/>
        <v>0.1932367149758456</v>
      </c>
    </row>
    <row r="212" spans="1:24">
      <c r="B212" s="43">
        <f t="shared" si="21"/>
        <v>5.1999999999999602E-2</v>
      </c>
      <c r="C212" s="44">
        <f t="shared" si="21"/>
        <v>0.14400000000000546</v>
      </c>
      <c r="D212" s="44">
        <f t="shared" si="21"/>
        <v>8.2000000000000739E-2</v>
      </c>
      <c r="E212" s="44">
        <f t="shared" si="21"/>
        <v>7.5999999999993406E-2</v>
      </c>
      <c r="F212" s="44">
        <f t="shared" si="21"/>
        <v>2.5999999999999801E-2</v>
      </c>
      <c r="G212" s="45">
        <f t="shared" si="21"/>
        <v>1.3999999999999346E-2</v>
      </c>
      <c r="K212" s="43">
        <f t="shared" si="17"/>
        <v>2.7039999999999586E-3</v>
      </c>
      <c r="L212" s="44">
        <f t="shared" si="17"/>
        <v>2.0736000000001573E-2</v>
      </c>
      <c r="M212" s="44">
        <f t="shared" si="17"/>
        <v>6.7240000000001214E-3</v>
      </c>
      <c r="N212" s="44">
        <f t="shared" si="17"/>
        <v>5.7759999999989981E-3</v>
      </c>
      <c r="O212" s="44">
        <f t="shared" si="17"/>
        <v>6.7599999999998965E-4</v>
      </c>
      <c r="P212" s="45">
        <f t="shared" si="17"/>
        <v>1.959999999999817E-4</v>
      </c>
      <c r="S212" s="43">
        <f t="shared" si="22"/>
        <v>0.24750118990956496</v>
      </c>
      <c r="T212" s="44">
        <f t="shared" si="22"/>
        <v>0.19131127939418821</v>
      </c>
      <c r="U212" s="44">
        <f t="shared" si="22"/>
        <v>0.18097550209666904</v>
      </c>
      <c r="V212" s="44">
        <f t="shared" si="22"/>
        <v>0.10029031406702746</v>
      </c>
      <c r="W212" s="44">
        <f t="shared" si="22"/>
        <v>0.14959723820483201</v>
      </c>
      <c r="X212" s="45">
        <f t="shared" si="22"/>
        <v>0.17052375152252552</v>
      </c>
    </row>
    <row r="213" spans="1:24" ht="15" thickBot="1">
      <c r="B213" s="46">
        <f t="shared" si="21"/>
        <v>4.9999999999997158E-2</v>
      </c>
      <c r="C213" s="47">
        <f t="shared" si="21"/>
        <v>0.14000000000000057</v>
      </c>
      <c r="D213" s="47">
        <f t="shared" si="21"/>
        <v>7.9999999999998295E-2</v>
      </c>
      <c r="E213" s="47">
        <f t="shared" si="21"/>
        <v>7.5999999999993406E-2</v>
      </c>
      <c r="F213" s="47">
        <f t="shared" si="21"/>
        <v>2.5999999999999801E-2</v>
      </c>
      <c r="G213" s="48">
        <f t="shared" si="21"/>
        <v>1.3999999999999346E-2</v>
      </c>
      <c r="K213" s="46">
        <f t="shared" si="17"/>
        <v>2.499999999999716E-3</v>
      </c>
      <c r="L213" s="47">
        <f t="shared" si="17"/>
        <v>1.9600000000000159E-2</v>
      </c>
      <c r="M213" s="47">
        <f t="shared" si="17"/>
        <v>6.3999999999997271E-3</v>
      </c>
      <c r="N213" s="47">
        <f t="shared" si="17"/>
        <v>5.7759999999989981E-3</v>
      </c>
      <c r="O213" s="47">
        <f t="shared" si="17"/>
        <v>6.7599999999998965E-4</v>
      </c>
      <c r="P213" s="48">
        <f t="shared" si="17"/>
        <v>1.959999999999817E-4</v>
      </c>
      <c r="S213" s="46">
        <f t="shared" si="22"/>
        <v>0.24084778420037165</v>
      </c>
      <c r="T213" s="47">
        <f t="shared" si="22"/>
        <v>0.18774306021188222</v>
      </c>
      <c r="U213" s="47">
        <f t="shared" si="22"/>
        <v>0.17813404586951304</v>
      </c>
      <c r="V213" s="47">
        <f t="shared" si="22"/>
        <v>0.10079575596816101</v>
      </c>
      <c r="W213" s="47">
        <f t="shared" si="22"/>
        <v>0.15072463768115826</v>
      </c>
      <c r="X213" s="48">
        <f t="shared" si="22"/>
        <v>0.17199017199016395</v>
      </c>
    </row>
    <row r="214" spans="1:24" ht="16.149999999999999" thickBot="1">
      <c r="A214" s="36" t="s">
        <v>64</v>
      </c>
      <c r="B214" s="57">
        <f t="shared" ref="B214:G214" si="23">AVERAGE(B114:B213)</f>
        <v>0.40681999999999968</v>
      </c>
      <c r="C214" s="58">
        <f t="shared" si="23"/>
        <v>0.36621999999999943</v>
      </c>
      <c r="D214" s="58">
        <f t="shared" si="23"/>
        <v>0.26334000000000013</v>
      </c>
      <c r="E214" s="58">
        <f t="shared" si="23"/>
        <v>0.17719999999999866</v>
      </c>
      <c r="F214" s="58">
        <f t="shared" si="23"/>
        <v>0.11671999999999998</v>
      </c>
      <c r="G214" s="59">
        <f t="shared" si="23"/>
        <v>4.7379999999999936E-2</v>
      </c>
      <c r="J214" s="36" t="s">
        <v>65</v>
      </c>
      <c r="K214" s="57">
        <f t="shared" ref="K214:P214" si="24">AVERAGE(K114:K213)</f>
        <v>0.27839523999999988</v>
      </c>
      <c r="L214" s="58">
        <f t="shared" si="24"/>
        <v>0.15808963999999945</v>
      </c>
      <c r="M214" s="58">
        <f t="shared" si="24"/>
        <v>9.8058760000000189E-2</v>
      </c>
      <c r="N214" s="58">
        <f t="shared" si="24"/>
        <v>8.8319279999999806E-2</v>
      </c>
      <c r="O214" s="58">
        <f t="shared" si="24"/>
        <v>1.8862319999999978E-2</v>
      </c>
      <c r="P214" s="59">
        <f t="shared" si="24"/>
        <v>3.6765199999999813E-3</v>
      </c>
      <c r="R214" s="36" t="s">
        <v>66</v>
      </c>
      <c r="S214" s="57">
        <f t="shared" ref="S214:X214" si="25">AVERAGE(S114:S213)</f>
        <v>0.50222997764123423</v>
      </c>
      <c r="T214" s="58">
        <f t="shared" si="25"/>
        <v>0.26633223515604326</v>
      </c>
      <c r="U214" s="58">
        <f t="shared" si="25"/>
        <v>0.29810863595637566</v>
      </c>
      <c r="V214" s="58">
        <f t="shared" si="25"/>
        <v>0.43640066174084685</v>
      </c>
      <c r="W214" s="58">
        <f t="shared" si="25"/>
        <v>0.3107165365407869</v>
      </c>
      <c r="X214" s="59">
        <f t="shared" si="25"/>
        <v>0.3704500034369913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9BCB-F441-CE4A-9F4D-A1D89B736654}">
  <dimension ref="A1:R103"/>
  <sheetViews>
    <sheetView topLeftCell="B29" workbookViewId="0">
      <selection activeCell="M32" sqref="M32"/>
    </sheetView>
  </sheetViews>
  <sheetFormatPr defaultColWidth="10.7109375" defaultRowHeight="14.45"/>
  <cols>
    <col min="12" max="12" width="21.140625" customWidth="1"/>
  </cols>
  <sheetData>
    <row r="1" spans="1:14">
      <c r="A1" s="33" t="s">
        <v>0</v>
      </c>
      <c r="B1" s="33"/>
      <c r="C1" s="33"/>
      <c r="D1" s="33"/>
      <c r="E1" s="33"/>
      <c r="F1" s="33"/>
      <c r="G1" s="33"/>
      <c r="H1" s="33"/>
    </row>
    <row r="2" spans="1:14">
      <c r="A2" s="33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</row>
    <row r="3" spans="1:14">
      <c r="A3" s="34">
        <v>2000</v>
      </c>
      <c r="B3" s="34">
        <v>117.35</v>
      </c>
      <c r="C3" s="34">
        <v>142.16</v>
      </c>
      <c r="D3" s="34">
        <v>88.5</v>
      </c>
      <c r="E3" s="34">
        <v>10.78</v>
      </c>
      <c r="F3" s="34">
        <v>45.05</v>
      </c>
      <c r="G3" s="34">
        <v>7.45</v>
      </c>
      <c r="H3" s="34">
        <v>0</v>
      </c>
      <c r="K3" t="s">
        <v>70</v>
      </c>
      <c r="L3" s="114" t="s">
        <v>71</v>
      </c>
      <c r="M3" s="114"/>
      <c r="N3" s="114"/>
    </row>
    <row r="4" spans="1:14">
      <c r="A4" s="34">
        <v>2001</v>
      </c>
      <c r="B4" s="34">
        <v>120.41</v>
      </c>
      <c r="C4" s="34">
        <v>143.97</v>
      </c>
      <c r="D4" s="34">
        <v>90.67</v>
      </c>
      <c r="E4" s="34">
        <v>11.2</v>
      </c>
      <c r="F4" s="34">
        <v>46.14</v>
      </c>
      <c r="G4" s="34">
        <v>7.62</v>
      </c>
      <c r="H4" s="34">
        <v>0</v>
      </c>
    </row>
    <row r="5" spans="1:14">
      <c r="A5" s="34">
        <v>2002</v>
      </c>
      <c r="B5" s="34">
        <v>123.54</v>
      </c>
      <c r="C5" s="34">
        <v>146.47999999999999</v>
      </c>
      <c r="D5" s="34">
        <v>92.93</v>
      </c>
      <c r="E5" s="34">
        <v>11.63</v>
      </c>
      <c r="F5" s="34">
        <v>47.1</v>
      </c>
      <c r="G5" s="34">
        <v>7.84</v>
      </c>
      <c r="H5" s="34">
        <v>0</v>
      </c>
      <c r="L5" t="s">
        <v>72</v>
      </c>
    </row>
    <row r="6" spans="1:14" ht="15" thickBot="1">
      <c r="A6" s="34">
        <v>2003</v>
      </c>
      <c r="B6" s="34">
        <v>126.39</v>
      </c>
      <c r="C6" s="34">
        <v>148.65</v>
      </c>
      <c r="D6" s="34">
        <v>95.05</v>
      </c>
      <c r="E6" s="34">
        <v>12.1</v>
      </c>
      <c r="F6" s="34">
        <v>47.94</v>
      </c>
      <c r="G6" s="34">
        <v>8.08</v>
      </c>
      <c r="H6" s="34">
        <v>0</v>
      </c>
    </row>
    <row r="7" spans="1:14" ht="15.6">
      <c r="A7" s="34">
        <v>2004</v>
      </c>
      <c r="B7" s="34">
        <v>129.94</v>
      </c>
      <c r="C7" s="34">
        <v>150.96</v>
      </c>
      <c r="D7" s="34">
        <v>97.12</v>
      </c>
      <c r="E7" s="34">
        <v>12.62</v>
      </c>
      <c r="F7" s="34">
        <v>48.82</v>
      </c>
      <c r="G7" s="34">
        <v>8.3699999999999992</v>
      </c>
      <c r="H7" s="34">
        <v>0</v>
      </c>
      <c r="L7" s="71"/>
      <c r="M7" s="71" t="s">
        <v>2</v>
      </c>
      <c r="N7" s="71" t="s">
        <v>3</v>
      </c>
    </row>
    <row r="8" spans="1:14">
      <c r="A8" s="34">
        <v>2005</v>
      </c>
      <c r="B8" s="34">
        <v>132.66999999999999</v>
      </c>
      <c r="C8" s="34">
        <v>153.99</v>
      </c>
      <c r="D8" s="34">
        <v>100.07</v>
      </c>
      <c r="E8" s="34">
        <v>13.18</v>
      </c>
      <c r="F8" s="34">
        <v>49.7</v>
      </c>
      <c r="G8" s="34">
        <v>8.69</v>
      </c>
      <c r="H8" s="34">
        <v>0</v>
      </c>
      <c r="L8" s="72" t="s">
        <v>13</v>
      </c>
      <c r="M8" s="72">
        <v>79.597029702970289</v>
      </c>
      <c r="N8" s="72">
        <v>120.39316831683166</v>
      </c>
    </row>
    <row r="9" spans="1:14">
      <c r="A9" s="34">
        <v>2006</v>
      </c>
      <c r="B9" s="34">
        <v>136.06</v>
      </c>
      <c r="C9" s="34">
        <v>157.46</v>
      </c>
      <c r="D9" s="34">
        <v>103.19</v>
      </c>
      <c r="E9" s="34">
        <v>13.77</v>
      </c>
      <c r="F9" s="34">
        <v>50.59</v>
      </c>
      <c r="G9" s="34">
        <v>9.02</v>
      </c>
      <c r="H9" s="34">
        <v>0</v>
      </c>
      <c r="L9" s="72" t="s">
        <v>73</v>
      </c>
      <c r="M9" s="72">
        <v>2492.9185990891106</v>
      </c>
      <c r="N9" s="72">
        <v>1963.0252438613888</v>
      </c>
    </row>
    <row r="10" spans="1:14">
      <c r="A10" s="34">
        <v>2007</v>
      </c>
      <c r="B10" s="34">
        <v>140.16</v>
      </c>
      <c r="C10" s="34">
        <v>161.13</v>
      </c>
      <c r="D10" s="34">
        <v>106.49</v>
      </c>
      <c r="E10" s="34">
        <v>14.39</v>
      </c>
      <c r="F10" s="34">
        <v>51.75</v>
      </c>
      <c r="G10" s="34">
        <v>9.3699999999999992</v>
      </c>
      <c r="H10" s="34">
        <v>0</v>
      </c>
      <c r="L10" s="72" t="s">
        <v>37</v>
      </c>
      <c r="M10" s="72">
        <v>101</v>
      </c>
      <c r="N10" s="72">
        <v>101</v>
      </c>
    </row>
    <row r="11" spans="1:14">
      <c r="A11" s="34">
        <v>2008</v>
      </c>
      <c r="B11" s="34">
        <v>143.51</v>
      </c>
      <c r="C11" s="34">
        <v>165.69</v>
      </c>
      <c r="D11" s="34">
        <v>109.59</v>
      </c>
      <c r="E11" s="34">
        <v>15.02</v>
      </c>
      <c r="F11" s="34">
        <v>52.92</v>
      </c>
      <c r="G11" s="34">
        <v>9.7100000000000009</v>
      </c>
      <c r="H11" s="34">
        <v>0</v>
      </c>
      <c r="L11" s="72" t="s">
        <v>74</v>
      </c>
      <c r="M11" s="72">
        <v>0.98742671110938096</v>
      </c>
      <c r="N11" s="72"/>
    </row>
    <row r="12" spans="1:14">
      <c r="A12" s="34">
        <v>2009</v>
      </c>
      <c r="B12" s="34">
        <v>145.61000000000001</v>
      </c>
      <c r="C12" s="34">
        <v>169.1</v>
      </c>
      <c r="D12" s="34">
        <v>112.1</v>
      </c>
      <c r="E12" s="34">
        <v>15.57</v>
      </c>
      <c r="F12" s="34">
        <v>53.41</v>
      </c>
      <c r="G12" s="34">
        <v>10.01</v>
      </c>
      <c r="H12" s="34">
        <v>0</v>
      </c>
      <c r="L12" s="72" t="s">
        <v>75</v>
      </c>
      <c r="M12" s="72">
        <v>0</v>
      </c>
      <c r="N12" s="72"/>
    </row>
    <row r="13" spans="1:14">
      <c r="A13" s="34">
        <v>2010</v>
      </c>
      <c r="B13" s="34">
        <v>147.43</v>
      </c>
      <c r="C13" s="34">
        <v>170.56</v>
      </c>
      <c r="D13" s="34">
        <v>112.73</v>
      </c>
      <c r="E13" s="34">
        <v>16.03</v>
      </c>
      <c r="F13" s="34">
        <v>53.53</v>
      </c>
      <c r="G13" s="34">
        <v>10.25</v>
      </c>
      <c r="H13" s="34">
        <v>0</v>
      </c>
      <c r="L13" s="72" t="s">
        <v>39</v>
      </c>
      <c r="M13" s="72">
        <v>100</v>
      </c>
      <c r="N13" s="72"/>
    </row>
    <row r="14" spans="1:14">
      <c r="A14" s="34">
        <v>2011</v>
      </c>
      <c r="B14" s="34">
        <v>149.85</v>
      </c>
      <c r="C14" s="34">
        <v>173.44</v>
      </c>
      <c r="D14" s="34">
        <v>114.72</v>
      </c>
      <c r="E14" s="34">
        <v>16.62</v>
      </c>
      <c r="F14" s="34">
        <v>54.12</v>
      </c>
      <c r="G14" s="34">
        <v>10.53</v>
      </c>
      <c r="H14" s="34">
        <v>0</v>
      </c>
      <c r="L14" s="72" t="s">
        <v>48</v>
      </c>
      <c r="M14" s="72">
        <v>-43.893804514024986</v>
      </c>
      <c r="N14" s="72"/>
    </row>
    <row r="15" spans="1:14">
      <c r="A15" s="34">
        <v>2012</v>
      </c>
      <c r="B15" s="34">
        <v>152.41999999999999</v>
      </c>
      <c r="C15" s="34">
        <v>176.17</v>
      </c>
      <c r="D15" s="34">
        <v>117.09</v>
      </c>
      <c r="E15" s="34">
        <v>17.25</v>
      </c>
      <c r="F15" s="34">
        <v>55.01</v>
      </c>
      <c r="G15" s="34">
        <v>10.79</v>
      </c>
      <c r="H15" s="34">
        <v>0</v>
      </c>
      <c r="L15" s="72" t="s">
        <v>76</v>
      </c>
      <c r="M15" s="72">
        <v>1.868450589794017E-67</v>
      </c>
      <c r="N15" s="72"/>
    </row>
    <row r="16" spans="1:14">
      <c r="A16" s="34">
        <v>2013</v>
      </c>
      <c r="B16" s="34">
        <v>154.15</v>
      </c>
      <c r="C16" s="34">
        <v>178.15</v>
      </c>
      <c r="D16" s="34">
        <v>119.32</v>
      </c>
      <c r="E16" s="34">
        <v>17.91</v>
      </c>
      <c r="F16" s="34">
        <v>55.66</v>
      </c>
      <c r="G16" s="34">
        <v>11</v>
      </c>
      <c r="H16" s="34">
        <v>0</v>
      </c>
      <c r="L16" s="72" t="s">
        <v>77</v>
      </c>
      <c r="M16" s="72">
        <v>1.6602343260853425</v>
      </c>
      <c r="N16" s="72"/>
    </row>
    <row r="17" spans="1:14">
      <c r="A17" s="34">
        <v>2014</v>
      </c>
      <c r="B17" s="34">
        <v>155.63999999999999</v>
      </c>
      <c r="C17" s="34">
        <v>180.7</v>
      </c>
      <c r="D17" s="34">
        <v>120.79</v>
      </c>
      <c r="E17" s="34">
        <v>18.63</v>
      </c>
      <c r="F17" s="34">
        <v>56.18</v>
      </c>
      <c r="G17" s="34">
        <v>11.18</v>
      </c>
      <c r="H17" s="34">
        <v>0</v>
      </c>
      <c r="L17" s="72" t="s">
        <v>78</v>
      </c>
      <c r="M17" s="72">
        <v>3.736901179588034E-67</v>
      </c>
      <c r="N17" s="72"/>
    </row>
    <row r="18" spans="1:14" ht="15" thickBot="1">
      <c r="A18" s="34">
        <v>2015</v>
      </c>
      <c r="B18" s="34">
        <v>157.62</v>
      </c>
      <c r="C18" s="34">
        <v>183.2</v>
      </c>
      <c r="D18" s="34">
        <v>121.85</v>
      </c>
      <c r="E18" s="34">
        <v>19.45</v>
      </c>
      <c r="F18" s="34">
        <v>56.8</v>
      </c>
      <c r="G18" s="34">
        <v>11.32</v>
      </c>
      <c r="H18" s="34">
        <v>0</v>
      </c>
      <c r="L18" s="73" t="s">
        <v>79</v>
      </c>
      <c r="M18" s="73">
        <v>1.9839715185235556</v>
      </c>
      <c r="N18" s="73"/>
    </row>
    <row r="19" spans="1:14">
      <c r="A19" s="34">
        <v>2016</v>
      </c>
      <c r="B19" s="34">
        <v>158.36000000000001</v>
      </c>
      <c r="C19" s="34">
        <v>185.97</v>
      </c>
      <c r="D19" s="34">
        <v>123.4</v>
      </c>
      <c r="E19" s="34">
        <v>20.39</v>
      </c>
      <c r="F19" s="34">
        <v>57.44</v>
      </c>
      <c r="G19" s="34">
        <v>11.44</v>
      </c>
      <c r="H19" s="34">
        <v>0</v>
      </c>
    </row>
    <row r="20" spans="1:14">
      <c r="A20" s="34">
        <v>2017</v>
      </c>
      <c r="B20" s="34">
        <v>160.04</v>
      </c>
      <c r="C20" s="34">
        <v>188.93</v>
      </c>
      <c r="D20" s="34">
        <v>125.07</v>
      </c>
      <c r="E20" s="34">
        <v>21.45</v>
      </c>
      <c r="F20" s="34">
        <v>58.13</v>
      </c>
      <c r="G20" s="34">
        <v>11.52</v>
      </c>
      <c r="H20" s="34">
        <v>0</v>
      </c>
    </row>
    <row r="21" spans="1:14">
      <c r="A21" s="34">
        <v>2018</v>
      </c>
      <c r="B21" s="34">
        <v>163.12</v>
      </c>
      <c r="C21" s="34">
        <v>191.38</v>
      </c>
      <c r="D21" s="34">
        <v>127.18</v>
      </c>
      <c r="E21" s="34">
        <v>22.68</v>
      </c>
      <c r="F21" s="34">
        <v>58.87</v>
      </c>
      <c r="G21" s="34">
        <v>11.59</v>
      </c>
      <c r="H21" s="34">
        <v>0</v>
      </c>
      <c r="L21" s="114" t="s">
        <v>80</v>
      </c>
      <c r="M21" s="114"/>
      <c r="N21" s="114"/>
    </row>
    <row r="22" spans="1:14">
      <c r="A22" s="34">
        <v>2019</v>
      </c>
      <c r="B22" s="34">
        <v>166.56</v>
      </c>
      <c r="C22" s="34">
        <v>194.26</v>
      </c>
      <c r="D22" s="34">
        <v>129.08000000000001</v>
      </c>
      <c r="E22" s="34">
        <v>24.07</v>
      </c>
      <c r="F22" s="34">
        <v>59.55</v>
      </c>
      <c r="G22" s="34">
        <v>11.63</v>
      </c>
      <c r="H22" s="34">
        <v>0</v>
      </c>
    </row>
    <row r="23" spans="1:14">
      <c r="A23" s="34">
        <v>2020</v>
      </c>
      <c r="B23" s="34">
        <v>169.17</v>
      </c>
      <c r="C23" s="34">
        <v>196.82</v>
      </c>
      <c r="D23" s="34">
        <v>131.01</v>
      </c>
      <c r="E23" s="34">
        <v>25.61</v>
      </c>
      <c r="F23" s="34">
        <v>60.03</v>
      </c>
      <c r="G23" s="34">
        <v>11.65</v>
      </c>
      <c r="H23" s="34">
        <v>0</v>
      </c>
      <c r="L23" t="s">
        <v>72</v>
      </c>
    </row>
    <row r="24" spans="1:14" ht="15" thickBot="1">
      <c r="A24" s="34">
        <v>2021</v>
      </c>
      <c r="B24" s="34">
        <v>169.6</v>
      </c>
      <c r="C24" s="34">
        <v>195.85</v>
      </c>
      <c r="D24" s="34">
        <v>131.31</v>
      </c>
      <c r="E24" s="34">
        <v>27.11</v>
      </c>
      <c r="F24" s="34">
        <v>59.81</v>
      </c>
      <c r="G24" s="34">
        <v>11.58</v>
      </c>
      <c r="H24" s="34">
        <v>0</v>
      </c>
    </row>
    <row r="25" spans="1:14" ht="15.6">
      <c r="A25" s="34">
        <v>2022</v>
      </c>
      <c r="B25" s="34">
        <v>168.74</v>
      </c>
      <c r="C25" s="34">
        <v>192.63</v>
      </c>
      <c r="D25" s="34">
        <v>130.74</v>
      </c>
      <c r="E25" s="34">
        <v>28.54</v>
      </c>
      <c r="F25" s="34">
        <v>59.34</v>
      </c>
      <c r="G25" s="34">
        <v>11.49</v>
      </c>
      <c r="H25" s="34">
        <v>0</v>
      </c>
      <c r="L25" s="74"/>
      <c r="M25" s="74" t="s">
        <v>2</v>
      </c>
      <c r="N25" s="74" t="s">
        <v>4</v>
      </c>
    </row>
    <row r="26" spans="1:14">
      <c r="A26" s="34">
        <v>2023</v>
      </c>
      <c r="B26" s="34">
        <v>169.9</v>
      </c>
      <c r="C26" s="34">
        <v>194.72</v>
      </c>
      <c r="D26" s="34">
        <v>131.97</v>
      </c>
      <c r="E26" s="34">
        <v>30.18</v>
      </c>
      <c r="F26" s="34">
        <v>59.64</v>
      </c>
      <c r="G26" s="34">
        <v>11.48</v>
      </c>
      <c r="H26" s="34">
        <v>0</v>
      </c>
      <c r="L26" s="33" t="s">
        <v>13</v>
      </c>
      <c r="M26" s="33">
        <v>79.597029702970289</v>
      </c>
      <c r="N26" s="33">
        <v>81.40702970297032</v>
      </c>
    </row>
    <row r="27" spans="1:14">
      <c r="A27" s="34">
        <v>2024</v>
      </c>
      <c r="B27" s="34">
        <v>166.2</v>
      </c>
      <c r="C27" s="34">
        <v>195.73</v>
      </c>
      <c r="D27" s="34">
        <v>131.28</v>
      </c>
      <c r="E27" s="34">
        <v>31.95</v>
      </c>
      <c r="F27" s="34">
        <v>59.57</v>
      </c>
      <c r="G27" s="34">
        <v>11.52</v>
      </c>
      <c r="H27" s="34">
        <v>0</v>
      </c>
      <c r="L27" s="33" t="s">
        <v>73</v>
      </c>
      <c r="M27" s="33">
        <v>2492.9185990891106</v>
      </c>
      <c r="N27" s="33">
        <v>669.15078708910505</v>
      </c>
    </row>
    <row r="28" spans="1:14">
      <c r="A28" s="34">
        <v>2025</v>
      </c>
      <c r="B28" s="34">
        <v>159.63</v>
      </c>
      <c r="C28" s="34">
        <v>195.73</v>
      </c>
      <c r="D28" s="34">
        <v>129.94999999999999</v>
      </c>
      <c r="E28" s="34">
        <v>34.130000000000003</v>
      </c>
      <c r="F28" s="34">
        <v>59.33</v>
      </c>
      <c r="G28" s="34">
        <v>11.63</v>
      </c>
      <c r="H28" s="34">
        <v>0.03</v>
      </c>
      <c r="L28" s="33" t="s">
        <v>37</v>
      </c>
      <c r="M28" s="33">
        <v>101</v>
      </c>
      <c r="N28" s="33">
        <v>101</v>
      </c>
    </row>
    <row r="29" spans="1:14">
      <c r="A29" s="34">
        <v>2026</v>
      </c>
      <c r="B29" s="34">
        <v>152.80000000000001</v>
      </c>
      <c r="C29" s="34">
        <v>195.37</v>
      </c>
      <c r="D29" s="34">
        <v>128.51</v>
      </c>
      <c r="E29" s="34">
        <v>36.729999999999997</v>
      </c>
      <c r="F29" s="34">
        <v>58.95</v>
      </c>
      <c r="G29" s="34">
        <v>11.79</v>
      </c>
      <c r="H29" s="34">
        <v>0.1</v>
      </c>
      <c r="L29" s="33" t="s">
        <v>74</v>
      </c>
      <c r="M29" s="33">
        <v>0.98783519736421388</v>
      </c>
      <c r="N29" s="33"/>
    </row>
    <row r="30" spans="1:14">
      <c r="A30" s="34">
        <v>2027</v>
      </c>
      <c r="B30" s="34">
        <v>145.99</v>
      </c>
      <c r="C30" s="34">
        <v>194.7</v>
      </c>
      <c r="D30" s="34">
        <v>126.76</v>
      </c>
      <c r="E30" s="34">
        <v>39.76</v>
      </c>
      <c r="F30" s="34">
        <v>58.39</v>
      </c>
      <c r="G30" s="34">
        <v>12.03</v>
      </c>
      <c r="H30" s="34">
        <v>0.25</v>
      </c>
      <c r="L30" s="33" t="s">
        <v>75</v>
      </c>
      <c r="M30" s="33">
        <v>0</v>
      </c>
      <c r="N30" s="33"/>
    </row>
    <row r="31" spans="1:14">
      <c r="A31" s="34">
        <v>2028</v>
      </c>
      <c r="B31" s="34">
        <v>139.31</v>
      </c>
      <c r="C31" s="34">
        <v>193.73</v>
      </c>
      <c r="D31" s="34">
        <v>124.6</v>
      </c>
      <c r="E31" s="34">
        <v>43.13</v>
      </c>
      <c r="F31" s="34">
        <v>57.61</v>
      </c>
      <c r="G31" s="34">
        <v>12.41</v>
      </c>
      <c r="H31" s="34">
        <v>0.51</v>
      </c>
      <c r="L31" s="33" t="s">
        <v>39</v>
      </c>
      <c r="M31" s="33">
        <v>100</v>
      </c>
      <c r="N31" s="33"/>
    </row>
    <row r="32" spans="1:14">
      <c r="A32" s="34">
        <v>2029</v>
      </c>
      <c r="B32" s="34">
        <v>132.86000000000001</v>
      </c>
      <c r="C32" s="34">
        <v>192.46</v>
      </c>
      <c r="D32" s="34">
        <v>122.02</v>
      </c>
      <c r="E32" s="34">
        <v>46.83</v>
      </c>
      <c r="F32" s="34">
        <v>56.66</v>
      </c>
      <c r="G32" s="34">
        <v>12.95</v>
      </c>
      <c r="H32" s="34">
        <v>0.87</v>
      </c>
      <c r="L32" s="33" t="s">
        <v>48</v>
      </c>
      <c r="M32" s="33">
        <v>-0.73628308182857394</v>
      </c>
      <c r="N32" s="33"/>
    </row>
    <row r="33" spans="1:14">
      <c r="A33" s="34">
        <v>2030</v>
      </c>
      <c r="B33" s="34">
        <v>126.71</v>
      </c>
      <c r="C33" s="34">
        <v>190.88</v>
      </c>
      <c r="D33" s="34">
        <v>119.02</v>
      </c>
      <c r="E33" s="34">
        <v>50.88</v>
      </c>
      <c r="F33" s="34">
        <v>55.53</v>
      </c>
      <c r="G33" s="34">
        <v>13.66</v>
      </c>
      <c r="H33" s="34">
        <v>1.33</v>
      </c>
      <c r="L33" s="33" t="s">
        <v>76</v>
      </c>
      <c r="M33" s="33">
        <v>0.23164107163087583</v>
      </c>
      <c r="N33" s="33"/>
    </row>
    <row r="34" spans="1:14">
      <c r="A34" s="34">
        <v>2031</v>
      </c>
      <c r="B34" s="34">
        <v>120.91</v>
      </c>
      <c r="C34" s="34">
        <v>188.96</v>
      </c>
      <c r="D34" s="34">
        <v>115.7</v>
      </c>
      <c r="E34" s="34">
        <v>55.32</v>
      </c>
      <c r="F34" s="34">
        <v>54.25</v>
      </c>
      <c r="G34" s="34">
        <v>14.48</v>
      </c>
      <c r="H34" s="34">
        <v>1.88</v>
      </c>
      <c r="L34" s="33" t="s">
        <v>77</v>
      </c>
      <c r="M34" s="33">
        <v>1.6602343260853425</v>
      </c>
      <c r="N34" s="33"/>
    </row>
    <row r="35" spans="1:14">
      <c r="A35" s="34">
        <v>2032</v>
      </c>
      <c r="B35" s="34">
        <v>115.42</v>
      </c>
      <c r="C35" s="34">
        <v>186.71</v>
      </c>
      <c r="D35" s="34">
        <v>112.11</v>
      </c>
      <c r="E35" s="34">
        <v>60.16</v>
      </c>
      <c r="F35" s="34">
        <v>52.84</v>
      </c>
      <c r="G35" s="34">
        <v>15.34</v>
      </c>
      <c r="H35" s="34">
        <v>2.5</v>
      </c>
      <c r="L35" s="33" t="s">
        <v>78</v>
      </c>
      <c r="M35" s="33">
        <v>0.46328214326175166</v>
      </c>
      <c r="N35" s="33"/>
    </row>
    <row r="36" spans="1:14" ht="15" thickBot="1">
      <c r="A36" s="34">
        <v>2033</v>
      </c>
      <c r="B36" s="34">
        <v>110.17</v>
      </c>
      <c r="C36" s="34">
        <v>184.14</v>
      </c>
      <c r="D36" s="34">
        <v>108.28</v>
      </c>
      <c r="E36" s="34">
        <v>65.239999999999995</v>
      </c>
      <c r="F36" s="34">
        <v>51.32</v>
      </c>
      <c r="G36" s="34">
        <v>16.21</v>
      </c>
      <c r="H36" s="34">
        <v>3.23</v>
      </c>
      <c r="L36" s="75" t="s">
        <v>79</v>
      </c>
      <c r="M36" s="75">
        <v>1.9839715185235556</v>
      </c>
      <c r="N36" s="75"/>
    </row>
    <row r="37" spans="1:14">
      <c r="A37" s="34">
        <v>2034</v>
      </c>
      <c r="B37" s="34">
        <v>106.27</v>
      </c>
      <c r="C37" s="34">
        <v>182.3</v>
      </c>
      <c r="D37" s="34">
        <v>105.32</v>
      </c>
      <c r="E37" s="34">
        <v>69.599999999999994</v>
      </c>
      <c r="F37" s="34">
        <v>50.04</v>
      </c>
      <c r="G37" s="34">
        <v>17.02</v>
      </c>
      <c r="H37" s="34">
        <v>4.24</v>
      </c>
    </row>
    <row r="38" spans="1:14">
      <c r="A38" s="34">
        <v>2035</v>
      </c>
      <c r="B38" s="34">
        <v>103.52</v>
      </c>
      <c r="C38" s="34">
        <v>180.78</v>
      </c>
      <c r="D38" s="34">
        <v>103.21</v>
      </c>
      <c r="E38" s="34">
        <v>73.03</v>
      </c>
      <c r="F38" s="34">
        <v>48.93</v>
      </c>
      <c r="G38" s="34">
        <v>17.739999999999998</v>
      </c>
      <c r="H38" s="34">
        <v>5.47</v>
      </c>
    </row>
    <row r="39" spans="1:14">
      <c r="A39" s="34">
        <v>2036</v>
      </c>
      <c r="B39" s="34">
        <v>100.94</v>
      </c>
      <c r="C39" s="34">
        <v>179.08</v>
      </c>
      <c r="D39" s="34">
        <v>101.35</v>
      </c>
      <c r="E39" s="34">
        <v>76.08</v>
      </c>
      <c r="F39" s="34">
        <v>47.83</v>
      </c>
      <c r="G39" s="34">
        <v>18.36</v>
      </c>
      <c r="H39" s="34">
        <v>6.89</v>
      </c>
      <c r="L39" s="115" t="s">
        <v>81</v>
      </c>
      <c r="M39" s="115"/>
      <c r="N39" s="115"/>
    </row>
    <row r="40" spans="1:14">
      <c r="A40" s="34">
        <v>2037</v>
      </c>
      <c r="B40" s="34">
        <v>98.26</v>
      </c>
      <c r="C40" s="34">
        <v>177.21</v>
      </c>
      <c r="D40" s="34">
        <v>99.64</v>
      </c>
      <c r="E40" s="34">
        <v>78.87</v>
      </c>
      <c r="F40" s="34">
        <v>46.72</v>
      </c>
      <c r="G40" s="34">
        <v>18.850000000000001</v>
      </c>
      <c r="H40" s="34">
        <v>8.6</v>
      </c>
      <c r="L40" t="s">
        <v>81</v>
      </c>
    </row>
    <row r="41" spans="1:14">
      <c r="A41" s="34">
        <v>2038</v>
      </c>
      <c r="B41" s="34">
        <v>95.48</v>
      </c>
      <c r="C41" s="34">
        <v>175.19</v>
      </c>
      <c r="D41" s="34">
        <v>98.05</v>
      </c>
      <c r="E41" s="34">
        <v>81.34</v>
      </c>
      <c r="F41" s="34">
        <v>45.62</v>
      </c>
      <c r="G41" s="34">
        <v>19.190000000000001</v>
      </c>
      <c r="H41" s="34">
        <v>10.68</v>
      </c>
      <c r="L41" t="s">
        <v>72</v>
      </c>
    </row>
    <row r="42" spans="1:14" ht="15" thickBot="1">
      <c r="A42" s="34">
        <v>2039</v>
      </c>
      <c r="B42" s="34">
        <v>92.63</v>
      </c>
      <c r="C42" s="34">
        <v>173.07</v>
      </c>
      <c r="D42" s="34">
        <v>96.56</v>
      </c>
      <c r="E42" s="34">
        <v>83.39</v>
      </c>
      <c r="F42" s="34">
        <v>44.52</v>
      </c>
      <c r="G42" s="34">
        <v>19.39</v>
      </c>
      <c r="H42" s="34">
        <v>13.21</v>
      </c>
    </row>
    <row r="43" spans="1:14" ht="15.6">
      <c r="A43" s="34">
        <v>2040</v>
      </c>
      <c r="B43" s="34">
        <v>89.74</v>
      </c>
      <c r="C43" s="34">
        <v>170.87</v>
      </c>
      <c r="D43" s="34">
        <v>95.13</v>
      </c>
      <c r="E43" s="34">
        <v>85</v>
      </c>
      <c r="F43" s="34">
        <v>43.43</v>
      </c>
      <c r="G43" s="34">
        <v>19.47</v>
      </c>
      <c r="H43" s="34">
        <v>16.239999999999998</v>
      </c>
      <c r="L43" s="74"/>
      <c r="M43" s="74" t="s">
        <v>2</v>
      </c>
      <c r="N43" s="74" t="s">
        <v>5</v>
      </c>
    </row>
    <row r="44" spans="1:14">
      <c r="A44" s="34">
        <v>2041</v>
      </c>
      <c r="B44" s="34">
        <v>86.83</v>
      </c>
      <c r="C44" s="34">
        <v>168.61</v>
      </c>
      <c r="D44" s="34">
        <v>93.71</v>
      </c>
      <c r="E44" s="34">
        <v>86.17</v>
      </c>
      <c r="F44" s="34">
        <v>42.36</v>
      </c>
      <c r="G44" s="34">
        <v>19.440000000000001</v>
      </c>
      <c r="H44" s="34">
        <v>19.760000000000002</v>
      </c>
      <c r="L44" s="33" t="s">
        <v>13</v>
      </c>
      <c r="M44" s="33">
        <v>79.597029702970289</v>
      </c>
      <c r="N44" s="33">
        <v>96.420099009900952</v>
      </c>
    </row>
    <row r="45" spans="1:14">
      <c r="A45" s="34">
        <v>2042</v>
      </c>
      <c r="B45" s="34">
        <v>83.91</v>
      </c>
      <c r="C45" s="34">
        <v>166.29</v>
      </c>
      <c r="D45" s="34">
        <v>92.28</v>
      </c>
      <c r="E45" s="34">
        <v>86.91</v>
      </c>
      <c r="F45" s="34">
        <v>41.32</v>
      </c>
      <c r="G45" s="34">
        <v>19.32</v>
      </c>
      <c r="H45" s="34">
        <v>23.77</v>
      </c>
      <c r="L45" s="33" t="s">
        <v>73</v>
      </c>
      <c r="M45" s="33">
        <v>2492.9185990891106</v>
      </c>
      <c r="N45" s="33">
        <v>2694.567314990114</v>
      </c>
    </row>
    <row r="46" spans="1:14">
      <c r="A46" s="34">
        <v>2043</v>
      </c>
      <c r="B46" s="34">
        <v>81</v>
      </c>
      <c r="C46" s="34">
        <v>163.94</v>
      </c>
      <c r="D46" s="34">
        <v>90.81</v>
      </c>
      <c r="E46" s="34">
        <v>87.3</v>
      </c>
      <c r="F46" s="34">
        <v>40.29</v>
      </c>
      <c r="G46" s="34">
        <v>19.12</v>
      </c>
      <c r="H46" s="34">
        <v>28.19</v>
      </c>
      <c r="L46" s="33" t="s">
        <v>37</v>
      </c>
      <c r="M46" s="33">
        <v>101</v>
      </c>
      <c r="N46" s="33">
        <v>101</v>
      </c>
    </row>
    <row r="47" spans="1:14">
      <c r="A47" s="34">
        <v>2044</v>
      </c>
      <c r="B47" s="34">
        <v>78.11</v>
      </c>
      <c r="C47" s="34">
        <v>161.56</v>
      </c>
      <c r="D47" s="34">
        <v>89.26</v>
      </c>
      <c r="E47" s="34">
        <v>87.39</v>
      </c>
      <c r="F47" s="34">
        <v>39.29</v>
      </c>
      <c r="G47" s="34">
        <v>18.850000000000001</v>
      </c>
      <c r="H47" s="34">
        <v>32.94</v>
      </c>
      <c r="L47" s="33" t="s">
        <v>74</v>
      </c>
      <c r="M47" s="33">
        <v>-0.95977921859451232</v>
      </c>
      <c r="N47" s="33"/>
    </row>
    <row r="48" spans="1:14">
      <c r="A48" s="34">
        <v>2045</v>
      </c>
      <c r="B48" s="34">
        <v>75.319999999999993</v>
      </c>
      <c r="C48" s="34">
        <v>159.16999999999999</v>
      </c>
      <c r="D48" s="34">
        <v>87.67</v>
      </c>
      <c r="E48" s="34">
        <v>87.3</v>
      </c>
      <c r="F48" s="34">
        <v>38.31</v>
      </c>
      <c r="G48" s="34">
        <v>18.52</v>
      </c>
      <c r="H48" s="34">
        <v>37.700000000000003</v>
      </c>
      <c r="L48" s="33" t="s">
        <v>75</v>
      </c>
      <c r="M48" s="33">
        <v>0</v>
      </c>
      <c r="N48" s="33"/>
    </row>
    <row r="49" spans="1:16">
      <c r="A49" s="34">
        <v>2046</v>
      </c>
      <c r="B49" s="34">
        <v>72.66</v>
      </c>
      <c r="C49" s="34">
        <v>156.79</v>
      </c>
      <c r="D49" s="34">
        <v>86.11</v>
      </c>
      <c r="E49" s="34">
        <v>87.17</v>
      </c>
      <c r="F49" s="34">
        <v>37.369999999999997</v>
      </c>
      <c r="G49" s="34">
        <v>18.170000000000002</v>
      </c>
      <c r="H49" s="34">
        <v>42.32</v>
      </c>
      <c r="L49" s="33" t="s">
        <v>39</v>
      </c>
      <c r="M49" s="33">
        <v>100</v>
      </c>
      <c r="N49" s="33"/>
    </row>
    <row r="50" spans="1:16">
      <c r="A50" s="34">
        <v>2047</v>
      </c>
      <c r="B50" s="34">
        <v>70.14</v>
      </c>
      <c r="C50" s="34">
        <v>154.41</v>
      </c>
      <c r="D50" s="34">
        <v>84.58</v>
      </c>
      <c r="E50" s="34">
        <v>87.02</v>
      </c>
      <c r="F50" s="34">
        <v>36.47</v>
      </c>
      <c r="G50" s="34">
        <v>17.79</v>
      </c>
      <c r="H50" s="34">
        <v>46.78</v>
      </c>
      <c r="L50" s="33" t="s">
        <v>48</v>
      </c>
      <c r="M50" s="33">
        <v>-1.6771205220915528</v>
      </c>
      <c r="N50" s="33"/>
    </row>
    <row r="51" spans="1:16">
      <c r="A51" s="34">
        <v>2048</v>
      </c>
      <c r="B51" s="34">
        <v>67.739999999999995</v>
      </c>
      <c r="C51" s="34">
        <v>152.06</v>
      </c>
      <c r="D51" s="34">
        <v>83.08</v>
      </c>
      <c r="E51" s="34">
        <v>86.88</v>
      </c>
      <c r="F51" s="34">
        <v>35.61</v>
      </c>
      <c r="G51" s="34">
        <v>17.399999999999999</v>
      </c>
      <c r="H51" s="34">
        <v>51.07</v>
      </c>
      <c r="L51" s="33" t="s">
        <v>76</v>
      </c>
      <c r="M51" s="33">
        <v>4.8321105530197889E-2</v>
      </c>
      <c r="N51" s="33"/>
    </row>
    <row r="52" spans="1:16">
      <c r="A52" s="34">
        <v>2049</v>
      </c>
      <c r="B52" s="34">
        <v>65.44</v>
      </c>
      <c r="C52" s="34">
        <v>149.72999999999999</v>
      </c>
      <c r="D52" s="34">
        <v>81.599999999999994</v>
      </c>
      <c r="E52" s="34">
        <v>86.75</v>
      </c>
      <c r="F52" s="34">
        <v>34.79</v>
      </c>
      <c r="G52" s="34">
        <v>17.010000000000002</v>
      </c>
      <c r="H52" s="34">
        <v>55.15</v>
      </c>
      <c r="L52" s="33" t="s">
        <v>77</v>
      </c>
      <c r="M52" s="33">
        <v>1.6602343260853425</v>
      </c>
      <c r="N52" s="33"/>
    </row>
    <row r="53" spans="1:16">
      <c r="A53" s="34">
        <v>2050</v>
      </c>
      <c r="B53" s="34">
        <v>63.25</v>
      </c>
      <c r="C53" s="34">
        <v>147.41999999999999</v>
      </c>
      <c r="D53" s="34">
        <v>80.150000000000006</v>
      </c>
      <c r="E53" s="34">
        <v>86.65</v>
      </c>
      <c r="F53" s="34">
        <v>34</v>
      </c>
      <c r="G53" s="34">
        <v>16.63</v>
      </c>
      <c r="H53" s="34">
        <v>59.01</v>
      </c>
      <c r="L53" s="33" t="s">
        <v>78</v>
      </c>
      <c r="M53" s="33">
        <v>9.6642211060395777E-2</v>
      </c>
      <c r="N53" s="33"/>
    </row>
    <row r="54" spans="1:16" ht="15" thickBot="1">
      <c r="A54" s="34">
        <v>2051</v>
      </c>
      <c r="B54" s="34">
        <v>61.15</v>
      </c>
      <c r="C54" s="34">
        <v>145.15</v>
      </c>
      <c r="D54" s="34">
        <v>78.73</v>
      </c>
      <c r="E54" s="34">
        <v>86.58</v>
      </c>
      <c r="F54" s="34">
        <v>33.24</v>
      </c>
      <c r="G54" s="34">
        <v>16.25</v>
      </c>
      <c r="H54" s="34">
        <v>62.63</v>
      </c>
      <c r="L54" s="75" t="s">
        <v>79</v>
      </c>
      <c r="M54" s="75">
        <v>1.9839715185235556</v>
      </c>
      <c r="N54" s="75"/>
    </row>
    <row r="55" spans="1:16">
      <c r="A55" s="34">
        <v>2052</v>
      </c>
      <c r="B55" s="34">
        <v>59.14</v>
      </c>
      <c r="C55" s="34">
        <v>142.88999999999999</v>
      </c>
      <c r="D55" s="34">
        <v>77.34</v>
      </c>
      <c r="E55" s="34">
        <v>86.52</v>
      </c>
      <c r="F55" s="34">
        <v>32.520000000000003</v>
      </c>
      <c r="G55" s="34">
        <v>15.88</v>
      </c>
      <c r="H55" s="34">
        <v>66</v>
      </c>
    </row>
    <row r="56" spans="1:16">
      <c r="A56" s="34">
        <v>2053</v>
      </c>
      <c r="B56" s="34">
        <v>57.22</v>
      </c>
      <c r="C56" s="34">
        <v>140.66999999999999</v>
      </c>
      <c r="D56" s="34">
        <v>76.010000000000005</v>
      </c>
      <c r="E56" s="34">
        <v>86.48</v>
      </c>
      <c r="F56" s="34">
        <v>31.82</v>
      </c>
      <c r="G56" s="34">
        <v>15.52</v>
      </c>
      <c r="H56" s="34">
        <v>69.12</v>
      </c>
    </row>
    <row r="57" spans="1:16">
      <c r="A57" s="34">
        <v>2054</v>
      </c>
      <c r="B57" s="34">
        <v>55.39</v>
      </c>
      <c r="C57" s="34">
        <v>138.46</v>
      </c>
      <c r="D57" s="34">
        <v>74.73</v>
      </c>
      <c r="E57" s="34">
        <v>86.45</v>
      </c>
      <c r="F57" s="34">
        <v>31.16</v>
      </c>
      <c r="G57" s="34">
        <v>15.17</v>
      </c>
      <c r="H57" s="34">
        <v>71.98</v>
      </c>
    </row>
    <row r="58" spans="1:16">
      <c r="A58" s="34">
        <v>2055</v>
      </c>
      <c r="B58" s="34">
        <v>53.65</v>
      </c>
      <c r="C58" s="34">
        <v>136.29</v>
      </c>
      <c r="D58" s="34">
        <v>73.5</v>
      </c>
      <c r="E58" s="34">
        <v>86.43</v>
      </c>
      <c r="F58" s="34">
        <v>30.52</v>
      </c>
      <c r="G58" s="34">
        <v>14.82</v>
      </c>
      <c r="H58" s="34">
        <v>74.599999999999994</v>
      </c>
      <c r="K58" t="s">
        <v>82</v>
      </c>
      <c r="L58" s="8" t="s">
        <v>83</v>
      </c>
    </row>
    <row r="59" spans="1:16">
      <c r="A59" s="34">
        <v>2056</v>
      </c>
      <c r="B59" s="34">
        <v>52</v>
      </c>
      <c r="C59" s="34">
        <v>134.13999999999999</v>
      </c>
      <c r="D59" s="34">
        <v>72.33</v>
      </c>
      <c r="E59" s="34">
        <v>86.41</v>
      </c>
      <c r="F59" s="34">
        <v>29.91</v>
      </c>
      <c r="G59" s="34">
        <v>14.48</v>
      </c>
      <c r="H59" s="34">
        <v>76.98</v>
      </c>
    </row>
    <row r="60" spans="1:16">
      <c r="A60" s="34">
        <v>2057</v>
      </c>
      <c r="B60" s="34">
        <v>50.44</v>
      </c>
      <c r="C60" s="34">
        <v>132.02000000000001</v>
      </c>
      <c r="D60" s="34">
        <v>71.209999999999994</v>
      </c>
      <c r="E60" s="34">
        <v>86.4</v>
      </c>
      <c r="F60" s="34">
        <v>29.33</v>
      </c>
      <c r="G60" s="34">
        <v>14.15</v>
      </c>
      <c r="H60" s="34">
        <v>79.12</v>
      </c>
      <c r="L60" s="60" t="s">
        <v>84</v>
      </c>
    </row>
    <row r="61" spans="1:16">
      <c r="A61" s="34">
        <v>2058</v>
      </c>
      <c r="B61" s="34">
        <v>48.97</v>
      </c>
      <c r="C61" s="34">
        <v>129.93</v>
      </c>
      <c r="D61" s="34">
        <v>70.13</v>
      </c>
      <c r="E61" s="34">
        <v>86.39</v>
      </c>
      <c r="F61" s="34">
        <v>28.77</v>
      </c>
      <c r="G61" s="34">
        <v>13.83</v>
      </c>
      <c r="H61" s="34">
        <v>81.02</v>
      </c>
    </row>
    <row r="62" spans="1:16" ht="15" thickBot="1">
      <c r="A62" s="34">
        <v>2059</v>
      </c>
      <c r="B62" s="34">
        <v>47.57</v>
      </c>
      <c r="C62" s="34">
        <v>127.87</v>
      </c>
      <c r="D62" s="34">
        <v>69.09</v>
      </c>
      <c r="E62" s="34">
        <v>86.37</v>
      </c>
      <c r="F62" s="34">
        <v>28.23</v>
      </c>
      <c r="G62" s="34">
        <v>13.52</v>
      </c>
      <c r="H62" s="34">
        <v>82.7</v>
      </c>
      <c r="L62" t="s">
        <v>85</v>
      </c>
    </row>
    <row r="63" spans="1:16" ht="15.6">
      <c r="A63" s="34">
        <v>2060</v>
      </c>
      <c r="B63" s="34">
        <v>46.24</v>
      </c>
      <c r="C63" s="34">
        <v>125.84</v>
      </c>
      <c r="D63" s="34">
        <v>68.09</v>
      </c>
      <c r="E63" s="34">
        <v>86.36</v>
      </c>
      <c r="F63" s="34">
        <v>27.71</v>
      </c>
      <c r="G63" s="34">
        <v>13.22</v>
      </c>
      <c r="H63" s="34">
        <v>84.17</v>
      </c>
      <c r="L63" s="74" t="s">
        <v>86</v>
      </c>
      <c r="M63" s="74" t="s">
        <v>24</v>
      </c>
      <c r="N63" s="74" t="s">
        <v>23</v>
      </c>
      <c r="O63" s="74" t="s">
        <v>87</v>
      </c>
      <c r="P63" s="74" t="s">
        <v>73</v>
      </c>
    </row>
    <row r="64" spans="1:16">
      <c r="A64" s="34">
        <v>2061</v>
      </c>
      <c r="B64" s="34">
        <v>44.97</v>
      </c>
      <c r="C64" s="34">
        <v>123.85</v>
      </c>
      <c r="D64" s="34">
        <v>67.12</v>
      </c>
      <c r="E64" s="34">
        <v>86.33</v>
      </c>
      <c r="F64" s="34">
        <v>27.21</v>
      </c>
      <c r="G64" s="34">
        <v>12.93</v>
      </c>
      <c r="H64" s="34">
        <v>85.43</v>
      </c>
      <c r="L64" s="33" t="s">
        <v>2</v>
      </c>
      <c r="M64" s="33">
        <v>101</v>
      </c>
      <c r="N64" s="33">
        <v>8039.2999999999993</v>
      </c>
      <c r="O64" s="33">
        <v>79.597029702970289</v>
      </c>
      <c r="P64" s="33">
        <v>2492.9185990891106</v>
      </c>
    </row>
    <row r="65" spans="1:18">
      <c r="A65" s="34">
        <v>2062</v>
      </c>
      <c r="B65" s="34">
        <v>43.77</v>
      </c>
      <c r="C65" s="34">
        <v>121.89</v>
      </c>
      <c r="D65" s="34">
        <v>66.19</v>
      </c>
      <c r="E65" s="34">
        <v>86.3</v>
      </c>
      <c r="F65" s="34">
        <v>26.73</v>
      </c>
      <c r="G65" s="34">
        <v>12.67</v>
      </c>
      <c r="H65" s="34">
        <v>86.51</v>
      </c>
      <c r="L65" s="33" t="s">
        <v>3</v>
      </c>
      <c r="M65" s="33">
        <v>101</v>
      </c>
      <c r="N65" s="33">
        <v>12159.709999999997</v>
      </c>
      <c r="O65" s="33">
        <v>120.39316831683166</v>
      </c>
      <c r="P65" s="33">
        <v>1963.0252438613888</v>
      </c>
    </row>
    <row r="66" spans="1:18">
      <c r="A66" s="34">
        <v>2063</v>
      </c>
      <c r="B66" s="34">
        <v>42.62</v>
      </c>
      <c r="C66" s="34">
        <v>119.98</v>
      </c>
      <c r="D66" s="34">
        <v>65.3</v>
      </c>
      <c r="E66" s="34">
        <v>86.26</v>
      </c>
      <c r="F66" s="34">
        <v>26.27</v>
      </c>
      <c r="G66" s="34">
        <v>12.41</v>
      </c>
      <c r="H66" s="34">
        <v>87.41</v>
      </c>
      <c r="L66" s="33" t="s">
        <v>4</v>
      </c>
      <c r="M66" s="33">
        <v>101</v>
      </c>
      <c r="N66" s="33">
        <v>8222.1100000000024</v>
      </c>
      <c r="O66" s="33">
        <v>81.40702970297032</v>
      </c>
      <c r="P66" s="33">
        <v>669.15078708910505</v>
      </c>
    </row>
    <row r="67" spans="1:18" ht="15" thickBot="1">
      <c r="A67" s="34">
        <v>2064</v>
      </c>
      <c r="B67" s="34">
        <v>41.52</v>
      </c>
      <c r="C67" s="34">
        <v>118.1</v>
      </c>
      <c r="D67" s="34">
        <v>64.459999999999994</v>
      </c>
      <c r="E67" s="34">
        <v>86.2</v>
      </c>
      <c r="F67" s="34">
        <v>25.83</v>
      </c>
      <c r="G67" s="34">
        <v>12.17</v>
      </c>
      <c r="H67" s="34">
        <v>88.14</v>
      </c>
      <c r="L67" s="75" t="s">
        <v>5</v>
      </c>
      <c r="M67" s="75">
        <v>101</v>
      </c>
      <c r="N67" s="75">
        <v>9738.4299999999967</v>
      </c>
      <c r="O67" s="75">
        <v>96.420099009900952</v>
      </c>
      <c r="P67" s="75">
        <v>2694.567314990114</v>
      </c>
    </row>
    <row r="68" spans="1:18">
      <c r="A68" s="34">
        <v>2065</v>
      </c>
      <c r="B68" s="34">
        <v>40.46</v>
      </c>
      <c r="C68" s="34">
        <v>116.26</v>
      </c>
      <c r="D68" s="34">
        <v>63.67</v>
      </c>
      <c r="E68" s="34">
        <v>86.13</v>
      </c>
      <c r="F68" s="34">
        <v>25.42</v>
      </c>
      <c r="G68" s="34">
        <v>11.95</v>
      </c>
      <c r="H68" s="34">
        <v>88.73</v>
      </c>
    </row>
    <row r="69" spans="1:18">
      <c r="A69" s="34">
        <v>2066</v>
      </c>
      <c r="B69" s="34">
        <v>39.450000000000003</v>
      </c>
      <c r="C69" s="34">
        <v>114.46</v>
      </c>
      <c r="D69" s="34">
        <v>62.91</v>
      </c>
      <c r="E69" s="34">
        <v>86.04</v>
      </c>
      <c r="F69" s="34">
        <v>25.02</v>
      </c>
      <c r="G69" s="34">
        <v>11.73</v>
      </c>
      <c r="H69" s="34">
        <v>89.19</v>
      </c>
    </row>
    <row r="70" spans="1:18" ht="15" thickBot="1">
      <c r="A70" s="34">
        <v>2067</v>
      </c>
      <c r="B70" s="34">
        <v>38.479999999999997</v>
      </c>
      <c r="C70" s="34">
        <v>112.7</v>
      </c>
      <c r="D70" s="34">
        <v>62.18</v>
      </c>
      <c r="E70" s="34">
        <v>85.94</v>
      </c>
      <c r="F70" s="34">
        <v>24.64</v>
      </c>
      <c r="G70" s="34">
        <v>11.53</v>
      </c>
      <c r="H70" s="34">
        <v>89.52</v>
      </c>
      <c r="L70" t="s">
        <v>38</v>
      </c>
    </row>
    <row r="71" spans="1:18" ht="15.6">
      <c r="A71" s="34">
        <v>2068</v>
      </c>
      <c r="B71" s="34">
        <v>37.54</v>
      </c>
      <c r="C71" s="34">
        <v>110.99</v>
      </c>
      <c r="D71" s="34">
        <v>61.48</v>
      </c>
      <c r="E71" s="34">
        <v>85.81</v>
      </c>
      <c r="F71" s="34">
        <v>24.27</v>
      </c>
      <c r="G71" s="34">
        <v>11.33</v>
      </c>
      <c r="H71" s="34">
        <v>89.75</v>
      </c>
      <c r="L71" s="74" t="s">
        <v>88</v>
      </c>
      <c r="M71" s="74" t="s">
        <v>40</v>
      </c>
      <c r="N71" s="74" t="s">
        <v>39</v>
      </c>
      <c r="O71" s="74" t="s">
        <v>41</v>
      </c>
      <c r="P71" s="74" t="s">
        <v>42</v>
      </c>
      <c r="Q71" s="74" t="s">
        <v>49</v>
      </c>
      <c r="R71" s="74" t="s">
        <v>89</v>
      </c>
    </row>
    <row r="72" spans="1:18">
      <c r="A72" s="34">
        <v>2069</v>
      </c>
      <c r="B72" s="34">
        <v>36.64</v>
      </c>
      <c r="C72" s="34">
        <v>109.31</v>
      </c>
      <c r="D72" s="34">
        <v>60.8</v>
      </c>
      <c r="E72" s="34">
        <v>85.67</v>
      </c>
      <c r="F72" s="34">
        <v>23.92</v>
      </c>
      <c r="G72" s="34">
        <v>11.15</v>
      </c>
      <c r="H72" s="34">
        <v>89.88</v>
      </c>
      <c r="L72" s="33" t="s">
        <v>90</v>
      </c>
      <c r="M72" s="33">
        <v>107833.55881658348</v>
      </c>
      <c r="N72" s="33">
        <v>3</v>
      </c>
      <c r="O72" s="33">
        <v>35944.519605527828</v>
      </c>
      <c r="P72" s="33">
        <v>18.386738382405248</v>
      </c>
      <c r="Q72" s="33">
        <v>3.406326671780203E-11</v>
      </c>
      <c r="R72" s="33">
        <v>2.627214285732788</v>
      </c>
    </row>
    <row r="73" spans="1:18">
      <c r="A73" s="34">
        <v>2070</v>
      </c>
      <c r="B73" s="34">
        <v>35.770000000000003</v>
      </c>
      <c r="C73" s="34">
        <v>107.67</v>
      </c>
      <c r="D73" s="34">
        <v>60.15</v>
      </c>
      <c r="E73" s="34">
        <v>85.51</v>
      </c>
      <c r="F73" s="34">
        <v>23.58</v>
      </c>
      <c r="G73" s="34">
        <v>10.97</v>
      </c>
      <c r="H73" s="34">
        <v>89.92</v>
      </c>
      <c r="L73" s="33" t="s">
        <v>91</v>
      </c>
      <c r="M73" s="33">
        <v>781966.1945029702</v>
      </c>
      <c r="N73" s="33">
        <v>400</v>
      </c>
      <c r="O73" s="33">
        <v>1954.9154862574255</v>
      </c>
      <c r="P73" s="33"/>
      <c r="Q73" s="33"/>
      <c r="R73" s="33"/>
    </row>
    <row r="74" spans="1:18">
      <c r="A74" s="34">
        <v>2071</v>
      </c>
      <c r="B74" s="34">
        <v>34.94</v>
      </c>
      <c r="C74" s="34">
        <v>106.08</v>
      </c>
      <c r="D74" s="34">
        <v>59.51</v>
      </c>
      <c r="E74" s="34">
        <v>85.33</v>
      </c>
      <c r="F74" s="34">
        <v>23.26</v>
      </c>
      <c r="G74" s="34">
        <v>10.81</v>
      </c>
      <c r="H74" s="34">
        <v>89.87</v>
      </c>
      <c r="L74" s="33"/>
      <c r="M74" s="33"/>
      <c r="N74" s="33"/>
      <c r="O74" s="33"/>
      <c r="P74" s="33"/>
      <c r="Q74" s="33"/>
      <c r="R74" s="33"/>
    </row>
    <row r="75" spans="1:18" ht="15" thickBot="1">
      <c r="A75" s="34">
        <v>2072</v>
      </c>
      <c r="B75" s="34">
        <v>34.14</v>
      </c>
      <c r="C75" s="34">
        <v>104.52</v>
      </c>
      <c r="D75" s="34">
        <v>58.88</v>
      </c>
      <c r="E75" s="34">
        <v>85.14</v>
      </c>
      <c r="F75" s="34">
        <v>22.94</v>
      </c>
      <c r="G75" s="34">
        <v>10.66</v>
      </c>
      <c r="H75" s="34">
        <v>89.76</v>
      </c>
      <c r="L75" s="75" t="s">
        <v>46</v>
      </c>
      <c r="M75" s="75">
        <v>889799.75331955368</v>
      </c>
      <c r="N75" s="75">
        <v>403</v>
      </c>
      <c r="O75" s="75"/>
      <c r="P75" s="75"/>
      <c r="Q75" s="75"/>
      <c r="R75" s="75"/>
    </row>
    <row r="76" spans="1:18">
      <c r="A76" s="34">
        <v>2073</v>
      </c>
      <c r="B76" s="34">
        <v>33.369999999999997</v>
      </c>
      <c r="C76" s="34">
        <v>103.01</v>
      </c>
      <c r="D76" s="34">
        <v>58.27</v>
      </c>
      <c r="E76" s="34">
        <v>84.93</v>
      </c>
      <c r="F76" s="34">
        <v>22.64</v>
      </c>
      <c r="G76" s="34">
        <v>10.52</v>
      </c>
      <c r="H76" s="34">
        <v>89.57</v>
      </c>
    </row>
    <row r="77" spans="1:18">
      <c r="A77" s="34">
        <v>2074</v>
      </c>
      <c r="B77" s="34">
        <v>32.619999999999997</v>
      </c>
      <c r="C77" s="34">
        <v>101.53</v>
      </c>
      <c r="D77" s="34">
        <v>57.67</v>
      </c>
      <c r="E77" s="34">
        <v>84.71</v>
      </c>
      <c r="F77" s="34">
        <v>22.35</v>
      </c>
      <c r="G77" s="34">
        <v>10.38</v>
      </c>
      <c r="H77" s="34">
        <v>89.33</v>
      </c>
    </row>
    <row r="78" spans="1:18">
      <c r="A78" s="34">
        <v>2075</v>
      </c>
      <c r="B78" s="34">
        <v>31.91</v>
      </c>
      <c r="C78" s="34">
        <v>100.09</v>
      </c>
      <c r="D78" s="34">
        <v>57.09</v>
      </c>
      <c r="E78" s="34">
        <v>84.47</v>
      </c>
      <c r="F78" s="34">
        <v>22.06</v>
      </c>
      <c r="G78" s="34">
        <v>10.26</v>
      </c>
      <c r="H78" s="34">
        <v>89.04</v>
      </c>
    </row>
    <row r="79" spans="1:18">
      <c r="A79" s="34">
        <v>2076</v>
      </c>
      <c r="B79" s="34">
        <v>31.22</v>
      </c>
      <c r="C79" s="34">
        <v>98.69</v>
      </c>
      <c r="D79" s="34">
        <v>56.51</v>
      </c>
      <c r="E79" s="34">
        <v>84.22</v>
      </c>
      <c r="F79" s="34">
        <v>21.79</v>
      </c>
      <c r="G79" s="34">
        <v>10.14</v>
      </c>
      <c r="H79" s="34">
        <v>88.7</v>
      </c>
    </row>
    <row r="80" spans="1:18">
      <c r="A80" s="34">
        <v>2077</v>
      </c>
      <c r="B80" s="34">
        <v>30.55</v>
      </c>
      <c r="C80" s="34">
        <v>97.33</v>
      </c>
      <c r="D80" s="34">
        <v>55.94</v>
      </c>
      <c r="E80" s="34">
        <v>83.94</v>
      </c>
      <c r="F80" s="34">
        <v>21.52</v>
      </c>
      <c r="G80" s="34">
        <v>10.029999999999999</v>
      </c>
      <c r="H80" s="34">
        <v>88.32</v>
      </c>
    </row>
    <row r="81" spans="1:8">
      <c r="A81" s="34">
        <v>2078</v>
      </c>
      <c r="B81" s="34">
        <v>29.91</v>
      </c>
      <c r="C81" s="34">
        <v>96</v>
      </c>
      <c r="D81" s="34">
        <v>55.38</v>
      </c>
      <c r="E81" s="34">
        <v>83.66</v>
      </c>
      <c r="F81" s="34">
        <v>21.27</v>
      </c>
      <c r="G81" s="34">
        <v>9.93</v>
      </c>
      <c r="H81" s="34">
        <v>87.91</v>
      </c>
    </row>
    <row r="82" spans="1:8">
      <c r="A82" s="34">
        <v>2079</v>
      </c>
      <c r="B82" s="34">
        <v>29.29</v>
      </c>
      <c r="C82" s="34">
        <v>94.7</v>
      </c>
      <c r="D82" s="34">
        <v>54.82</v>
      </c>
      <c r="E82" s="34">
        <v>83.35</v>
      </c>
      <c r="F82" s="34">
        <v>21.02</v>
      </c>
      <c r="G82" s="34">
        <v>9.83</v>
      </c>
      <c r="H82" s="34">
        <v>87.47</v>
      </c>
    </row>
    <row r="83" spans="1:8">
      <c r="A83" s="34">
        <v>2080</v>
      </c>
      <c r="B83" s="34">
        <v>28.7</v>
      </c>
      <c r="C83" s="34">
        <v>93.44</v>
      </c>
      <c r="D83" s="34">
        <v>54.28</v>
      </c>
      <c r="E83" s="34">
        <v>83.04</v>
      </c>
      <c r="F83" s="34">
        <v>20.78</v>
      </c>
      <c r="G83" s="34">
        <v>9.73</v>
      </c>
      <c r="H83" s="34">
        <v>87</v>
      </c>
    </row>
    <row r="84" spans="1:8">
      <c r="A84" s="34">
        <v>2081</v>
      </c>
      <c r="B84" s="34">
        <v>28.12</v>
      </c>
      <c r="C84" s="34">
        <v>92.21</v>
      </c>
      <c r="D84" s="34">
        <v>53.74</v>
      </c>
      <c r="E84" s="34">
        <v>82.71</v>
      </c>
      <c r="F84" s="34">
        <v>20.54</v>
      </c>
      <c r="G84" s="34">
        <v>9.64</v>
      </c>
      <c r="H84" s="34">
        <v>86.5</v>
      </c>
    </row>
    <row r="85" spans="1:8">
      <c r="A85" s="34">
        <v>2082</v>
      </c>
      <c r="B85" s="34">
        <v>27.57</v>
      </c>
      <c r="C85" s="34">
        <v>91.02</v>
      </c>
      <c r="D85" s="34">
        <v>53.21</v>
      </c>
      <c r="E85" s="34">
        <v>82.36</v>
      </c>
      <c r="F85" s="34">
        <v>20.309999999999999</v>
      </c>
      <c r="G85" s="34">
        <v>9.5500000000000007</v>
      </c>
      <c r="H85" s="34">
        <v>85.99</v>
      </c>
    </row>
    <row r="86" spans="1:8">
      <c r="A86" s="34">
        <v>2083</v>
      </c>
      <c r="B86" s="34">
        <v>27.04</v>
      </c>
      <c r="C86" s="34">
        <v>89.85</v>
      </c>
      <c r="D86" s="34">
        <v>52.69</v>
      </c>
      <c r="E86" s="34">
        <v>82.01</v>
      </c>
      <c r="F86" s="34">
        <v>20.09</v>
      </c>
      <c r="G86" s="34">
        <v>9.4600000000000009</v>
      </c>
      <c r="H86" s="34">
        <v>85.47</v>
      </c>
    </row>
    <row r="87" spans="1:8">
      <c r="A87" s="34">
        <v>2084</v>
      </c>
      <c r="B87" s="34">
        <v>26.53</v>
      </c>
      <c r="C87" s="34">
        <v>88.72</v>
      </c>
      <c r="D87" s="34">
        <v>52.17</v>
      </c>
      <c r="E87" s="34">
        <v>81.64</v>
      </c>
      <c r="F87" s="34">
        <v>19.88</v>
      </c>
      <c r="G87" s="34">
        <v>9.3800000000000008</v>
      </c>
      <c r="H87" s="34">
        <v>84.93</v>
      </c>
    </row>
    <row r="88" spans="1:8">
      <c r="A88" s="34">
        <v>2085</v>
      </c>
      <c r="B88" s="34">
        <v>26.05</v>
      </c>
      <c r="C88" s="34">
        <v>87.62</v>
      </c>
      <c r="D88" s="34">
        <v>51.67</v>
      </c>
      <c r="E88" s="34">
        <v>81.27</v>
      </c>
      <c r="F88" s="34">
        <v>19.670000000000002</v>
      </c>
      <c r="G88" s="34">
        <v>9.2899999999999991</v>
      </c>
      <c r="H88" s="34">
        <v>84.38</v>
      </c>
    </row>
    <row r="89" spans="1:8">
      <c r="A89" s="34">
        <v>2086</v>
      </c>
      <c r="B89" s="34">
        <v>25.58</v>
      </c>
      <c r="C89" s="34">
        <v>86.56</v>
      </c>
      <c r="D89" s="34">
        <v>51.16</v>
      </c>
      <c r="E89" s="34">
        <v>80.88</v>
      </c>
      <c r="F89" s="34">
        <v>19.47</v>
      </c>
      <c r="G89" s="34">
        <v>9.2100000000000009</v>
      </c>
      <c r="H89" s="34">
        <v>83.82</v>
      </c>
    </row>
    <row r="90" spans="1:8">
      <c r="A90" s="34">
        <v>2087</v>
      </c>
      <c r="B90" s="34">
        <v>25.13</v>
      </c>
      <c r="C90" s="34">
        <v>85.52</v>
      </c>
      <c r="D90" s="34">
        <v>50.67</v>
      </c>
      <c r="E90" s="34">
        <v>80.5</v>
      </c>
      <c r="F90" s="34">
        <v>19.28</v>
      </c>
      <c r="G90" s="34">
        <v>9.1300000000000008</v>
      </c>
      <c r="H90" s="34">
        <v>83.26</v>
      </c>
    </row>
    <row r="91" spans="1:8">
      <c r="A91" s="34">
        <v>2088</v>
      </c>
      <c r="B91" s="34">
        <v>24.69</v>
      </c>
      <c r="C91" s="34">
        <v>84.51</v>
      </c>
      <c r="D91" s="34">
        <v>50.18</v>
      </c>
      <c r="E91" s="34">
        <v>80.099999999999994</v>
      </c>
      <c r="F91" s="34">
        <v>19.09</v>
      </c>
      <c r="G91" s="34">
        <v>9.0500000000000007</v>
      </c>
      <c r="H91" s="34">
        <v>82.69</v>
      </c>
    </row>
    <row r="92" spans="1:8">
      <c r="A92" s="34">
        <v>2089</v>
      </c>
      <c r="B92" s="34">
        <v>24.28</v>
      </c>
      <c r="C92" s="34">
        <v>83.54</v>
      </c>
      <c r="D92" s="34">
        <v>49.7</v>
      </c>
      <c r="E92" s="34">
        <v>79.709999999999994</v>
      </c>
      <c r="F92" s="34">
        <v>18.91</v>
      </c>
      <c r="G92" s="34">
        <v>8.9700000000000006</v>
      </c>
      <c r="H92" s="34">
        <v>82.13</v>
      </c>
    </row>
    <row r="93" spans="1:8">
      <c r="A93" s="34">
        <v>2090</v>
      </c>
      <c r="B93" s="34">
        <v>23.88</v>
      </c>
      <c r="C93" s="34">
        <v>82.59</v>
      </c>
      <c r="D93" s="34">
        <v>49.23</v>
      </c>
      <c r="E93" s="34">
        <v>79.31</v>
      </c>
      <c r="F93" s="34">
        <v>18.739999999999998</v>
      </c>
      <c r="G93" s="34">
        <v>8.89</v>
      </c>
      <c r="H93" s="34">
        <v>81.56</v>
      </c>
    </row>
    <row r="94" spans="1:8">
      <c r="A94" s="34">
        <v>2091</v>
      </c>
      <c r="B94" s="34">
        <v>23.5</v>
      </c>
      <c r="C94" s="34">
        <v>81.67</v>
      </c>
      <c r="D94" s="34">
        <v>48.77</v>
      </c>
      <c r="E94" s="34">
        <v>78.91</v>
      </c>
      <c r="F94" s="34">
        <v>18.57</v>
      </c>
      <c r="G94" s="34">
        <v>8.81</v>
      </c>
      <c r="H94" s="34">
        <v>81</v>
      </c>
    </row>
    <row r="95" spans="1:8">
      <c r="A95" s="34">
        <v>2092</v>
      </c>
      <c r="B95" s="34">
        <v>23.14</v>
      </c>
      <c r="C95" s="34">
        <v>80.790000000000006</v>
      </c>
      <c r="D95" s="34">
        <v>48.31</v>
      </c>
      <c r="E95" s="34">
        <v>78.510000000000005</v>
      </c>
      <c r="F95" s="34">
        <v>18.399999999999999</v>
      </c>
      <c r="G95" s="34">
        <v>8.73</v>
      </c>
      <c r="H95" s="34">
        <v>80.44</v>
      </c>
    </row>
    <row r="96" spans="1:8">
      <c r="A96" s="34">
        <v>2093</v>
      </c>
      <c r="B96" s="34">
        <v>22.79</v>
      </c>
      <c r="C96" s="34">
        <v>79.92</v>
      </c>
      <c r="D96" s="34">
        <v>47.86</v>
      </c>
      <c r="E96" s="34">
        <v>78.12</v>
      </c>
      <c r="F96" s="34">
        <v>18.239999999999998</v>
      </c>
      <c r="G96" s="34">
        <v>8.66</v>
      </c>
      <c r="H96" s="34">
        <v>79.89</v>
      </c>
    </row>
    <row r="97" spans="1:8">
      <c r="A97" s="34">
        <v>2094</v>
      </c>
      <c r="B97" s="34">
        <v>22.46</v>
      </c>
      <c r="C97" s="34">
        <v>79.09</v>
      </c>
      <c r="D97" s="34">
        <v>47.42</v>
      </c>
      <c r="E97" s="34">
        <v>77.72</v>
      </c>
      <c r="F97" s="34">
        <v>18.09</v>
      </c>
      <c r="G97" s="34">
        <v>8.58</v>
      </c>
      <c r="H97" s="34">
        <v>79.349999999999994</v>
      </c>
    </row>
    <row r="98" spans="1:8">
      <c r="A98" s="34">
        <v>2095</v>
      </c>
      <c r="B98" s="34">
        <v>22.14</v>
      </c>
      <c r="C98" s="34">
        <v>78.28</v>
      </c>
      <c r="D98" s="34">
        <v>46.98</v>
      </c>
      <c r="E98" s="34">
        <v>77.33</v>
      </c>
      <c r="F98" s="34">
        <v>17.940000000000001</v>
      </c>
      <c r="G98" s="34">
        <v>8.51</v>
      </c>
      <c r="H98" s="34">
        <v>78.81</v>
      </c>
    </row>
    <row r="99" spans="1:8">
      <c r="A99" s="34">
        <v>2096</v>
      </c>
      <c r="B99" s="34">
        <v>21.84</v>
      </c>
      <c r="C99" s="34">
        <v>77.489999999999995</v>
      </c>
      <c r="D99" s="34">
        <v>46.55</v>
      </c>
      <c r="E99" s="34">
        <v>76.94</v>
      </c>
      <c r="F99" s="34">
        <v>17.79</v>
      </c>
      <c r="G99" s="34">
        <v>8.43</v>
      </c>
      <c r="H99" s="34">
        <v>78.28</v>
      </c>
    </row>
    <row r="100" spans="1:8">
      <c r="A100" s="34">
        <v>2097</v>
      </c>
      <c r="B100" s="34">
        <v>21.55</v>
      </c>
      <c r="C100" s="34">
        <v>76.73</v>
      </c>
      <c r="D100" s="34">
        <v>46.13</v>
      </c>
      <c r="E100" s="34">
        <v>76.55</v>
      </c>
      <c r="F100" s="34">
        <v>17.649999999999999</v>
      </c>
      <c r="G100" s="34">
        <v>8.36</v>
      </c>
      <c r="H100" s="34">
        <v>77.760000000000005</v>
      </c>
    </row>
    <row r="101" spans="1:8">
      <c r="A101" s="34">
        <v>2098</v>
      </c>
      <c r="B101" s="34">
        <v>21.27</v>
      </c>
      <c r="C101" s="34">
        <v>75.989999999999995</v>
      </c>
      <c r="D101" s="34">
        <v>45.72</v>
      </c>
      <c r="E101" s="34">
        <v>76.16</v>
      </c>
      <c r="F101" s="34">
        <v>17.510000000000002</v>
      </c>
      <c r="G101" s="34">
        <v>8.2799999999999994</v>
      </c>
      <c r="H101" s="34">
        <v>77.239999999999995</v>
      </c>
    </row>
    <row r="102" spans="1:8">
      <c r="A102" s="34">
        <v>2099</v>
      </c>
      <c r="B102" s="34">
        <v>21.01</v>
      </c>
      <c r="C102" s="34">
        <v>75.27</v>
      </c>
      <c r="D102" s="34">
        <v>45.31</v>
      </c>
      <c r="E102" s="34">
        <v>75.78</v>
      </c>
      <c r="F102" s="34">
        <v>17.38</v>
      </c>
      <c r="G102" s="34">
        <v>8.2100000000000009</v>
      </c>
      <c r="H102" s="34">
        <v>76.739999999999995</v>
      </c>
    </row>
    <row r="103" spans="1:8">
      <c r="A103" s="34">
        <v>2100</v>
      </c>
      <c r="B103" s="34">
        <v>20.76</v>
      </c>
      <c r="C103" s="34">
        <v>74.569999999999993</v>
      </c>
      <c r="D103" s="34">
        <v>44.91</v>
      </c>
      <c r="E103" s="34">
        <v>75.400000000000006</v>
      </c>
      <c r="F103" s="34">
        <v>17.25</v>
      </c>
      <c r="G103" s="34">
        <v>8.14</v>
      </c>
      <c r="H103" s="34">
        <v>76.25</v>
      </c>
    </row>
  </sheetData>
  <mergeCells count="3">
    <mergeCell ref="L3:N3"/>
    <mergeCell ref="L21:N21"/>
    <mergeCell ref="L39:N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Nakshatra Nakshatra</dc:creator>
  <cp:keywords/>
  <dc:description/>
  <cp:lastModifiedBy/>
  <cp:revision/>
  <dcterms:created xsi:type="dcterms:W3CDTF">2023-04-16T13:20:55Z</dcterms:created>
  <dcterms:modified xsi:type="dcterms:W3CDTF">2023-06-08T01:53:20Z</dcterms:modified>
  <cp:category/>
  <cp:contentStatus/>
</cp:coreProperties>
</file>