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17bdd4b374292c/CE/MS NWU/Classes/MSDS 460/Assignment 1/"/>
    </mc:Choice>
  </mc:AlternateContent>
  <xr:revisionPtr revIDLastSave="1142" documentId="13_ncr:1_{CEC7152F-6C50-4448-B1DE-5434C5CB3B21}" xr6:coauthVersionLast="47" xr6:coauthVersionMax="47" xr10:uidLastSave="{790C19E4-BEF3-47D2-87BE-03941AB1E0E6}"/>
  <bookViews>
    <workbookView xWindow="-120" yWindow="-120" windowWidth="51840" windowHeight="21120" xr2:uid="{1AF2DE59-50A1-4ECE-803F-AE21D385ACAB}"/>
  </bookViews>
  <sheets>
    <sheet name="recipes" sheetId="5" r:id="rId1"/>
    <sheet name="costing" sheetId="3" r:id="rId2"/>
    <sheet name="fi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" i="3" l="1"/>
  <c r="K2" i="5"/>
  <c r="K3" i="5" s="1"/>
  <c r="J2" i="5"/>
  <c r="J3" i="5" s="1"/>
  <c r="I2" i="5"/>
  <c r="H2" i="5"/>
  <c r="G2" i="5"/>
  <c r="G3" i="5" s="1"/>
  <c r="F2" i="5"/>
  <c r="F3" i="5" s="1"/>
  <c r="E2" i="5"/>
  <c r="E3" i="5" s="1"/>
  <c r="H3" i="5"/>
  <c r="E106" i="3"/>
  <c r="H23" i="5"/>
  <c r="E14" i="3"/>
  <c r="E21" i="3" s="1"/>
  <c r="E93" i="3"/>
  <c r="E91" i="3"/>
  <c r="E90" i="3"/>
  <c r="E81" i="3"/>
  <c r="F44" i="5"/>
  <c r="G44" i="5"/>
  <c r="H44" i="5"/>
  <c r="I44" i="5"/>
  <c r="J44" i="5"/>
  <c r="K44" i="5"/>
  <c r="L44" i="5"/>
  <c r="E44" i="5"/>
  <c r="F55" i="5"/>
  <c r="G55" i="5"/>
  <c r="H55" i="5"/>
  <c r="I55" i="5"/>
  <c r="J55" i="5"/>
  <c r="K55" i="5"/>
  <c r="L55" i="5"/>
  <c r="E55" i="5"/>
  <c r="J26" i="5"/>
  <c r="J40" i="5" s="1"/>
  <c r="I26" i="5"/>
  <c r="I40" i="5" s="1"/>
  <c r="G26" i="5"/>
  <c r="G40" i="5" s="1"/>
  <c r="F26" i="5"/>
  <c r="F40" i="5" s="1"/>
  <c r="E26" i="5"/>
  <c r="E40" i="5" s="1"/>
  <c r="I3" i="5"/>
  <c r="L3" i="5"/>
  <c r="G23" i="5"/>
  <c r="E23" i="5"/>
  <c r="F23" i="5"/>
  <c r="I23" i="5"/>
  <c r="J23" i="5"/>
  <c r="K23" i="5"/>
  <c r="L23" i="5"/>
  <c r="H40" i="5"/>
  <c r="K40" i="5"/>
  <c r="L40" i="5"/>
  <c r="E70" i="3"/>
  <c r="E63" i="3"/>
  <c r="E45" i="3"/>
  <c r="E94" i="3" l="1"/>
</calcChain>
</file>

<file path=xl/sharedStrings.xml><?xml version="1.0" encoding="utf-8"?>
<sst xmlns="http://schemas.openxmlformats.org/spreadsheetml/2006/main" count="431" uniqueCount="146">
  <si>
    <t>recipe_name</t>
  </si>
  <si>
    <t>ingredient_name_org</t>
  </si>
  <si>
    <t>amount_org</t>
  </si>
  <si>
    <t>unit_org</t>
  </si>
  <si>
    <t>amount</t>
  </si>
  <si>
    <t>unit</t>
  </si>
  <si>
    <t>g</t>
  </si>
  <si>
    <t>Tomato</t>
  </si>
  <si>
    <t>Tomato, ripe, hybrid (Solanum lycopersicum)</t>
  </si>
  <si>
    <t>Garlic</t>
  </si>
  <si>
    <t>3 to 4</t>
  </si>
  <si>
    <t>cloves</t>
  </si>
  <si>
    <t>Garlic, small clove (Allium sativum)</t>
  </si>
  <si>
    <t>Ginger</t>
  </si>
  <si>
    <t>inch</t>
  </si>
  <si>
    <t>Ginger, fresh (Zingiber officinale)</t>
  </si>
  <si>
    <t>Onion</t>
  </si>
  <si>
    <t>Onion, big (Allium cepa)</t>
  </si>
  <si>
    <t>Black cardamom</t>
  </si>
  <si>
    <t>Cardamom, black (Elettaria cardamomum)</t>
  </si>
  <si>
    <t>tsp</t>
  </si>
  <si>
    <t>Cloves</t>
  </si>
  <si>
    <t>Cloves (Syzygium aromaticum)</t>
  </si>
  <si>
    <t>Cumin seeds (Cuminum cyminum)</t>
  </si>
  <si>
    <t>Pepper corns</t>
  </si>
  <si>
    <t>Pepper, black (Piper nigrum)</t>
  </si>
  <si>
    <t>Turmeric powder (Curcuma domestica)</t>
  </si>
  <si>
    <t>tbsp</t>
  </si>
  <si>
    <t>Yogurt, whole milk, plain</t>
  </si>
  <si>
    <t>Bay leaf</t>
  </si>
  <si>
    <t>1 to 2</t>
  </si>
  <si>
    <t>Bay leaf, dried</t>
  </si>
  <si>
    <t>Red chilli powder</t>
  </si>
  <si>
    <t>Chilli powder</t>
  </si>
  <si>
    <t>Cinnamon</t>
  </si>
  <si>
    <t>Cinnamon, ground</t>
  </si>
  <si>
    <t>Salt</t>
  </si>
  <si>
    <t>Chicken Curry</t>
  </si>
  <si>
    <t>Tomatoes</t>
  </si>
  <si>
    <t>Coriander leaves</t>
  </si>
  <si>
    <t>a few</t>
  </si>
  <si>
    <t>Green cardamom</t>
  </si>
  <si>
    <t>Coriander seeds</t>
  </si>
  <si>
    <t>Cumin seeds</t>
  </si>
  <si>
    <t>Poppy seeds</t>
  </si>
  <si>
    <t>Haldi powder</t>
  </si>
  <si>
    <t>Chicken</t>
  </si>
  <si>
    <t>Garam masala</t>
  </si>
  <si>
    <t>Tandoori Fish</t>
  </si>
  <si>
    <t>Lemon</t>
  </si>
  <si>
    <t>lemon</t>
  </si>
  <si>
    <t>Lemons, flesh only, raw, weighed with peel and pips</t>
  </si>
  <si>
    <t>Vinegar</t>
  </si>
  <si>
    <t>AJWAIN SEED WHOLE ORGANIC SPICES</t>
  </si>
  <si>
    <t>Water</t>
  </si>
  <si>
    <t>Chapati/Roti</t>
  </si>
  <si>
    <t>Whole wheat flour</t>
  </si>
  <si>
    <t>enough to make a soft dough</t>
  </si>
  <si>
    <t>Ghee or butter</t>
  </si>
  <si>
    <t>Recipe Name</t>
  </si>
  <si>
    <t>cost</t>
  </si>
  <si>
    <t>Serving</t>
  </si>
  <si>
    <t>cost (USD)</t>
  </si>
  <si>
    <t>~10g</t>
  </si>
  <si>
    <t>pods</t>
  </si>
  <si>
    <t>~2g</t>
  </si>
  <si>
    <t>leaf</t>
  </si>
  <si>
    <t>energy_kcal</t>
  </si>
  <si>
    <t>protein_g</t>
  </si>
  <si>
    <t>calcium_mg</t>
  </si>
  <si>
    <t>sodium_mg</t>
  </si>
  <si>
    <t>potassium_mg</t>
  </si>
  <si>
    <t>iron_mg</t>
  </si>
  <si>
    <t>vitd2_ug</t>
  </si>
  <si>
    <t>vitd3_ug</t>
  </si>
  <si>
    <t>Oil, Olive</t>
  </si>
  <si>
    <t>Oil, olive</t>
  </si>
  <si>
    <t>Basmati Rice</t>
  </si>
  <si>
    <t>Salmon Steak</t>
  </si>
  <si>
    <t>Sea Salt</t>
  </si>
  <si>
    <t>Black Pepper</t>
  </si>
  <si>
    <t>Dried Sage</t>
  </si>
  <si>
    <t>Raw Garlic</t>
  </si>
  <si>
    <t>Olive Oil</t>
  </si>
  <si>
    <t>Red Chilli Pepper</t>
  </si>
  <si>
    <t>o</t>
  </si>
  <si>
    <t>Ingredient Name</t>
  </si>
  <si>
    <t>Tuna Sandwich</t>
  </si>
  <si>
    <t>Tuna (Starkist)</t>
  </si>
  <si>
    <t>pack</t>
  </si>
  <si>
    <t>Mayonnaise</t>
  </si>
  <si>
    <t>Dijon mustard</t>
  </si>
  <si>
    <t>Lemon Juice</t>
  </si>
  <si>
    <t>Fresh Dill</t>
  </si>
  <si>
    <t>Fresh Parsley</t>
  </si>
  <si>
    <t>Fresh Chives</t>
  </si>
  <si>
    <t>spring</t>
  </si>
  <si>
    <t>Sourdough bread</t>
  </si>
  <si>
    <t>slice</t>
  </si>
  <si>
    <t>vitamin d</t>
  </si>
  <si>
    <t>Cumin Seeds</t>
  </si>
  <si>
    <t>Olive Oil (Pompeian USDA Organic)</t>
  </si>
  <si>
    <t>16 fl oz = 7.99</t>
  </si>
  <si>
    <t>Salt (Morton Iodized)</t>
  </si>
  <si>
    <t>737 g = $4</t>
  </si>
  <si>
    <t>Yogurt, whole milk, plain (Chobani Greek)</t>
  </si>
  <si>
    <t>32oz = $5.99</t>
  </si>
  <si>
    <t>Vinegar (plain)</t>
  </si>
  <si>
    <t>Ajwain seeds</t>
  </si>
  <si>
    <t>Salmon Steak (Sockeye Salmon Fillet)</t>
  </si>
  <si>
    <t>32oz = $28.99</t>
  </si>
  <si>
    <t>Pack of 6 = $16.44</t>
  </si>
  <si>
    <t>Kensington's Mayonnaise Avocado Oil 12 oz = 19.93</t>
  </si>
  <si>
    <t>Grey Poupon Dijon Mustard (8 oz_ = $3.88</t>
  </si>
  <si>
    <t>1 bunch = 2.49</t>
  </si>
  <si>
    <t>1 bunch = 2.29</t>
  </si>
  <si>
    <t>WHOLE FOODS MARKET Heritage Grain Sourdough Boule = $6</t>
  </si>
  <si>
    <t>Rainbow Trout</t>
  </si>
  <si>
    <t>fillet</t>
  </si>
  <si>
    <t>Rainbox Trout</t>
  </si>
  <si>
    <t>Tofu diced</t>
  </si>
  <si>
    <t>ounces</t>
  </si>
  <si>
    <t>Firm Tofu</t>
  </si>
  <si>
    <t>oz</t>
  </si>
  <si>
    <t>Whole Foods Market, Tofu Firm Organic, 14 Ounce = 2.29</t>
  </si>
  <si>
    <t>Mushrooms Shitake</t>
  </si>
  <si>
    <t>Veg Biryani</t>
  </si>
  <si>
    <t>Greek Omelette</t>
  </si>
  <si>
    <t>Feta Cheese</t>
  </si>
  <si>
    <t>eggs</t>
  </si>
  <si>
    <t>Vital Farms 18 Pasture-Raised Eggs = $11.79</t>
  </si>
  <si>
    <t>Baby Spinach</t>
  </si>
  <si>
    <t>Plum Tomato</t>
  </si>
  <si>
    <t>cup</t>
  </si>
  <si>
    <t>Pepper corns crushed</t>
  </si>
  <si>
    <t>Taylor Farms Baby Spinach 6oz = $3.69</t>
  </si>
  <si>
    <t>Whole Foods Market, Feta Crumbles, 6 Ounce = $4.49</t>
  </si>
  <si>
    <t>Veg Biyrani</t>
  </si>
  <si>
    <t>Amazon Fresh Brand, Sliced Shiitake Mushrooms, 5 Oz = $5.49</t>
  </si>
  <si>
    <t>3 Eggs Large, salt, butter, feta cheese, baby spinach, pepper, plum tomato, white button mushrooms</t>
  </si>
  <si>
    <t>Swiss Muesli</t>
  </si>
  <si>
    <t>Low Fat Milk 2% Horizon</t>
  </si>
  <si>
    <t>Familia Swiss Muesli Cereal, Premium Recipe 1 Pack = $9.99</t>
  </si>
  <si>
    <t>Horizon Organic 2% Reduced Fat Milk with DHA Omega-3, 64 Fl Oz = $7.29</t>
  </si>
  <si>
    <t>Links</t>
  </si>
  <si>
    <t>https://www.nutritionix.com/food/greek-omelette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</si>
</sst>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8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00000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8" fontId="4" fillId="0" borderId="0" xfId="0" applyNumberFormat="1" applyFont="1" applyAlignment="1">
      <alignment vertical="center" wrapText="1"/>
    </xf>
    <xf numFmtId="8" fontId="4" fillId="0" borderId="0" xfId="0" applyNumberFormat="1" applyFont="1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3584-351A-4107-AFDA-BF778DEA35A3}">
  <dimension ref="A1:L60"/>
  <sheetViews>
    <sheetView tabSelected="1" topLeftCell="A21" workbookViewId="0">
      <selection activeCell="B61" sqref="B61"/>
    </sheetView>
  </sheetViews>
  <sheetFormatPr defaultRowHeight="15" x14ac:dyDescent="0.25"/>
  <cols>
    <col min="1" max="1" width="16.5703125" bestFit="1" customWidth="1"/>
    <col min="2" max="2" width="48.5703125" bestFit="1" customWidth="1"/>
    <col min="3" max="3" width="7.85546875" bestFit="1" customWidth="1"/>
    <col min="4" max="4" width="6.5703125" bestFit="1" customWidth="1"/>
    <col min="5" max="5" width="11.5703125" bestFit="1" customWidth="1"/>
    <col min="6" max="6" width="9.5703125" bestFit="1" customWidth="1"/>
    <col min="7" max="7" width="11.42578125" bestFit="1" customWidth="1"/>
    <col min="8" max="8" width="11.28515625" bestFit="1" customWidth="1"/>
    <col min="9" max="9" width="14" bestFit="1" customWidth="1"/>
    <col min="10" max="10" width="8.28515625" bestFit="1" customWidth="1"/>
    <col min="11" max="12" width="8.5703125" bestFit="1" customWidth="1"/>
  </cols>
  <sheetData>
    <row r="1" spans="1:12" x14ac:dyDescent="0.25">
      <c r="A1" s="6" t="s">
        <v>0</v>
      </c>
      <c r="B1" s="6" t="s">
        <v>86</v>
      </c>
      <c r="C1" s="6" t="s">
        <v>4</v>
      </c>
      <c r="D1" s="6" t="s">
        <v>5</v>
      </c>
      <c r="E1" s="6" t="s">
        <v>67</v>
      </c>
      <c r="F1" s="6" t="s">
        <v>68</v>
      </c>
      <c r="G1" s="6" t="s">
        <v>69</v>
      </c>
      <c r="H1" s="6" t="s">
        <v>70</v>
      </c>
      <c r="I1" s="6" t="s">
        <v>71</v>
      </c>
      <c r="J1" s="6" t="s">
        <v>72</v>
      </c>
      <c r="K1" s="6" t="s">
        <v>73</v>
      </c>
      <c r="L1" s="6" t="s">
        <v>74</v>
      </c>
    </row>
    <row r="2" spans="1:12" ht="30" customHeight="1" x14ac:dyDescent="0.25">
      <c r="A2" s="11" t="s">
        <v>127</v>
      </c>
      <c r="B2" s="16" t="s">
        <v>139</v>
      </c>
      <c r="C2" s="11">
        <v>543</v>
      </c>
      <c r="D2" s="11" t="s">
        <v>6</v>
      </c>
      <c r="E2" s="11">
        <f>25+456</f>
        <v>481</v>
      </c>
      <c r="F2" s="11">
        <f>3.5+30</f>
        <v>33.5</v>
      </c>
      <c r="G2" s="11">
        <f>3.4+463</f>
        <v>466.4</v>
      </c>
      <c r="H2" s="11">
        <f>5.7+1338</f>
        <v>1343.7</v>
      </c>
      <c r="I2" s="11">
        <f>360.6+1648.2</f>
        <v>2008.8000000000002</v>
      </c>
      <c r="J2" s="11">
        <f>0.57+9.2</f>
        <v>9.77</v>
      </c>
      <c r="K2" s="11">
        <f>0.23+3.1</f>
        <v>3.33</v>
      </c>
      <c r="L2" s="11">
        <v>0</v>
      </c>
    </row>
    <row r="3" spans="1:12" x14ac:dyDescent="0.25">
      <c r="A3" s="11"/>
      <c r="B3" s="10"/>
      <c r="C3" s="11"/>
      <c r="D3" s="11"/>
      <c r="E3" s="12">
        <f t="shared" ref="E3:L3" si="0">SUM(E2:E2)</f>
        <v>481</v>
      </c>
      <c r="F3" s="12">
        <f t="shared" si="0"/>
        <v>33.5</v>
      </c>
      <c r="G3" s="12">
        <f t="shared" si="0"/>
        <v>466.4</v>
      </c>
      <c r="H3" s="12">
        <f t="shared" si="0"/>
        <v>1343.7</v>
      </c>
      <c r="I3" s="12">
        <f t="shared" si="0"/>
        <v>2008.8000000000002</v>
      </c>
      <c r="J3" s="12">
        <f t="shared" si="0"/>
        <v>9.77</v>
      </c>
      <c r="K3" s="12">
        <f t="shared" si="0"/>
        <v>3.33</v>
      </c>
      <c r="L3" s="12">
        <f t="shared" si="0"/>
        <v>0</v>
      </c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t="s">
        <v>126</v>
      </c>
      <c r="B5" t="s">
        <v>77</v>
      </c>
      <c r="C5">
        <v>100</v>
      </c>
      <c r="D5" t="s">
        <v>6</v>
      </c>
      <c r="E5">
        <v>333</v>
      </c>
      <c r="F5">
        <v>6.7</v>
      </c>
      <c r="G5">
        <v>0</v>
      </c>
      <c r="H5">
        <v>0</v>
      </c>
      <c r="I5">
        <v>0</v>
      </c>
      <c r="J5">
        <v>2.4</v>
      </c>
      <c r="K5">
        <v>0</v>
      </c>
      <c r="L5">
        <v>0</v>
      </c>
    </row>
    <row r="6" spans="1:12" x14ac:dyDescent="0.25">
      <c r="A6" t="s">
        <v>126</v>
      </c>
      <c r="B6" t="s">
        <v>8</v>
      </c>
      <c r="C6">
        <v>50</v>
      </c>
      <c r="D6" t="s">
        <v>6</v>
      </c>
      <c r="E6">
        <v>9</v>
      </c>
      <c r="F6">
        <v>0.44</v>
      </c>
      <c r="G6">
        <v>5</v>
      </c>
      <c r="H6">
        <v>2.5</v>
      </c>
      <c r="I6">
        <v>118.5</v>
      </c>
      <c r="J6">
        <v>0.14000000000000001</v>
      </c>
      <c r="K6">
        <v>0</v>
      </c>
      <c r="L6">
        <v>0</v>
      </c>
    </row>
    <row r="7" spans="1:12" x14ac:dyDescent="0.25">
      <c r="A7" t="s">
        <v>126</v>
      </c>
      <c r="B7" t="s">
        <v>12</v>
      </c>
      <c r="C7">
        <v>2.2000000000000002</v>
      </c>
      <c r="D7" t="s">
        <v>6</v>
      </c>
      <c r="E7">
        <v>3</v>
      </c>
      <c r="F7">
        <v>0.14000000000000001</v>
      </c>
      <c r="G7">
        <v>4</v>
      </c>
      <c r="H7">
        <v>0.37</v>
      </c>
      <c r="I7">
        <v>8.8000000000000007</v>
      </c>
      <c r="J7">
        <v>0.04</v>
      </c>
      <c r="K7">
        <v>0</v>
      </c>
      <c r="L7">
        <v>0</v>
      </c>
    </row>
    <row r="8" spans="1:12" x14ac:dyDescent="0.25">
      <c r="A8" t="s">
        <v>126</v>
      </c>
      <c r="B8" t="s">
        <v>15</v>
      </c>
      <c r="C8">
        <v>6.33</v>
      </c>
      <c r="D8" t="s">
        <v>6</v>
      </c>
      <c r="E8">
        <v>5</v>
      </c>
      <c r="F8">
        <v>0.11</v>
      </c>
      <c r="G8">
        <v>1</v>
      </c>
      <c r="H8">
        <v>0.82</v>
      </c>
      <c r="I8">
        <v>26.1</v>
      </c>
      <c r="J8">
        <v>0.04</v>
      </c>
      <c r="K8">
        <v>0</v>
      </c>
      <c r="L8">
        <v>0</v>
      </c>
    </row>
    <row r="9" spans="1:12" x14ac:dyDescent="0.25">
      <c r="A9" t="s">
        <v>126</v>
      </c>
      <c r="B9" t="s">
        <v>17</v>
      </c>
      <c r="C9">
        <v>100</v>
      </c>
      <c r="D9" t="s">
        <v>6</v>
      </c>
      <c r="E9">
        <v>40</v>
      </c>
      <c r="F9">
        <v>1.1000000000000001</v>
      </c>
      <c r="G9">
        <v>23</v>
      </c>
      <c r="H9">
        <v>4</v>
      </c>
      <c r="I9">
        <v>146</v>
      </c>
      <c r="J9">
        <v>0.21</v>
      </c>
      <c r="K9">
        <v>0</v>
      </c>
      <c r="L9">
        <v>0</v>
      </c>
    </row>
    <row r="10" spans="1:12" x14ac:dyDescent="0.25">
      <c r="A10" t="s">
        <v>126</v>
      </c>
      <c r="B10" t="s">
        <v>19</v>
      </c>
      <c r="C10">
        <v>0.25</v>
      </c>
      <c r="D10" t="s">
        <v>20</v>
      </c>
      <c r="E10">
        <v>2</v>
      </c>
      <c r="F10">
        <v>0.05</v>
      </c>
      <c r="G10">
        <v>1.9</v>
      </c>
      <c r="H10">
        <v>0.09</v>
      </c>
      <c r="I10">
        <v>5.6</v>
      </c>
      <c r="J10">
        <v>7.0000000000000007E-2</v>
      </c>
      <c r="K10">
        <v>0</v>
      </c>
      <c r="L10">
        <v>0</v>
      </c>
    </row>
    <row r="11" spans="1:12" x14ac:dyDescent="0.25">
      <c r="A11" t="s">
        <v>126</v>
      </c>
      <c r="B11" t="s">
        <v>22</v>
      </c>
      <c r="C11">
        <v>0.5</v>
      </c>
      <c r="D11" t="s">
        <v>20</v>
      </c>
      <c r="E11">
        <v>3</v>
      </c>
      <c r="F11">
        <v>0.06</v>
      </c>
      <c r="G11">
        <v>6.6</v>
      </c>
      <c r="H11">
        <v>2.9</v>
      </c>
      <c r="I11">
        <v>10.7</v>
      </c>
      <c r="J11">
        <v>0.12</v>
      </c>
      <c r="K11">
        <v>0</v>
      </c>
      <c r="L11">
        <v>0</v>
      </c>
    </row>
    <row r="12" spans="1:12" x14ac:dyDescent="0.25">
      <c r="A12" t="s">
        <v>126</v>
      </c>
      <c r="B12" t="s">
        <v>23</v>
      </c>
      <c r="C12">
        <v>0.5</v>
      </c>
      <c r="D12" t="s">
        <v>20</v>
      </c>
      <c r="E12">
        <v>4</v>
      </c>
      <c r="F12">
        <v>0.19</v>
      </c>
      <c r="G12">
        <v>9.8000000000000007</v>
      </c>
      <c r="H12">
        <v>1.8</v>
      </c>
      <c r="I12">
        <v>18.8</v>
      </c>
      <c r="J12">
        <v>0.7</v>
      </c>
      <c r="K12">
        <v>0</v>
      </c>
      <c r="L12">
        <v>0</v>
      </c>
    </row>
    <row r="13" spans="1:12" x14ac:dyDescent="0.25">
      <c r="A13" t="s">
        <v>126</v>
      </c>
      <c r="B13" t="s">
        <v>25</v>
      </c>
      <c r="C13">
        <v>0.875</v>
      </c>
      <c r="D13" t="s">
        <v>20</v>
      </c>
      <c r="E13">
        <v>6</v>
      </c>
      <c r="F13">
        <v>0.24</v>
      </c>
      <c r="G13">
        <v>10.199999999999999</v>
      </c>
      <c r="H13">
        <v>0.46</v>
      </c>
      <c r="I13">
        <v>30.6</v>
      </c>
      <c r="J13">
        <v>0.22</v>
      </c>
      <c r="K13">
        <v>0</v>
      </c>
      <c r="L13">
        <v>0</v>
      </c>
    </row>
    <row r="14" spans="1:12" x14ac:dyDescent="0.25">
      <c r="A14" t="s">
        <v>126</v>
      </c>
      <c r="B14" t="s">
        <v>26</v>
      </c>
      <c r="C14">
        <v>0.25</v>
      </c>
      <c r="D14" t="s">
        <v>20</v>
      </c>
      <c r="E14">
        <v>2</v>
      </c>
      <c r="F14">
        <v>7.0000000000000007E-2</v>
      </c>
      <c r="G14">
        <v>1.3</v>
      </c>
      <c r="H14">
        <v>0.2</v>
      </c>
      <c r="I14">
        <v>15.6</v>
      </c>
      <c r="J14">
        <v>0.41</v>
      </c>
      <c r="K14">
        <v>0</v>
      </c>
      <c r="L14">
        <v>0</v>
      </c>
    </row>
    <row r="15" spans="1:12" x14ac:dyDescent="0.25">
      <c r="A15" t="s">
        <v>126</v>
      </c>
      <c r="B15" t="s">
        <v>122</v>
      </c>
      <c r="C15">
        <v>7</v>
      </c>
      <c r="D15" t="s">
        <v>123</v>
      </c>
      <c r="E15">
        <v>286</v>
      </c>
      <c r="F15">
        <v>34.299999999999997</v>
      </c>
      <c r="G15">
        <v>1355.4</v>
      </c>
      <c r="H15">
        <v>27.8</v>
      </c>
      <c r="I15">
        <v>470.3</v>
      </c>
      <c r="J15">
        <v>5.3</v>
      </c>
      <c r="K15">
        <v>0</v>
      </c>
      <c r="L15">
        <v>0</v>
      </c>
    </row>
    <row r="16" spans="1:12" x14ac:dyDescent="0.25">
      <c r="A16" t="s">
        <v>126</v>
      </c>
      <c r="B16" t="s">
        <v>125</v>
      </c>
      <c r="C16">
        <v>3</v>
      </c>
      <c r="D16" t="s">
        <v>123</v>
      </c>
      <c r="E16">
        <v>29</v>
      </c>
      <c r="F16">
        <v>1.9</v>
      </c>
      <c r="G16">
        <v>1.7</v>
      </c>
      <c r="H16">
        <v>7.7</v>
      </c>
      <c r="I16">
        <v>258.60000000000002</v>
      </c>
      <c r="J16">
        <v>0.35</v>
      </c>
      <c r="K16">
        <v>0.34</v>
      </c>
      <c r="L16">
        <v>0</v>
      </c>
    </row>
    <row r="17" spans="1:12" x14ac:dyDescent="0.25">
      <c r="A17" t="s">
        <v>126</v>
      </c>
      <c r="B17" t="s">
        <v>28</v>
      </c>
      <c r="C17">
        <v>1</v>
      </c>
      <c r="D17" t="s">
        <v>27</v>
      </c>
      <c r="E17">
        <v>9</v>
      </c>
      <c r="F17">
        <v>0.52</v>
      </c>
      <c r="G17">
        <v>18.2</v>
      </c>
      <c r="H17">
        <v>6.9</v>
      </c>
      <c r="I17">
        <v>23.3</v>
      </c>
      <c r="J17">
        <v>0.01</v>
      </c>
      <c r="K17">
        <v>0.02</v>
      </c>
      <c r="L17">
        <v>0</v>
      </c>
    </row>
    <row r="18" spans="1:12" x14ac:dyDescent="0.25">
      <c r="A18" t="s">
        <v>126</v>
      </c>
      <c r="B18" t="s">
        <v>31</v>
      </c>
      <c r="C18">
        <v>0.6</v>
      </c>
      <c r="D18" t="s">
        <v>6</v>
      </c>
      <c r="E18">
        <v>2</v>
      </c>
      <c r="F18">
        <v>0.05</v>
      </c>
      <c r="G18" s="7">
        <v>5</v>
      </c>
      <c r="H18" s="7">
        <v>0.14000000000000001</v>
      </c>
      <c r="I18" s="7">
        <v>3.2</v>
      </c>
      <c r="J18" s="7">
        <v>0.26</v>
      </c>
      <c r="K18">
        <v>0</v>
      </c>
      <c r="L18">
        <v>0</v>
      </c>
    </row>
    <row r="19" spans="1:12" x14ac:dyDescent="0.25">
      <c r="A19" t="s">
        <v>126</v>
      </c>
      <c r="B19" t="s">
        <v>33</v>
      </c>
      <c r="C19">
        <v>0.5</v>
      </c>
      <c r="D19" t="s">
        <v>20</v>
      </c>
      <c r="E19">
        <v>0.17</v>
      </c>
      <c r="F19">
        <v>0.01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126</v>
      </c>
      <c r="B20" t="s">
        <v>35</v>
      </c>
      <c r="C20">
        <v>1.25</v>
      </c>
      <c r="D20" t="s">
        <v>6</v>
      </c>
      <c r="E20">
        <v>3</v>
      </c>
      <c r="F20">
        <v>0.05</v>
      </c>
      <c r="G20">
        <v>12.5</v>
      </c>
      <c r="H20">
        <v>0.13</v>
      </c>
      <c r="I20">
        <v>5.4</v>
      </c>
      <c r="J20">
        <v>0.1</v>
      </c>
      <c r="K20">
        <v>0</v>
      </c>
      <c r="L20">
        <v>0</v>
      </c>
    </row>
    <row r="21" spans="1:12" x14ac:dyDescent="0.25">
      <c r="A21" t="s">
        <v>126</v>
      </c>
      <c r="B21" t="s">
        <v>75</v>
      </c>
      <c r="C21">
        <v>1</v>
      </c>
      <c r="D21" t="s">
        <v>20</v>
      </c>
      <c r="E21">
        <v>119</v>
      </c>
      <c r="F21">
        <v>0</v>
      </c>
      <c r="G21">
        <v>0.14000000000000001</v>
      </c>
      <c r="H21">
        <v>0.27</v>
      </c>
      <c r="I21">
        <v>0.14000000000000001</v>
      </c>
      <c r="J21">
        <v>0.08</v>
      </c>
      <c r="K21">
        <v>0</v>
      </c>
      <c r="L21">
        <v>0</v>
      </c>
    </row>
    <row r="22" spans="1:12" x14ac:dyDescent="0.25">
      <c r="A22" t="s">
        <v>126</v>
      </c>
      <c r="B22" t="s">
        <v>36</v>
      </c>
      <c r="C22">
        <v>1.25</v>
      </c>
      <c r="D22" t="s">
        <v>20</v>
      </c>
      <c r="E22">
        <v>0</v>
      </c>
      <c r="F22">
        <v>0</v>
      </c>
      <c r="G22">
        <v>1.8</v>
      </c>
      <c r="H22">
        <v>2906.9</v>
      </c>
      <c r="I22">
        <v>0.6</v>
      </c>
      <c r="J22">
        <v>0.02</v>
      </c>
      <c r="K22">
        <v>0</v>
      </c>
      <c r="L22">
        <v>0</v>
      </c>
    </row>
    <row r="23" spans="1:12" x14ac:dyDescent="0.25">
      <c r="E23" s="8">
        <f>SUM(E5:E22)</f>
        <v>855.17</v>
      </c>
      <c r="F23" s="8">
        <f t="shared" ref="F23:L23" si="1">SUM(F5:F22)</f>
        <v>45.929999999999993</v>
      </c>
      <c r="G23" s="8">
        <f>SUM(G5:G22)</f>
        <v>1457.5400000000002</v>
      </c>
      <c r="H23" s="8">
        <f t="shared" si="1"/>
        <v>2962.98</v>
      </c>
      <c r="I23" s="8">
        <f t="shared" si="1"/>
        <v>1142.24</v>
      </c>
      <c r="J23" s="8">
        <f t="shared" si="1"/>
        <v>10.469999999999997</v>
      </c>
      <c r="K23" s="8">
        <f t="shared" si="1"/>
        <v>0.36000000000000004</v>
      </c>
      <c r="L23" s="8">
        <f t="shared" si="1"/>
        <v>0</v>
      </c>
    </row>
    <row r="26" spans="1:12" x14ac:dyDescent="0.25">
      <c r="A26" t="s">
        <v>48</v>
      </c>
      <c r="B26" t="s">
        <v>8</v>
      </c>
      <c r="C26">
        <v>100</v>
      </c>
      <c r="D26" t="s">
        <v>6</v>
      </c>
      <c r="E26">
        <f>2*9</f>
        <v>18</v>
      </c>
      <c r="F26">
        <f>2*0.44</f>
        <v>0.88</v>
      </c>
      <c r="G26">
        <f>2*5</f>
        <v>10</v>
      </c>
      <c r="H26">
        <v>5</v>
      </c>
      <c r="I26">
        <f>2*118.5</f>
        <v>237</v>
      </c>
      <c r="J26">
        <f>2*0.14</f>
        <v>0.28000000000000003</v>
      </c>
      <c r="K26">
        <v>0</v>
      </c>
      <c r="L26">
        <v>0</v>
      </c>
    </row>
    <row r="27" spans="1:12" x14ac:dyDescent="0.25">
      <c r="A27" t="s">
        <v>48</v>
      </c>
      <c r="B27" t="s">
        <v>12</v>
      </c>
      <c r="C27">
        <v>2.2000000000000002</v>
      </c>
      <c r="D27" t="s">
        <v>6</v>
      </c>
      <c r="E27">
        <v>3</v>
      </c>
      <c r="F27">
        <v>0.14000000000000001</v>
      </c>
      <c r="G27">
        <v>4</v>
      </c>
      <c r="H27">
        <v>0.37</v>
      </c>
      <c r="I27">
        <v>8.8000000000000007</v>
      </c>
      <c r="J27">
        <v>0.04</v>
      </c>
      <c r="K27">
        <v>0</v>
      </c>
      <c r="L27">
        <v>0</v>
      </c>
    </row>
    <row r="28" spans="1:12" x14ac:dyDescent="0.25">
      <c r="A28" t="s">
        <v>48</v>
      </c>
      <c r="B28" t="s">
        <v>15</v>
      </c>
      <c r="C28">
        <v>6.33</v>
      </c>
      <c r="D28" t="s">
        <v>6</v>
      </c>
      <c r="E28">
        <v>5</v>
      </c>
      <c r="F28">
        <v>0.11</v>
      </c>
      <c r="G28">
        <v>1</v>
      </c>
      <c r="H28">
        <v>0.82</v>
      </c>
      <c r="I28">
        <v>26.1</v>
      </c>
      <c r="J28">
        <v>0.04</v>
      </c>
      <c r="K28">
        <v>0</v>
      </c>
      <c r="L28">
        <v>0</v>
      </c>
    </row>
    <row r="29" spans="1:12" x14ac:dyDescent="0.25">
      <c r="A29" t="s">
        <v>48</v>
      </c>
      <c r="B29" t="s">
        <v>17</v>
      </c>
      <c r="C29">
        <v>100</v>
      </c>
      <c r="D29" t="s">
        <v>6</v>
      </c>
      <c r="E29">
        <v>40</v>
      </c>
      <c r="F29">
        <v>1.1000000000000001</v>
      </c>
      <c r="G29">
        <v>23</v>
      </c>
      <c r="H29">
        <v>4</v>
      </c>
      <c r="I29">
        <v>146</v>
      </c>
      <c r="J29">
        <v>0.21</v>
      </c>
      <c r="K29">
        <v>0</v>
      </c>
      <c r="L29">
        <v>0</v>
      </c>
    </row>
    <row r="30" spans="1:12" x14ac:dyDescent="0.25">
      <c r="A30" t="s">
        <v>48</v>
      </c>
      <c r="B30" t="s">
        <v>26</v>
      </c>
      <c r="C30">
        <v>0.25</v>
      </c>
      <c r="D30" t="s">
        <v>20</v>
      </c>
      <c r="E30">
        <v>2</v>
      </c>
      <c r="F30">
        <v>7.0000000000000007E-2</v>
      </c>
      <c r="G30">
        <v>1.3</v>
      </c>
      <c r="H30">
        <v>0.2</v>
      </c>
      <c r="I30">
        <v>15.6</v>
      </c>
      <c r="J30">
        <v>0.41</v>
      </c>
      <c r="K30">
        <v>0</v>
      </c>
      <c r="L30">
        <v>0</v>
      </c>
    </row>
    <row r="31" spans="1:12" x14ac:dyDescent="0.25">
      <c r="A31" t="s">
        <v>48</v>
      </c>
      <c r="B31" t="s">
        <v>117</v>
      </c>
      <c r="C31">
        <v>1</v>
      </c>
      <c r="D31" t="s">
        <v>118</v>
      </c>
      <c r="E31">
        <v>111</v>
      </c>
      <c r="F31">
        <v>15.8</v>
      </c>
      <c r="G31">
        <v>19.8</v>
      </c>
      <c r="H31">
        <v>40.299999999999997</v>
      </c>
      <c r="I31">
        <v>297.8</v>
      </c>
      <c r="J31">
        <v>0.24</v>
      </c>
      <c r="K31">
        <v>12.6</v>
      </c>
      <c r="L31">
        <v>0</v>
      </c>
    </row>
    <row r="32" spans="1:12" x14ac:dyDescent="0.25">
      <c r="A32" t="s">
        <v>48</v>
      </c>
      <c r="B32" t="s">
        <v>28</v>
      </c>
      <c r="C32">
        <v>100</v>
      </c>
      <c r="D32" t="s">
        <v>6</v>
      </c>
      <c r="E32">
        <v>61</v>
      </c>
      <c r="F32">
        <v>3.5</v>
      </c>
      <c r="G32">
        <v>121</v>
      </c>
      <c r="H32">
        <v>46</v>
      </c>
      <c r="I32">
        <v>155</v>
      </c>
      <c r="J32">
        <v>0.05</v>
      </c>
      <c r="K32">
        <v>0.1</v>
      </c>
      <c r="L32">
        <v>0</v>
      </c>
    </row>
    <row r="33" spans="1:12" x14ac:dyDescent="0.25">
      <c r="A33" t="s">
        <v>48</v>
      </c>
      <c r="B33" t="s">
        <v>47</v>
      </c>
      <c r="C33">
        <v>0.25</v>
      </c>
      <c r="D33" t="s">
        <v>20</v>
      </c>
      <c r="E33">
        <v>0.52</v>
      </c>
      <c r="F33">
        <v>0.03</v>
      </c>
      <c r="G33">
        <v>0.25</v>
      </c>
      <c r="H33">
        <v>1.6</v>
      </c>
      <c r="I33">
        <v>0</v>
      </c>
      <c r="J33">
        <v>0.01</v>
      </c>
      <c r="K33">
        <v>0</v>
      </c>
    </row>
    <row r="34" spans="1:12" x14ac:dyDescent="0.25">
      <c r="A34" t="s">
        <v>48</v>
      </c>
      <c r="B34" t="s">
        <v>33</v>
      </c>
      <c r="C34">
        <v>0.25</v>
      </c>
      <c r="D34" t="s">
        <v>20</v>
      </c>
      <c r="E34">
        <v>0.01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48</v>
      </c>
      <c r="B35" t="s">
        <v>51</v>
      </c>
      <c r="C35">
        <v>105</v>
      </c>
      <c r="D35" t="s">
        <v>6</v>
      </c>
      <c r="E35">
        <v>30</v>
      </c>
      <c r="F35">
        <v>1.2</v>
      </c>
      <c r="G35">
        <v>27.3</v>
      </c>
      <c r="H35">
        <v>2.1</v>
      </c>
      <c r="I35">
        <v>144.9</v>
      </c>
      <c r="J35">
        <v>0.63</v>
      </c>
      <c r="K35">
        <v>0</v>
      </c>
      <c r="L35">
        <v>0</v>
      </c>
    </row>
    <row r="36" spans="1:12" x14ac:dyDescent="0.25">
      <c r="A36" t="s">
        <v>48</v>
      </c>
      <c r="B36" t="s">
        <v>76</v>
      </c>
      <c r="C36">
        <v>1</v>
      </c>
      <c r="D36" t="s">
        <v>27</v>
      </c>
      <c r="E36">
        <v>119</v>
      </c>
      <c r="F36">
        <v>0</v>
      </c>
      <c r="G36">
        <v>0.14000000000000001</v>
      </c>
      <c r="H36">
        <v>0.27</v>
      </c>
      <c r="I36">
        <v>0.14000000000000001</v>
      </c>
      <c r="J36">
        <v>0.08</v>
      </c>
      <c r="K36">
        <v>0</v>
      </c>
      <c r="L36">
        <v>0</v>
      </c>
    </row>
    <row r="37" spans="1:12" x14ac:dyDescent="0.25">
      <c r="A37" t="s">
        <v>48</v>
      </c>
      <c r="B37" t="s">
        <v>52</v>
      </c>
      <c r="C37">
        <v>0.5</v>
      </c>
      <c r="D37" t="s">
        <v>20</v>
      </c>
      <c r="E37">
        <v>0.8</v>
      </c>
      <c r="F37">
        <v>0</v>
      </c>
      <c r="G37">
        <v>0.27</v>
      </c>
      <c r="H37">
        <v>0.09</v>
      </c>
      <c r="I37">
        <v>0.09</v>
      </c>
      <c r="J37">
        <v>0</v>
      </c>
      <c r="K37">
        <v>0</v>
      </c>
      <c r="L37">
        <v>0</v>
      </c>
    </row>
    <row r="38" spans="1:12" x14ac:dyDescent="0.25">
      <c r="A38" t="s">
        <v>48</v>
      </c>
      <c r="B38" t="s">
        <v>36</v>
      </c>
      <c r="C38">
        <v>1</v>
      </c>
      <c r="D38" t="s">
        <v>20</v>
      </c>
      <c r="E38">
        <v>0</v>
      </c>
      <c r="F38">
        <v>0</v>
      </c>
      <c r="G38">
        <v>1.4</v>
      </c>
      <c r="H38">
        <v>2325.5</v>
      </c>
      <c r="I38">
        <v>0.48</v>
      </c>
      <c r="J38">
        <v>0</v>
      </c>
      <c r="K38">
        <v>0</v>
      </c>
      <c r="L38">
        <v>0</v>
      </c>
    </row>
    <row r="39" spans="1:12" x14ac:dyDescent="0.25">
      <c r="A39" t="s">
        <v>48</v>
      </c>
      <c r="B39" t="s">
        <v>53</v>
      </c>
      <c r="C39">
        <v>1</v>
      </c>
      <c r="D39" t="s">
        <v>20</v>
      </c>
      <c r="E39">
        <v>5</v>
      </c>
      <c r="F39">
        <v>0.05</v>
      </c>
      <c r="G39">
        <v>0.01</v>
      </c>
      <c r="H39">
        <v>0</v>
      </c>
      <c r="I39">
        <v>0.01</v>
      </c>
      <c r="J39">
        <v>0.01</v>
      </c>
      <c r="K39">
        <v>0</v>
      </c>
      <c r="L39">
        <v>0</v>
      </c>
    </row>
    <row r="40" spans="1:12" x14ac:dyDescent="0.25">
      <c r="E40" s="8">
        <f>SUM(E26:E39)</f>
        <v>395.33</v>
      </c>
      <c r="F40" s="8">
        <f t="shared" ref="F40:L40" si="2">SUM(F26:F39)</f>
        <v>22.880000000000003</v>
      </c>
      <c r="G40" s="8">
        <f t="shared" si="2"/>
        <v>209.47</v>
      </c>
      <c r="H40" s="8">
        <f t="shared" si="2"/>
        <v>2426.25</v>
      </c>
      <c r="I40" s="8">
        <f t="shared" si="2"/>
        <v>1031.92</v>
      </c>
      <c r="J40" s="8">
        <f t="shared" si="2"/>
        <v>2</v>
      </c>
      <c r="K40" s="8">
        <f t="shared" si="2"/>
        <v>12.7</v>
      </c>
      <c r="L40" s="8">
        <f t="shared" si="2"/>
        <v>0</v>
      </c>
    </row>
    <row r="42" spans="1:12" x14ac:dyDescent="0.25">
      <c r="A42" t="s">
        <v>140</v>
      </c>
      <c r="B42" t="s">
        <v>140</v>
      </c>
      <c r="C42">
        <v>55</v>
      </c>
      <c r="D42" t="s">
        <v>6</v>
      </c>
      <c r="E42">
        <v>200</v>
      </c>
      <c r="F42">
        <v>7</v>
      </c>
      <c r="G42">
        <v>20</v>
      </c>
      <c r="H42">
        <v>40</v>
      </c>
      <c r="I42">
        <v>180</v>
      </c>
      <c r="J42">
        <v>1.6</v>
      </c>
      <c r="K42">
        <v>0</v>
      </c>
      <c r="L42">
        <v>0</v>
      </c>
    </row>
    <row r="43" spans="1:12" x14ac:dyDescent="0.25">
      <c r="A43" t="s">
        <v>140</v>
      </c>
      <c r="B43" t="s">
        <v>141</v>
      </c>
      <c r="C43">
        <v>0.5</v>
      </c>
      <c r="D43" t="s">
        <v>133</v>
      </c>
      <c r="E43">
        <v>61</v>
      </c>
      <c r="F43">
        <v>4</v>
      </c>
      <c r="G43">
        <v>146.4</v>
      </c>
      <c r="H43">
        <v>57.3</v>
      </c>
      <c r="I43">
        <v>170.8</v>
      </c>
      <c r="J43">
        <v>0.02</v>
      </c>
      <c r="K43">
        <v>1.5</v>
      </c>
      <c r="L43">
        <v>0</v>
      </c>
    </row>
    <row r="44" spans="1:12" x14ac:dyDescent="0.25">
      <c r="E44" s="8">
        <f t="shared" ref="E44:L44" si="3">SUM(E42:E43)</f>
        <v>261</v>
      </c>
      <c r="F44" s="8">
        <f t="shared" si="3"/>
        <v>11</v>
      </c>
      <c r="G44" s="8">
        <f t="shared" si="3"/>
        <v>166.4</v>
      </c>
      <c r="H44" s="8">
        <f t="shared" si="3"/>
        <v>97.3</v>
      </c>
      <c r="I44" s="8">
        <f t="shared" si="3"/>
        <v>350.8</v>
      </c>
      <c r="J44" s="8">
        <f t="shared" si="3"/>
        <v>1.62</v>
      </c>
      <c r="K44" s="8">
        <f t="shared" si="3"/>
        <v>1.5</v>
      </c>
      <c r="L44" s="8">
        <f t="shared" si="3"/>
        <v>0</v>
      </c>
    </row>
    <row r="47" spans="1:12" x14ac:dyDescent="0.25"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t="s">
        <v>78</v>
      </c>
      <c r="B48" t="s">
        <v>78</v>
      </c>
      <c r="C48">
        <v>6</v>
      </c>
      <c r="D48" t="s">
        <v>85</v>
      </c>
      <c r="E48">
        <v>216</v>
      </c>
      <c r="F48">
        <v>34.9</v>
      </c>
      <c r="G48">
        <v>11.9</v>
      </c>
      <c r="H48">
        <v>127.6</v>
      </c>
      <c r="I48">
        <v>622.6</v>
      </c>
      <c r="J48">
        <v>0.65</v>
      </c>
      <c r="K48">
        <v>18.5</v>
      </c>
      <c r="L48">
        <v>0</v>
      </c>
    </row>
    <row r="49" spans="1:12" x14ac:dyDescent="0.25">
      <c r="B49" t="s">
        <v>79</v>
      </c>
      <c r="C49">
        <v>0.25</v>
      </c>
      <c r="D49" t="s">
        <v>20</v>
      </c>
      <c r="E49">
        <v>0</v>
      </c>
      <c r="F49">
        <v>0</v>
      </c>
      <c r="G49">
        <v>0</v>
      </c>
      <c r="H49">
        <v>590</v>
      </c>
      <c r="I49">
        <v>0</v>
      </c>
      <c r="J49">
        <v>0</v>
      </c>
      <c r="K49">
        <v>0</v>
      </c>
      <c r="L49">
        <v>0</v>
      </c>
    </row>
    <row r="50" spans="1:12" x14ac:dyDescent="0.25">
      <c r="B50" t="s">
        <v>80</v>
      </c>
      <c r="C50">
        <v>1</v>
      </c>
      <c r="D50" t="s">
        <v>20</v>
      </c>
      <c r="E50">
        <v>6</v>
      </c>
      <c r="F50">
        <v>0.24</v>
      </c>
      <c r="G50">
        <v>10.199999999999999</v>
      </c>
      <c r="H50">
        <v>0.46</v>
      </c>
      <c r="I50">
        <v>30.6</v>
      </c>
      <c r="J50">
        <v>0.22</v>
      </c>
      <c r="K50">
        <v>0</v>
      </c>
      <c r="L50">
        <v>0</v>
      </c>
    </row>
    <row r="51" spans="1:12" x14ac:dyDescent="0.25">
      <c r="B51" t="s">
        <v>81</v>
      </c>
      <c r="C51">
        <v>0.5</v>
      </c>
      <c r="D51" t="s">
        <v>20</v>
      </c>
      <c r="E51">
        <v>1</v>
      </c>
      <c r="F51">
        <v>0.04</v>
      </c>
      <c r="G51">
        <v>5.8</v>
      </c>
      <c r="H51">
        <v>0.04</v>
      </c>
      <c r="I51">
        <v>3.7</v>
      </c>
      <c r="J51">
        <v>0.1</v>
      </c>
      <c r="K51">
        <v>0</v>
      </c>
      <c r="L51">
        <v>0</v>
      </c>
    </row>
    <row r="52" spans="1:12" x14ac:dyDescent="0.25">
      <c r="B52" t="s">
        <v>82</v>
      </c>
      <c r="C52">
        <v>2.2000000000000002</v>
      </c>
      <c r="D52" t="s">
        <v>6</v>
      </c>
      <c r="E52">
        <v>3</v>
      </c>
      <c r="F52">
        <v>0.14000000000000001</v>
      </c>
      <c r="G52">
        <v>4</v>
      </c>
      <c r="H52">
        <v>0.37</v>
      </c>
      <c r="I52">
        <v>8.8000000000000007</v>
      </c>
      <c r="J52">
        <v>0.04</v>
      </c>
      <c r="K52">
        <v>0</v>
      </c>
      <c r="L52">
        <v>0</v>
      </c>
    </row>
    <row r="53" spans="1:12" x14ac:dyDescent="0.25">
      <c r="B53" t="s">
        <v>83</v>
      </c>
      <c r="C53">
        <v>1</v>
      </c>
      <c r="D53" t="s">
        <v>27</v>
      </c>
      <c r="E53">
        <v>119</v>
      </c>
      <c r="F53">
        <v>0</v>
      </c>
      <c r="G53">
        <v>0.14000000000000001</v>
      </c>
      <c r="H53">
        <v>0.27</v>
      </c>
      <c r="I53">
        <v>0.14000000000000001</v>
      </c>
      <c r="J53">
        <v>0.08</v>
      </c>
      <c r="K53">
        <v>0</v>
      </c>
      <c r="L53">
        <v>0</v>
      </c>
    </row>
    <row r="54" spans="1:12" x14ac:dyDescent="0.25">
      <c r="B54" t="s">
        <v>84</v>
      </c>
      <c r="C54">
        <v>0.25</v>
      </c>
      <c r="D54" t="s">
        <v>20</v>
      </c>
      <c r="E54">
        <v>0.01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E55" s="8">
        <f>SUM(E48:E54)</f>
        <v>345.01</v>
      </c>
      <c r="F55" s="8">
        <f t="shared" ref="F55:L55" si="4">SUM(F48:F54)</f>
        <v>35.32</v>
      </c>
      <c r="G55" s="8">
        <f t="shared" si="4"/>
        <v>32.04</v>
      </c>
      <c r="H55" s="8">
        <f t="shared" si="4"/>
        <v>718.74</v>
      </c>
      <c r="I55" s="8">
        <f t="shared" si="4"/>
        <v>665.84</v>
      </c>
      <c r="J55" s="8">
        <f t="shared" si="4"/>
        <v>1.0900000000000001</v>
      </c>
      <c r="K55" s="8">
        <f t="shared" si="4"/>
        <v>18.5</v>
      </c>
      <c r="L55" s="8">
        <f t="shared" si="4"/>
        <v>0</v>
      </c>
    </row>
    <row r="59" spans="1:12" x14ac:dyDescent="0.25">
      <c r="A59" t="s">
        <v>144</v>
      </c>
    </row>
    <row r="60" spans="1:12" x14ac:dyDescent="0.25">
      <c r="B60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E034-6744-4D5E-8390-6E2031490F16}">
  <dimension ref="A1:G124"/>
  <sheetViews>
    <sheetView workbookViewId="0">
      <selection activeCell="B120" sqref="B120"/>
    </sheetView>
  </sheetViews>
  <sheetFormatPr defaultRowHeight="15" x14ac:dyDescent="0.25"/>
  <cols>
    <col min="1" max="1" width="21.5703125" customWidth="1"/>
    <col min="2" max="2" width="38.42578125" bestFit="1" customWidth="1"/>
    <col min="3" max="3" width="15.85546875" customWidth="1"/>
    <col min="4" max="4" width="8.42578125" bestFit="1" customWidth="1"/>
    <col min="5" max="5" width="13.7109375" customWidth="1"/>
    <col min="7" max="7" width="12.42578125" bestFit="1" customWidth="1"/>
  </cols>
  <sheetData>
    <row r="1" spans="1:7" x14ac:dyDescent="0.25">
      <c r="A1" s="20" t="s">
        <v>137</v>
      </c>
      <c r="B1" s="20"/>
      <c r="C1" s="20"/>
      <c r="D1" s="20"/>
      <c r="E1" s="20"/>
    </row>
    <row r="2" spans="1:7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62</v>
      </c>
    </row>
    <row r="3" spans="1:7" x14ac:dyDescent="0.25">
      <c r="A3" t="s">
        <v>126</v>
      </c>
      <c r="B3" t="s">
        <v>77</v>
      </c>
      <c r="C3" s="4">
        <v>100</v>
      </c>
      <c r="D3" s="4" t="s">
        <v>6</v>
      </c>
      <c r="E3" s="5">
        <v>0.2</v>
      </c>
    </row>
    <row r="4" spans="1:7" x14ac:dyDescent="0.25">
      <c r="A4" t="s">
        <v>126</v>
      </c>
      <c r="B4" s="4" t="s">
        <v>7</v>
      </c>
      <c r="C4" s="4">
        <v>50</v>
      </c>
      <c r="D4" s="4" t="s">
        <v>6</v>
      </c>
      <c r="E4" s="5">
        <v>0.25</v>
      </c>
    </row>
    <row r="5" spans="1:7" x14ac:dyDescent="0.25">
      <c r="A5" t="s">
        <v>126</v>
      </c>
      <c r="B5" s="4" t="s">
        <v>9</v>
      </c>
      <c r="C5" s="4" t="s">
        <v>10</v>
      </c>
      <c r="D5" s="4" t="s">
        <v>11</v>
      </c>
      <c r="E5" s="5">
        <v>0.15</v>
      </c>
    </row>
    <row r="6" spans="1:7" x14ac:dyDescent="0.25">
      <c r="A6" t="s">
        <v>126</v>
      </c>
      <c r="B6" s="4" t="s">
        <v>13</v>
      </c>
      <c r="C6" s="4">
        <v>0.5</v>
      </c>
      <c r="D6" s="4" t="s">
        <v>14</v>
      </c>
      <c r="E6" s="5">
        <v>0.1</v>
      </c>
    </row>
    <row r="7" spans="1:7" x14ac:dyDescent="0.25">
      <c r="A7" t="s">
        <v>126</v>
      </c>
      <c r="B7" s="4" t="s">
        <v>16</v>
      </c>
      <c r="C7" s="4">
        <v>100</v>
      </c>
      <c r="D7" s="4" t="s">
        <v>6</v>
      </c>
      <c r="E7" s="5">
        <v>0.3</v>
      </c>
    </row>
    <row r="8" spans="1:7" x14ac:dyDescent="0.25">
      <c r="A8" t="s">
        <v>126</v>
      </c>
      <c r="B8" s="4" t="s">
        <v>18</v>
      </c>
      <c r="C8" s="4">
        <v>1</v>
      </c>
      <c r="D8" s="4"/>
      <c r="E8" s="5">
        <v>0.2</v>
      </c>
    </row>
    <row r="9" spans="1:7" x14ac:dyDescent="0.25">
      <c r="A9" t="s">
        <v>126</v>
      </c>
      <c r="B9" s="4" t="s">
        <v>21</v>
      </c>
      <c r="C9" s="4">
        <v>2</v>
      </c>
      <c r="D9" s="4"/>
      <c r="E9" s="5">
        <v>0.1</v>
      </c>
    </row>
    <row r="10" spans="1:7" x14ac:dyDescent="0.25">
      <c r="A10" t="s">
        <v>126</v>
      </c>
      <c r="B10" s="4" t="s">
        <v>100</v>
      </c>
      <c r="C10" s="4">
        <v>0.5</v>
      </c>
      <c r="D10" s="4" t="s">
        <v>20</v>
      </c>
      <c r="E10" s="5">
        <v>0.05</v>
      </c>
    </row>
    <row r="11" spans="1:7" x14ac:dyDescent="0.25">
      <c r="A11" t="s">
        <v>126</v>
      </c>
      <c r="B11" s="4" t="s">
        <v>24</v>
      </c>
      <c r="C11" s="4" t="s">
        <v>10</v>
      </c>
      <c r="D11" s="4"/>
      <c r="E11" s="5">
        <v>0.1</v>
      </c>
    </row>
    <row r="12" spans="1:7" x14ac:dyDescent="0.25">
      <c r="A12" t="s">
        <v>126</v>
      </c>
      <c r="B12" t="s">
        <v>26</v>
      </c>
      <c r="C12" s="4">
        <v>0.25</v>
      </c>
      <c r="D12" s="4" t="s">
        <v>20</v>
      </c>
      <c r="E12" s="5">
        <v>0.05</v>
      </c>
    </row>
    <row r="13" spans="1:7" x14ac:dyDescent="0.25">
      <c r="A13" t="s">
        <v>126</v>
      </c>
      <c r="B13" t="s">
        <v>125</v>
      </c>
      <c r="C13" s="4">
        <v>5</v>
      </c>
      <c r="D13" s="4" t="s">
        <v>121</v>
      </c>
      <c r="E13" s="5">
        <v>5.49</v>
      </c>
      <c r="G13" t="s">
        <v>138</v>
      </c>
    </row>
    <row r="14" spans="1:7" x14ac:dyDescent="0.25">
      <c r="A14" t="s">
        <v>126</v>
      </c>
      <c r="B14" s="4" t="s">
        <v>120</v>
      </c>
      <c r="C14" s="4">
        <v>7</v>
      </c>
      <c r="D14" s="4" t="s">
        <v>121</v>
      </c>
      <c r="E14" s="5">
        <f>2.29/2</f>
        <v>1.145</v>
      </c>
      <c r="G14" t="s">
        <v>124</v>
      </c>
    </row>
    <row r="15" spans="1:7" x14ac:dyDescent="0.25">
      <c r="A15" t="s">
        <v>126</v>
      </c>
      <c r="B15" t="s">
        <v>105</v>
      </c>
      <c r="C15" s="4">
        <v>1</v>
      </c>
      <c r="D15" s="4" t="s">
        <v>27</v>
      </c>
      <c r="E15" s="5">
        <v>0.1</v>
      </c>
      <c r="G15" t="s">
        <v>106</v>
      </c>
    </row>
    <row r="16" spans="1:7" x14ac:dyDescent="0.25">
      <c r="A16" t="s">
        <v>126</v>
      </c>
      <c r="B16" s="4" t="s">
        <v>29</v>
      </c>
      <c r="C16" s="4" t="s">
        <v>30</v>
      </c>
      <c r="D16" s="4"/>
      <c r="E16" s="5">
        <v>0.1</v>
      </c>
    </row>
    <row r="17" spans="1:7" x14ac:dyDescent="0.25">
      <c r="A17" t="s">
        <v>126</v>
      </c>
      <c r="B17" s="4" t="s">
        <v>32</v>
      </c>
      <c r="C17" s="4">
        <v>0.5</v>
      </c>
      <c r="D17" s="4" t="s">
        <v>20</v>
      </c>
      <c r="E17" s="5">
        <v>0.05</v>
      </c>
    </row>
    <row r="18" spans="1:7" x14ac:dyDescent="0.25">
      <c r="A18" t="s">
        <v>126</v>
      </c>
      <c r="B18" t="s">
        <v>35</v>
      </c>
      <c r="C18" s="4">
        <v>0.5</v>
      </c>
      <c r="D18" s="4" t="s">
        <v>14</v>
      </c>
      <c r="E18" s="5">
        <v>0.1</v>
      </c>
    </row>
    <row r="19" spans="1:7" x14ac:dyDescent="0.25">
      <c r="A19" t="s">
        <v>126</v>
      </c>
      <c r="B19" s="4" t="s">
        <v>101</v>
      </c>
      <c r="C19" s="4">
        <v>4</v>
      </c>
      <c r="D19" s="4" t="s">
        <v>27</v>
      </c>
      <c r="E19" s="5">
        <v>1</v>
      </c>
      <c r="G19" t="s">
        <v>102</v>
      </c>
    </row>
    <row r="20" spans="1:7" x14ac:dyDescent="0.25">
      <c r="A20" t="s">
        <v>126</v>
      </c>
      <c r="B20" s="4" t="s">
        <v>103</v>
      </c>
      <c r="C20" s="4">
        <v>1.25</v>
      </c>
      <c r="D20" s="4" t="s">
        <v>20</v>
      </c>
      <c r="E20" s="5">
        <v>0.04</v>
      </c>
      <c r="G20" t="s">
        <v>104</v>
      </c>
    </row>
    <row r="21" spans="1:7" x14ac:dyDescent="0.25">
      <c r="A21" s="2"/>
      <c r="B21" s="1"/>
      <c r="C21" s="1"/>
      <c r="D21" s="1"/>
      <c r="E21" s="14">
        <f>SUM(E3:E20)</f>
        <v>9.5249999999999986</v>
      </c>
    </row>
    <row r="22" spans="1:7" x14ac:dyDescent="0.25">
      <c r="A22" s="2"/>
      <c r="B22" s="1"/>
      <c r="C22" s="1"/>
      <c r="D22" s="1"/>
    </row>
    <row r="23" spans="1:7" x14ac:dyDescent="0.25">
      <c r="A23" s="19" t="s">
        <v>37</v>
      </c>
      <c r="B23" s="19"/>
      <c r="C23" s="19"/>
      <c r="D23" s="19"/>
      <c r="E23" s="19"/>
    </row>
    <row r="24" spans="1:7" x14ac:dyDescent="0.25">
      <c r="A24" s="3" t="s">
        <v>0</v>
      </c>
      <c r="B24" s="3" t="s">
        <v>1</v>
      </c>
      <c r="C24" s="3" t="s">
        <v>2</v>
      </c>
      <c r="D24" s="3" t="s">
        <v>3</v>
      </c>
      <c r="E24" s="3" t="s">
        <v>62</v>
      </c>
    </row>
    <row r="25" spans="1:7" x14ac:dyDescent="0.25">
      <c r="A25" s="4" t="s">
        <v>37</v>
      </c>
      <c r="B25" s="4" t="s">
        <v>38</v>
      </c>
      <c r="C25" s="4">
        <v>100</v>
      </c>
      <c r="D25" s="4" t="s">
        <v>6</v>
      </c>
      <c r="E25" s="5">
        <v>0.5</v>
      </c>
    </row>
    <row r="26" spans="1:7" x14ac:dyDescent="0.25">
      <c r="A26" s="4" t="s">
        <v>37</v>
      </c>
      <c r="B26" s="4" t="s">
        <v>39</v>
      </c>
      <c r="C26" s="4" t="s">
        <v>40</v>
      </c>
      <c r="D26" s="4" t="s">
        <v>63</v>
      </c>
      <c r="E26" s="5">
        <v>0.2</v>
      </c>
    </row>
    <row r="27" spans="1:7" x14ac:dyDescent="0.25">
      <c r="A27" s="4" t="s">
        <v>37</v>
      </c>
      <c r="B27" s="4" t="s">
        <v>9</v>
      </c>
      <c r="C27" s="4" t="s">
        <v>10</v>
      </c>
      <c r="D27" s="4" t="s">
        <v>11</v>
      </c>
      <c r="E27" s="5">
        <v>0.24</v>
      </c>
    </row>
    <row r="28" spans="1:7" x14ac:dyDescent="0.25">
      <c r="A28" s="4" t="s">
        <v>37</v>
      </c>
      <c r="B28" s="4" t="s">
        <v>13</v>
      </c>
      <c r="C28" s="4">
        <v>10</v>
      </c>
      <c r="D28" s="4" t="s">
        <v>6</v>
      </c>
      <c r="E28" s="5">
        <v>0.25</v>
      </c>
    </row>
    <row r="29" spans="1:7" x14ac:dyDescent="0.25">
      <c r="A29" s="4" t="s">
        <v>37</v>
      </c>
      <c r="B29" s="4" t="s">
        <v>16</v>
      </c>
      <c r="C29" s="4">
        <v>100</v>
      </c>
      <c r="D29" s="4" t="s">
        <v>6</v>
      </c>
      <c r="E29" s="5">
        <v>0.8</v>
      </c>
    </row>
    <row r="30" spans="1:7" x14ac:dyDescent="0.25">
      <c r="A30" s="4" t="s">
        <v>37</v>
      </c>
      <c r="B30" s="4" t="s">
        <v>41</v>
      </c>
      <c r="C30" s="4">
        <v>2</v>
      </c>
      <c r="D30" s="4" t="s">
        <v>64</v>
      </c>
      <c r="E30" s="5">
        <v>0.2</v>
      </c>
    </row>
    <row r="31" spans="1:7" x14ac:dyDescent="0.25">
      <c r="A31" s="4" t="s">
        <v>37</v>
      </c>
      <c r="B31" s="4" t="s">
        <v>21</v>
      </c>
      <c r="C31" s="4" t="s">
        <v>30</v>
      </c>
      <c r="D31" s="4" t="s">
        <v>65</v>
      </c>
      <c r="E31" s="5">
        <v>0.1</v>
      </c>
    </row>
    <row r="32" spans="1:7" x14ac:dyDescent="0.25">
      <c r="A32" s="4" t="s">
        <v>37</v>
      </c>
      <c r="B32" s="4" t="s">
        <v>42</v>
      </c>
      <c r="C32" s="4">
        <v>0.25</v>
      </c>
      <c r="D32" s="4" t="s">
        <v>20</v>
      </c>
      <c r="E32" s="5">
        <v>0.05</v>
      </c>
    </row>
    <row r="33" spans="1:5" x14ac:dyDescent="0.25">
      <c r="A33" s="4" t="s">
        <v>37</v>
      </c>
      <c r="B33" s="4" t="s">
        <v>43</v>
      </c>
      <c r="C33" s="4">
        <v>0.25</v>
      </c>
      <c r="D33" s="4" t="s">
        <v>20</v>
      </c>
      <c r="E33" s="5">
        <v>0.05</v>
      </c>
    </row>
    <row r="34" spans="1:5" x14ac:dyDescent="0.25">
      <c r="A34" s="4" t="s">
        <v>37</v>
      </c>
      <c r="B34" s="4" t="s">
        <v>24</v>
      </c>
      <c r="C34" s="4" t="s">
        <v>30</v>
      </c>
      <c r="D34" s="4" t="s">
        <v>65</v>
      </c>
      <c r="E34" s="5">
        <v>0.2</v>
      </c>
    </row>
    <row r="35" spans="1:5" x14ac:dyDescent="0.25">
      <c r="A35" s="4" t="s">
        <v>37</v>
      </c>
      <c r="B35" s="4" t="s">
        <v>44</v>
      </c>
      <c r="C35" s="4">
        <v>0.25</v>
      </c>
      <c r="D35" s="4" t="s">
        <v>20</v>
      </c>
      <c r="E35" s="5">
        <v>0.1</v>
      </c>
    </row>
    <row r="36" spans="1:5" x14ac:dyDescent="0.25">
      <c r="A36" s="4" t="s">
        <v>37</v>
      </c>
      <c r="B36" s="4" t="s">
        <v>45</v>
      </c>
      <c r="C36" s="4">
        <v>0.25</v>
      </c>
      <c r="D36" s="4" t="s">
        <v>20</v>
      </c>
      <c r="E36" s="5">
        <v>0.1</v>
      </c>
    </row>
    <row r="37" spans="1:5" x14ac:dyDescent="0.25">
      <c r="A37" s="4" t="s">
        <v>37</v>
      </c>
      <c r="B37" s="4" t="s">
        <v>46</v>
      </c>
      <c r="C37" s="4">
        <v>250</v>
      </c>
      <c r="D37" s="4" t="s">
        <v>6</v>
      </c>
      <c r="E37" s="5">
        <v>2</v>
      </c>
    </row>
    <row r="38" spans="1:5" x14ac:dyDescent="0.25">
      <c r="A38" s="4" t="s">
        <v>37</v>
      </c>
      <c r="B38" t="s">
        <v>105</v>
      </c>
      <c r="C38" s="4">
        <v>2</v>
      </c>
      <c r="D38" s="4" t="s">
        <v>27</v>
      </c>
      <c r="E38" s="5">
        <v>0.2</v>
      </c>
    </row>
    <row r="39" spans="1:5" x14ac:dyDescent="0.25">
      <c r="A39" s="4" t="s">
        <v>37</v>
      </c>
      <c r="B39" s="4" t="s">
        <v>29</v>
      </c>
      <c r="C39" s="4">
        <v>1</v>
      </c>
      <c r="D39" s="4" t="s">
        <v>66</v>
      </c>
      <c r="E39" s="5">
        <v>0.05</v>
      </c>
    </row>
    <row r="40" spans="1:5" x14ac:dyDescent="0.25">
      <c r="A40" s="4" t="s">
        <v>37</v>
      </c>
      <c r="B40" s="4" t="s">
        <v>47</v>
      </c>
      <c r="C40" s="4">
        <v>0.25</v>
      </c>
      <c r="D40" s="4" t="s">
        <v>20</v>
      </c>
      <c r="E40" s="5">
        <v>0.15</v>
      </c>
    </row>
    <row r="41" spans="1:5" x14ac:dyDescent="0.25">
      <c r="A41" s="4" t="s">
        <v>37</v>
      </c>
      <c r="B41" s="4" t="s">
        <v>32</v>
      </c>
      <c r="C41" s="4">
        <v>0.25</v>
      </c>
      <c r="D41" s="4" t="s">
        <v>20</v>
      </c>
      <c r="E41" s="5">
        <v>0.1</v>
      </c>
    </row>
    <row r="42" spans="1:5" x14ac:dyDescent="0.25">
      <c r="A42" s="4" t="s">
        <v>37</v>
      </c>
      <c r="B42" s="4" t="s">
        <v>34</v>
      </c>
      <c r="C42" s="4">
        <v>0.5</v>
      </c>
      <c r="D42" s="4" t="s">
        <v>14</v>
      </c>
      <c r="E42" s="5">
        <v>0.2</v>
      </c>
    </row>
    <row r="43" spans="1:5" x14ac:dyDescent="0.25">
      <c r="A43" s="4" t="s">
        <v>37</v>
      </c>
      <c r="B43" s="4" t="s">
        <v>101</v>
      </c>
      <c r="C43" s="4">
        <v>4</v>
      </c>
      <c r="D43" s="4" t="s">
        <v>27</v>
      </c>
      <c r="E43" s="5">
        <v>1</v>
      </c>
    </row>
    <row r="44" spans="1:5" x14ac:dyDescent="0.25">
      <c r="A44" s="4" t="s">
        <v>37</v>
      </c>
      <c r="B44" s="4" t="s">
        <v>36</v>
      </c>
      <c r="C44" s="4">
        <v>0.5</v>
      </c>
      <c r="D44" s="4" t="s">
        <v>20</v>
      </c>
      <c r="E44" s="5">
        <v>0.01</v>
      </c>
    </row>
    <row r="45" spans="1:5" x14ac:dyDescent="0.25">
      <c r="A45" s="2"/>
      <c r="B45" s="1"/>
      <c r="C45" s="1"/>
      <c r="D45" s="1"/>
      <c r="E45" s="14">
        <f>SUM(E25:E44)</f>
        <v>6.5</v>
      </c>
    </row>
    <row r="46" spans="1:5" x14ac:dyDescent="0.25">
      <c r="A46" s="2"/>
      <c r="B46" s="1"/>
      <c r="C46" s="1"/>
      <c r="D46" s="1"/>
    </row>
    <row r="47" spans="1:5" x14ac:dyDescent="0.25">
      <c r="A47" s="19" t="s">
        <v>48</v>
      </c>
      <c r="B47" s="19"/>
      <c r="C47" s="19"/>
      <c r="D47" s="19"/>
      <c r="E47" s="19"/>
    </row>
    <row r="48" spans="1:5" x14ac:dyDescent="0.25">
      <c r="A48" s="3" t="s">
        <v>0</v>
      </c>
      <c r="B48" s="3" t="s">
        <v>1</v>
      </c>
      <c r="C48" s="3" t="s">
        <v>2</v>
      </c>
      <c r="D48" s="3" t="s">
        <v>3</v>
      </c>
      <c r="E48" s="3" t="s">
        <v>62</v>
      </c>
    </row>
    <row r="49" spans="1:5" x14ac:dyDescent="0.25">
      <c r="A49" s="4" t="s">
        <v>48</v>
      </c>
      <c r="B49" t="s">
        <v>8</v>
      </c>
      <c r="C49" s="4">
        <v>100</v>
      </c>
      <c r="D49" s="4" t="s">
        <v>6</v>
      </c>
      <c r="E49" s="5">
        <v>0.5</v>
      </c>
    </row>
    <row r="50" spans="1:5" x14ac:dyDescent="0.25">
      <c r="A50" s="4" t="s">
        <v>48</v>
      </c>
      <c r="B50" t="s">
        <v>12</v>
      </c>
      <c r="C50" s="4">
        <v>4</v>
      </c>
      <c r="D50" s="4" t="s">
        <v>11</v>
      </c>
      <c r="E50" s="5">
        <v>0.4</v>
      </c>
    </row>
    <row r="51" spans="1:5" x14ac:dyDescent="0.25">
      <c r="A51" s="4" t="s">
        <v>48</v>
      </c>
      <c r="B51" t="s">
        <v>15</v>
      </c>
      <c r="C51" s="4">
        <v>20</v>
      </c>
      <c r="D51" s="4" t="s">
        <v>6</v>
      </c>
      <c r="E51" s="5">
        <v>0.4</v>
      </c>
    </row>
    <row r="52" spans="1:5" x14ac:dyDescent="0.25">
      <c r="A52" s="4" t="s">
        <v>48</v>
      </c>
      <c r="B52" t="s">
        <v>17</v>
      </c>
      <c r="C52" s="4">
        <v>50</v>
      </c>
      <c r="D52" s="4" t="s">
        <v>6</v>
      </c>
      <c r="E52" s="5">
        <v>0.15</v>
      </c>
    </row>
    <row r="53" spans="1:5" x14ac:dyDescent="0.25">
      <c r="A53" s="4" t="s">
        <v>48</v>
      </c>
      <c r="B53" t="s">
        <v>26</v>
      </c>
      <c r="C53" s="4">
        <v>0.25</v>
      </c>
      <c r="D53" s="4" t="s">
        <v>20</v>
      </c>
      <c r="E53" s="5">
        <v>0.01</v>
      </c>
    </row>
    <row r="54" spans="1:5" x14ac:dyDescent="0.25">
      <c r="A54" s="4" t="s">
        <v>48</v>
      </c>
      <c r="B54" s="4" t="s">
        <v>119</v>
      </c>
      <c r="C54" s="4">
        <v>1</v>
      </c>
      <c r="D54" s="4" t="s">
        <v>118</v>
      </c>
      <c r="E54" s="5">
        <v>10.99</v>
      </c>
    </row>
    <row r="55" spans="1:5" x14ac:dyDescent="0.25">
      <c r="A55" s="4" t="s">
        <v>48</v>
      </c>
      <c r="B55" t="s">
        <v>105</v>
      </c>
      <c r="C55" s="4">
        <v>100</v>
      </c>
      <c r="D55" s="4" t="s">
        <v>6</v>
      </c>
      <c r="E55" s="5">
        <v>0.62</v>
      </c>
    </row>
    <row r="56" spans="1:5" x14ac:dyDescent="0.25">
      <c r="A56" s="4" t="s">
        <v>48</v>
      </c>
      <c r="B56" s="4" t="s">
        <v>47</v>
      </c>
      <c r="C56" s="4">
        <v>1</v>
      </c>
      <c r="D56" s="4" t="s">
        <v>20</v>
      </c>
      <c r="E56" s="5">
        <v>0.1</v>
      </c>
    </row>
    <row r="57" spans="1:5" x14ac:dyDescent="0.25">
      <c r="A57" s="4" t="s">
        <v>48</v>
      </c>
      <c r="B57" s="4" t="s">
        <v>32</v>
      </c>
      <c r="C57" s="4">
        <v>0.5</v>
      </c>
      <c r="D57" s="4" t="s">
        <v>20</v>
      </c>
      <c r="E57" s="5">
        <v>0.03</v>
      </c>
    </row>
    <row r="58" spans="1:5" x14ac:dyDescent="0.25">
      <c r="A58" s="4" t="s">
        <v>48</v>
      </c>
      <c r="B58" s="4" t="s">
        <v>49</v>
      </c>
      <c r="C58" s="4">
        <v>4</v>
      </c>
      <c r="D58" s="4" t="s">
        <v>50</v>
      </c>
      <c r="E58" s="5">
        <v>1</v>
      </c>
    </row>
    <row r="59" spans="1:5" x14ac:dyDescent="0.25">
      <c r="A59" s="4" t="s">
        <v>48</v>
      </c>
      <c r="B59" s="4" t="s">
        <v>101</v>
      </c>
      <c r="C59" s="4">
        <v>2</v>
      </c>
      <c r="D59" s="4" t="s">
        <v>27</v>
      </c>
      <c r="E59" s="5">
        <v>0.5</v>
      </c>
    </row>
    <row r="60" spans="1:5" x14ac:dyDescent="0.25">
      <c r="A60" s="4" t="s">
        <v>48</v>
      </c>
      <c r="B60" s="4" t="s">
        <v>107</v>
      </c>
      <c r="C60" s="4">
        <v>0.5</v>
      </c>
      <c r="D60" s="4" t="s">
        <v>20</v>
      </c>
      <c r="E60" s="5">
        <v>0.03</v>
      </c>
    </row>
    <row r="61" spans="1:5" x14ac:dyDescent="0.25">
      <c r="A61" s="4" t="s">
        <v>48</v>
      </c>
      <c r="B61" s="4" t="s">
        <v>36</v>
      </c>
      <c r="C61" s="4">
        <v>1</v>
      </c>
      <c r="D61" s="4" t="s">
        <v>20</v>
      </c>
      <c r="E61" s="5">
        <v>0.01</v>
      </c>
    </row>
    <row r="62" spans="1:5" x14ac:dyDescent="0.25">
      <c r="A62" s="4" t="s">
        <v>48</v>
      </c>
      <c r="B62" s="4" t="s">
        <v>108</v>
      </c>
      <c r="C62" s="4">
        <v>1</v>
      </c>
      <c r="D62" s="4" t="s">
        <v>20</v>
      </c>
      <c r="E62" s="5">
        <v>0.05</v>
      </c>
    </row>
    <row r="63" spans="1:5" x14ac:dyDescent="0.25">
      <c r="A63" s="2"/>
      <c r="B63" s="1"/>
      <c r="C63" s="1"/>
      <c r="D63" s="1"/>
      <c r="E63" s="14">
        <f>SUM(E49:E62)</f>
        <v>14.789999999999997</v>
      </c>
    </row>
    <row r="64" spans="1:5" x14ac:dyDescent="0.25">
      <c r="A64" s="2"/>
      <c r="B64" s="1"/>
      <c r="C64" s="1"/>
      <c r="D64" s="1"/>
    </row>
    <row r="65" spans="1:7" x14ac:dyDescent="0.25">
      <c r="A65" s="19" t="s">
        <v>55</v>
      </c>
      <c r="B65" s="19"/>
      <c r="C65" s="19"/>
      <c r="D65" s="19"/>
      <c r="E65" s="19"/>
    </row>
    <row r="66" spans="1:7" x14ac:dyDescent="0.25">
      <c r="A66" s="3" t="s">
        <v>0</v>
      </c>
      <c r="B66" s="3" t="s">
        <v>1</v>
      </c>
      <c r="C66" s="3" t="s">
        <v>2</v>
      </c>
      <c r="D66" s="3" t="s">
        <v>3</v>
      </c>
      <c r="E66" s="3" t="s">
        <v>62</v>
      </c>
    </row>
    <row r="67" spans="1:7" x14ac:dyDescent="0.25">
      <c r="A67" s="4" t="s">
        <v>55</v>
      </c>
      <c r="B67" s="4" t="s">
        <v>56</v>
      </c>
      <c r="C67" s="4">
        <v>80</v>
      </c>
      <c r="D67" s="4" t="s">
        <v>6</v>
      </c>
      <c r="E67" s="5">
        <v>0.04</v>
      </c>
    </row>
    <row r="68" spans="1:7" ht="30" x14ac:dyDescent="0.25">
      <c r="A68" s="4" t="s">
        <v>55</v>
      </c>
      <c r="B68" s="4" t="s">
        <v>54</v>
      </c>
      <c r="C68" s="4" t="s">
        <v>57</v>
      </c>
      <c r="D68" s="4"/>
      <c r="E68" s="5">
        <v>0</v>
      </c>
    </row>
    <row r="69" spans="1:7" x14ac:dyDescent="0.25">
      <c r="A69" s="4" t="s">
        <v>55</v>
      </c>
      <c r="B69" s="4" t="s">
        <v>58</v>
      </c>
      <c r="C69" s="4">
        <v>1</v>
      </c>
      <c r="D69" s="4" t="s">
        <v>20</v>
      </c>
      <c r="E69" s="5">
        <v>0.13</v>
      </c>
    </row>
    <row r="70" spans="1:7" x14ac:dyDescent="0.25">
      <c r="E70" s="14">
        <f>SUM(E67:E69)</f>
        <v>0.17</v>
      </c>
    </row>
    <row r="72" spans="1:7" x14ac:dyDescent="0.25">
      <c r="A72" s="18" t="s">
        <v>78</v>
      </c>
      <c r="B72" s="18"/>
      <c r="C72" s="18"/>
      <c r="D72" s="18"/>
      <c r="E72" s="18"/>
    </row>
    <row r="73" spans="1:7" x14ac:dyDescent="0.25">
      <c r="A73" s="3" t="s">
        <v>0</v>
      </c>
      <c r="B73" s="3" t="s">
        <v>1</v>
      </c>
      <c r="C73" s="3" t="s">
        <v>2</v>
      </c>
      <c r="D73" s="3" t="s">
        <v>3</v>
      </c>
      <c r="E73" s="3" t="s">
        <v>62</v>
      </c>
    </row>
    <row r="74" spans="1:7" x14ac:dyDescent="0.25">
      <c r="A74" s="4"/>
      <c r="B74" t="s">
        <v>109</v>
      </c>
      <c r="C74">
        <v>6</v>
      </c>
      <c r="D74" t="s">
        <v>85</v>
      </c>
      <c r="E74" s="5">
        <v>5.8</v>
      </c>
      <c r="G74" t="s">
        <v>110</v>
      </c>
    </row>
    <row r="75" spans="1:7" x14ac:dyDescent="0.25">
      <c r="A75" s="4"/>
      <c r="B75" t="s">
        <v>79</v>
      </c>
      <c r="C75">
        <v>1</v>
      </c>
      <c r="D75" t="s">
        <v>20</v>
      </c>
      <c r="E75" s="5">
        <v>0.01</v>
      </c>
    </row>
    <row r="76" spans="1:7" x14ac:dyDescent="0.25">
      <c r="A76" s="4"/>
      <c r="B76" t="s">
        <v>80</v>
      </c>
      <c r="C76">
        <v>1</v>
      </c>
      <c r="D76" t="s">
        <v>20</v>
      </c>
      <c r="E76" s="5">
        <v>0.1</v>
      </c>
    </row>
    <row r="77" spans="1:7" x14ac:dyDescent="0.25">
      <c r="A77" s="4"/>
      <c r="B77" t="s">
        <v>81</v>
      </c>
      <c r="C77">
        <v>0.5</v>
      </c>
      <c r="D77" t="s">
        <v>20</v>
      </c>
      <c r="E77" s="5">
        <v>0.1</v>
      </c>
    </row>
    <row r="78" spans="1:7" x14ac:dyDescent="0.25">
      <c r="A78" s="4"/>
      <c r="B78" t="s">
        <v>12</v>
      </c>
      <c r="C78">
        <v>2</v>
      </c>
      <c r="D78" t="s">
        <v>11</v>
      </c>
      <c r="E78" s="5">
        <v>0.2</v>
      </c>
    </row>
    <row r="79" spans="1:7" x14ac:dyDescent="0.25">
      <c r="A79" s="4"/>
      <c r="B79" s="4" t="s">
        <v>101</v>
      </c>
      <c r="C79">
        <v>2</v>
      </c>
      <c r="D79" t="s">
        <v>27</v>
      </c>
      <c r="E79" s="5">
        <v>0.5</v>
      </c>
    </row>
    <row r="80" spans="1:7" x14ac:dyDescent="0.25">
      <c r="A80" s="4"/>
      <c r="B80" t="s">
        <v>84</v>
      </c>
      <c r="C80">
        <v>0.5</v>
      </c>
      <c r="D80" t="s">
        <v>20</v>
      </c>
      <c r="E80" s="5">
        <v>0.03</v>
      </c>
    </row>
    <row r="81" spans="1:7" x14ac:dyDescent="0.25">
      <c r="A81" s="4"/>
      <c r="B81" s="4"/>
      <c r="C81" s="4"/>
      <c r="D81" s="4"/>
      <c r="E81" s="13">
        <f>SUM(E74:E80)</f>
        <v>6.7399999999999993</v>
      </c>
    </row>
    <row r="82" spans="1:7" x14ac:dyDescent="0.25">
      <c r="A82" s="4"/>
      <c r="B82" s="4"/>
      <c r="C82" s="4"/>
      <c r="D82" s="4"/>
      <c r="E82" s="5"/>
    </row>
    <row r="83" spans="1:7" x14ac:dyDescent="0.25">
      <c r="A83" s="4"/>
      <c r="B83" s="4"/>
      <c r="C83" s="4"/>
      <c r="D83" s="4"/>
      <c r="E83" s="5"/>
    </row>
    <row r="84" spans="1:7" x14ac:dyDescent="0.25">
      <c r="A84" s="18" t="s">
        <v>87</v>
      </c>
      <c r="B84" s="18"/>
      <c r="C84" s="18"/>
      <c r="D84" s="18"/>
      <c r="E84" s="18"/>
    </row>
    <row r="85" spans="1:7" x14ac:dyDescent="0.25">
      <c r="A85" s="3" t="s">
        <v>0</v>
      </c>
      <c r="B85" s="3" t="s">
        <v>1</v>
      </c>
      <c r="C85" s="3" t="s">
        <v>2</v>
      </c>
      <c r="D85" s="3" t="s">
        <v>3</v>
      </c>
      <c r="E85" s="3" t="s">
        <v>62</v>
      </c>
    </row>
    <row r="86" spans="1:7" x14ac:dyDescent="0.25">
      <c r="B86" t="s">
        <v>88</v>
      </c>
      <c r="C86">
        <v>1</v>
      </c>
      <c r="D86" t="s">
        <v>89</v>
      </c>
      <c r="E86" s="5">
        <v>2.74</v>
      </c>
      <c r="G86" t="s">
        <v>111</v>
      </c>
    </row>
    <row r="87" spans="1:7" x14ac:dyDescent="0.25">
      <c r="B87" t="s">
        <v>90</v>
      </c>
      <c r="C87">
        <v>1</v>
      </c>
      <c r="D87" t="s">
        <v>27</v>
      </c>
      <c r="E87" s="5">
        <v>0.83040000000000003</v>
      </c>
      <c r="G87" t="s">
        <v>112</v>
      </c>
    </row>
    <row r="88" spans="1:7" x14ac:dyDescent="0.25">
      <c r="B88" t="s">
        <v>91</v>
      </c>
      <c r="C88">
        <v>1</v>
      </c>
      <c r="D88" t="s">
        <v>20</v>
      </c>
      <c r="E88" s="5">
        <v>0.08</v>
      </c>
      <c r="G88" t="s">
        <v>113</v>
      </c>
    </row>
    <row r="89" spans="1:7" x14ac:dyDescent="0.25">
      <c r="B89" t="s">
        <v>92</v>
      </c>
      <c r="C89">
        <v>1</v>
      </c>
      <c r="D89" t="s">
        <v>20</v>
      </c>
      <c r="E89" s="5">
        <v>0.59</v>
      </c>
    </row>
    <row r="90" spans="1:7" x14ac:dyDescent="0.25">
      <c r="B90" t="s">
        <v>93</v>
      </c>
      <c r="C90">
        <v>1</v>
      </c>
      <c r="D90" t="s">
        <v>96</v>
      </c>
      <c r="E90" s="5">
        <f>2.49/10</f>
        <v>0.24900000000000003</v>
      </c>
      <c r="G90" t="s">
        <v>114</v>
      </c>
    </row>
    <row r="91" spans="1:7" x14ac:dyDescent="0.25">
      <c r="B91" t="s">
        <v>94</v>
      </c>
      <c r="C91">
        <v>1</v>
      </c>
      <c r="D91" t="s">
        <v>96</v>
      </c>
      <c r="E91" s="5">
        <f>2.29/10</f>
        <v>0.22900000000000001</v>
      </c>
      <c r="G91" t="s">
        <v>115</v>
      </c>
    </row>
    <row r="92" spans="1:7" x14ac:dyDescent="0.25">
      <c r="B92" t="s">
        <v>95</v>
      </c>
      <c r="C92">
        <v>1</v>
      </c>
      <c r="D92" t="s">
        <v>96</v>
      </c>
      <c r="E92" s="5">
        <v>0.23</v>
      </c>
      <c r="G92" t="s">
        <v>115</v>
      </c>
    </row>
    <row r="93" spans="1:7" x14ac:dyDescent="0.25">
      <c r="B93" t="s">
        <v>97</v>
      </c>
      <c r="C93">
        <v>1</v>
      </c>
      <c r="D93" t="s">
        <v>98</v>
      </c>
      <c r="E93" s="5">
        <f>6/8</f>
        <v>0.75</v>
      </c>
      <c r="G93" t="s">
        <v>116</v>
      </c>
    </row>
    <row r="94" spans="1:7" x14ac:dyDescent="0.25">
      <c r="E94" s="14">
        <f>SUM(E86:E93)</f>
        <v>5.6984000000000004</v>
      </c>
    </row>
    <row r="97" spans="1:7" x14ac:dyDescent="0.25">
      <c r="A97" s="18" t="s">
        <v>127</v>
      </c>
      <c r="B97" s="18"/>
      <c r="C97" s="18"/>
      <c r="D97" s="18"/>
      <c r="E97" s="18"/>
    </row>
    <row r="98" spans="1:7" x14ac:dyDescent="0.25">
      <c r="A98" s="3" t="s">
        <v>0</v>
      </c>
      <c r="B98" s="3" t="s">
        <v>1</v>
      </c>
      <c r="C98" s="3" t="s">
        <v>2</v>
      </c>
      <c r="D98" s="3" t="s">
        <v>3</v>
      </c>
      <c r="E98" s="3" t="s">
        <v>62</v>
      </c>
    </row>
    <row r="99" spans="1:7" x14ac:dyDescent="0.25">
      <c r="B99" t="s">
        <v>127</v>
      </c>
      <c r="C99">
        <v>3</v>
      </c>
      <c r="D99" t="s">
        <v>129</v>
      </c>
      <c r="E99" s="5">
        <v>1.9650000000000001</v>
      </c>
      <c r="G99" t="s">
        <v>130</v>
      </c>
    </row>
    <row r="100" spans="1:7" x14ac:dyDescent="0.25">
      <c r="B100" t="s">
        <v>79</v>
      </c>
      <c r="C100">
        <v>1</v>
      </c>
      <c r="D100" t="s">
        <v>20</v>
      </c>
      <c r="E100" s="5">
        <v>0.01</v>
      </c>
    </row>
    <row r="101" spans="1:7" x14ac:dyDescent="0.25">
      <c r="B101" t="s">
        <v>128</v>
      </c>
      <c r="C101">
        <v>1</v>
      </c>
      <c r="D101" t="s">
        <v>123</v>
      </c>
      <c r="E101" s="5">
        <v>0.748</v>
      </c>
      <c r="G101" t="s">
        <v>136</v>
      </c>
    </row>
    <row r="102" spans="1:7" x14ac:dyDescent="0.25">
      <c r="B102" s="4" t="s">
        <v>101</v>
      </c>
      <c r="C102">
        <v>1</v>
      </c>
      <c r="D102" t="s">
        <v>20</v>
      </c>
      <c r="E102" s="5">
        <v>0.25</v>
      </c>
    </row>
    <row r="103" spans="1:7" x14ac:dyDescent="0.25">
      <c r="B103" t="s">
        <v>131</v>
      </c>
      <c r="C103">
        <v>1</v>
      </c>
      <c r="D103" t="s">
        <v>133</v>
      </c>
      <c r="E103" s="5">
        <v>0.61499999999999999</v>
      </c>
      <c r="G103" t="s">
        <v>135</v>
      </c>
    </row>
    <row r="104" spans="1:7" x14ac:dyDescent="0.25">
      <c r="B104" t="s">
        <v>132</v>
      </c>
      <c r="C104">
        <v>1</v>
      </c>
      <c r="D104" t="s">
        <v>5</v>
      </c>
      <c r="E104" s="5">
        <v>0.66</v>
      </c>
    </row>
    <row r="105" spans="1:7" x14ac:dyDescent="0.25">
      <c r="B105" t="s">
        <v>134</v>
      </c>
      <c r="C105">
        <v>2</v>
      </c>
      <c r="D105" t="s">
        <v>5</v>
      </c>
      <c r="E105" s="5">
        <v>0.2</v>
      </c>
    </row>
    <row r="106" spans="1:7" x14ac:dyDescent="0.25">
      <c r="E106" s="14">
        <f>SUM(E99:E105)</f>
        <v>4.4480000000000004</v>
      </c>
    </row>
    <row r="112" spans="1:7" x14ac:dyDescent="0.25">
      <c r="A112" s="18" t="s">
        <v>140</v>
      </c>
      <c r="B112" s="18"/>
      <c r="C112" s="18"/>
      <c r="D112" s="18"/>
      <c r="E112" s="18"/>
    </row>
    <row r="113" spans="1:7" x14ac:dyDescent="0.25">
      <c r="A113" s="3" t="s">
        <v>0</v>
      </c>
      <c r="B113" s="3" t="s">
        <v>1</v>
      </c>
      <c r="C113" s="3" t="s">
        <v>2</v>
      </c>
      <c r="D113" s="3" t="s">
        <v>3</v>
      </c>
      <c r="E113" s="3" t="s">
        <v>62</v>
      </c>
    </row>
    <row r="114" spans="1:7" x14ac:dyDescent="0.25">
      <c r="A114" s="3"/>
      <c r="B114" t="s">
        <v>140</v>
      </c>
      <c r="C114">
        <v>55</v>
      </c>
      <c r="D114" t="s">
        <v>6</v>
      </c>
      <c r="E114" s="5">
        <v>0.91</v>
      </c>
      <c r="G114" t="s">
        <v>142</v>
      </c>
    </row>
    <row r="115" spans="1:7" x14ac:dyDescent="0.25">
      <c r="B115" t="s">
        <v>141</v>
      </c>
      <c r="C115">
        <v>0.5</v>
      </c>
      <c r="D115" t="s">
        <v>133</v>
      </c>
      <c r="E115" s="5">
        <v>0.46</v>
      </c>
      <c r="G115" t="s">
        <v>143</v>
      </c>
    </row>
    <row r="116" spans="1:7" x14ac:dyDescent="0.25">
      <c r="E116" s="5">
        <f>SUM(E114:E115)</f>
        <v>1.37</v>
      </c>
    </row>
    <row r="117" spans="1:7" x14ac:dyDescent="0.25">
      <c r="E117" s="5"/>
    </row>
    <row r="118" spans="1:7" x14ac:dyDescent="0.25">
      <c r="E118" s="5"/>
    </row>
    <row r="119" spans="1:7" x14ac:dyDescent="0.25">
      <c r="E119" s="5"/>
    </row>
    <row r="120" spans="1:7" x14ac:dyDescent="0.25">
      <c r="E120" s="5"/>
    </row>
    <row r="121" spans="1:7" x14ac:dyDescent="0.25">
      <c r="E121" s="5"/>
    </row>
    <row r="122" spans="1:7" x14ac:dyDescent="0.25">
      <c r="E122" s="5"/>
    </row>
    <row r="123" spans="1:7" x14ac:dyDescent="0.25">
      <c r="E123" s="5"/>
    </row>
    <row r="124" spans="1:7" x14ac:dyDescent="0.25">
      <c r="E124" s="5"/>
    </row>
  </sheetData>
  <mergeCells count="8">
    <mergeCell ref="A23:E23"/>
    <mergeCell ref="A1:E1"/>
    <mergeCell ref="A72:E72"/>
    <mergeCell ref="A84:E84"/>
    <mergeCell ref="A97:E97"/>
    <mergeCell ref="A112:E112"/>
    <mergeCell ref="A65:E65"/>
    <mergeCell ref="A47:E47"/>
  </mergeCells>
  <phoneticPr fontId="7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2ADF8-D9AA-4288-AB87-0B6242C617AA}">
  <dimension ref="A1:J16"/>
  <sheetViews>
    <sheetView workbookViewId="0">
      <selection activeCell="A11" sqref="A11:L18"/>
    </sheetView>
  </sheetViews>
  <sheetFormatPr defaultColWidth="14.140625" defaultRowHeight="15" x14ac:dyDescent="0.25"/>
  <cols>
    <col min="1" max="1" width="23.28515625" customWidth="1"/>
    <col min="2" max="2" width="7.7109375" bestFit="1" customWidth="1"/>
  </cols>
  <sheetData>
    <row r="1" spans="1:10" x14ac:dyDescent="0.25">
      <c r="A1" s="3" t="s">
        <v>59</v>
      </c>
      <c r="B1" s="3" t="s">
        <v>61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99</v>
      </c>
      <c r="J1" s="3" t="s">
        <v>60</v>
      </c>
    </row>
    <row r="2" spans="1:10" x14ac:dyDescent="0.25">
      <c r="A2" s="15" t="s">
        <v>127</v>
      </c>
      <c r="B2" s="4">
        <v>1</v>
      </c>
      <c r="C2" s="4">
        <v>456</v>
      </c>
      <c r="D2" s="4">
        <v>30</v>
      </c>
      <c r="E2" s="4">
        <v>463</v>
      </c>
      <c r="F2" s="4">
        <v>1338</v>
      </c>
      <c r="G2" s="4">
        <v>1648.2</v>
      </c>
      <c r="H2" s="4">
        <v>9.1999999999999993</v>
      </c>
      <c r="I2" s="4">
        <v>3.1</v>
      </c>
      <c r="J2" s="5">
        <v>4.45</v>
      </c>
    </row>
    <row r="3" spans="1:10" x14ac:dyDescent="0.25">
      <c r="A3" s="17" t="s">
        <v>126</v>
      </c>
      <c r="B3" s="4">
        <v>1</v>
      </c>
      <c r="C3" s="4">
        <v>855.17</v>
      </c>
      <c r="D3" s="4">
        <v>45.93</v>
      </c>
      <c r="E3" s="4">
        <v>1457.54</v>
      </c>
      <c r="F3" s="4">
        <v>2962.98</v>
      </c>
      <c r="G3" s="4">
        <v>1142.24</v>
      </c>
      <c r="H3" s="4">
        <v>10.47</v>
      </c>
      <c r="I3" s="4">
        <v>0.36</v>
      </c>
      <c r="J3" s="5">
        <v>9.5299999999999994</v>
      </c>
    </row>
    <row r="4" spans="1:10" x14ac:dyDescent="0.25">
      <c r="A4" s="17" t="s">
        <v>48</v>
      </c>
      <c r="B4" s="4">
        <v>1</v>
      </c>
      <c r="C4" s="4">
        <v>395.33</v>
      </c>
      <c r="D4" s="4">
        <v>22.8</v>
      </c>
      <c r="E4" s="4">
        <v>209.47</v>
      </c>
      <c r="F4" s="4">
        <v>2426.25</v>
      </c>
      <c r="G4" s="4">
        <v>1031.92</v>
      </c>
      <c r="H4" s="4">
        <v>2</v>
      </c>
      <c r="I4" s="4">
        <v>12.5</v>
      </c>
      <c r="J4" s="5">
        <v>14.79</v>
      </c>
    </row>
    <row r="5" spans="1:10" x14ac:dyDescent="0.25">
      <c r="A5" s="17" t="s">
        <v>78</v>
      </c>
      <c r="B5" s="4">
        <v>1</v>
      </c>
      <c r="C5">
        <v>345.01</v>
      </c>
      <c r="D5">
        <v>35.32</v>
      </c>
      <c r="E5">
        <v>32.04</v>
      </c>
      <c r="F5">
        <v>718.74</v>
      </c>
      <c r="G5">
        <v>665.84</v>
      </c>
      <c r="H5">
        <v>1.0900000000000001</v>
      </c>
      <c r="I5">
        <v>18.5</v>
      </c>
      <c r="J5" s="5">
        <v>6.74</v>
      </c>
    </row>
    <row r="6" spans="1:10" x14ac:dyDescent="0.25">
      <c r="A6" s="17" t="s">
        <v>140</v>
      </c>
      <c r="B6" s="4">
        <v>1</v>
      </c>
      <c r="C6" s="4">
        <v>261</v>
      </c>
      <c r="D6" s="4">
        <v>11</v>
      </c>
      <c r="E6" s="4">
        <v>166.4</v>
      </c>
      <c r="F6" s="4">
        <v>97.3</v>
      </c>
      <c r="G6" s="4">
        <v>350.8</v>
      </c>
      <c r="H6" s="4">
        <v>1.62</v>
      </c>
      <c r="I6" s="4">
        <v>1.5</v>
      </c>
      <c r="J6" s="5">
        <v>1.37</v>
      </c>
    </row>
    <row r="9" spans="1:10" x14ac:dyDescent="0.25">
      <c r="A9" s="4"/>
    </row>
    <row r="11" spans="1:10" x14ac:dyDescent="0.25">
      <c r="A11" s="4"/>
      <c r="C11" s="3"/>
      <c r="D11" s="3"/>
      <c r="E11" s="3"/>
      <c r="F11" s="3"/>
      <c r="G11" s="3"/>
      <c r="H11" s="3"/>
      <c r="I11" s="3"/>
    </row>
    <row r="12" spans="1:10" x14ac:dyDescent="0.25">
      <c r="A12" s="4"/>
      <c r="D12" s="4"/>
    </row>
    <row r="13" spans="1:10" x14ac:dyDescent="0.25">
      <c r="A13" s="4"/>
      <c r="D13" s="4"/>
    </row>
    <row r="14" spans="1:10" x14ac:dyDescent="0.25">
      <c r="A14" s="4"/>
      <c r="D14" s="4"/>
    </row>
    <row r="15" spans="1:10" x14ac:dyDescent="0.25">
      <c r="A15" s="4"/>
      <c r="D15" s="4"/>
    </row>
    <row r="16" spans="1:10" x14ac:dyDescent="0.25">
      <c r="A16" s="4"/>
      <c r="D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recipes</vt:lpstr>
      <vt:lpstr>costing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Rehmani, Shiraz</dc:creator>
  <cp:lastModifiedBy>Shiraz Rehmani</cp:lastModifiedBy>
  <dcterms:created xsi:type="dcterms:W3CDTF">2024-10-04T13:31:51Z</dcterms:created>
  <dcterms:modified xsi:type="dcterms:W3CDTF">2024-10-07T03:22:18Z</dcterms:modified>
</cp:coreProperties>
</file>