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ya\Documents\"/>
    </mc:Choice>
  </mc:AlternateContent>
  <xr:revisionPtr revIDLastSave="0" documentId="8_{1AB1C488-580B-4F85-9273-0B2A21A1C3F2}" xr6:coauthVersionLast="47" xr6:coauthVersionMax="47" xr10:uidLastSave="{00000000-0000-0000-0000-000000000000}"/>
  <bookViews>
    <workbookView xWindow="-110" yWindow="-110" windowWidth="19420" windowHeight="10300" xr2:uid="{E107D779-5DD5-4870-AEB2-29F9DAD4FD40}"/>
  </bookViews>
  <sheets>
    <sheet name="InvestMind" sheetId="1" r:id="rId1"/>
    <sheet name="Perfil" sheetId="2" r:id="rId2"/>
  </sheets>
  <definedNames>
    <definedName name="anos">InvestMind!$I$13</definedName>
    <definedName name="aporte">InvestMind!$I$12</definedName>
    <definedName name="patrimonio">InvestMind!$I$15</definedName>
    <definedName name="qtd_investimento">InvestMind!$I$12</definedName>
    <definedName name="rend_carteira">InvestMind!$D$13</definedName>
    <definedName name="salario">InvestMind!$D$12</definedName>
    <definedName name="tx_rend_mensal">InvestMind!$I$14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C23" i="1"/>
  <c r="D23" i="1" s="1"/>
  <c r="C24" i="1"/>
  <c r="C25" i="1"/>
  <c r="C26" i="1"/>
  <c r="D26" i="1" s="1"/>
  <c r="C27" i="1"/>
  <c r="D27" i="1" s="1"/>
  <c r="C22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I15" i="1"/>
  <c r="I16" i="1" s="1"/>
  <c r="H20" i="1"/>
  <c r="I20" i="1" s="1"/>
  <c r="H21" i="1"/>
  <c r="I21" i="1" s="1"/>
  <c r="H22" i="1"/>
  <c r="I22" i="1" s="1"/>
  <c r="H23" i="1"/>
  <c r="I23" i="1" s="1"/>
  <c r="H19" i="1"/>
  <c r="I19" i="1" s="1"/>
  <c r="D14" i="1"/>
  <c r="D22" i="1" l="1"/>
  <c r="D25" i="1"/>
  <c r="D24" i="1"/>
</calcChain>
</file>

<file path=xl/sharedStrings.xml><?xml version="1.0" encoding="utf-8"?>
<sst xmlns="http://schemas.openxmlformats.org/spreadsheetml/2006/main" count="69" uniqueCount="34">
  <si>
    <t>Salário</t>
  </si>
  <si>
    <t>Rendimento da Carteira</t>
  </si>
  <si>
    <t>Sugestão de Investimento</t>
  </si>
  <si>
    <t>Quanto Investir por mês?</t>
  </si>
  <si>
    <t>Qual a Taxa de Rendimento Mensal?</t>
  </si>
  <si>
    <t>Por Quantos Anos?</t>
  </si>
  <si>
    <t>Patrimônios Acumulados:</t>
  </si>
  <si>
    <t>Dividendos Mensais</t>
  </si>
  <si>
    <r>
      <rPr>
        <b/>
        <sz val="11"/>
        <color theme="0"/>
        <rFont val="Aptos Narrow"/>
        <family val="2"/>
        <scheme val="minor"/>
      </rPr>
      <t xml:space="preserve">  CONFIGURAÇÕES</t>
    </r>
    <r>
      <rPr>
        <sz val="11"/>
        <color theme="0"/>
        <rFont val="Aptos Narrow"/>
        <family val="2"/>
        <scheme val="minor"/>
      </rPr>
      <t xml:space="preserve"> | Investimentos</t>
    </r>
  </si>
  <si>
    <r>
      <rPr>
        <b/>
        <sz val="12"/>
        <color rgb="FFF8E7DD"/>
        <rFont val="Aptos Narrow"/>
        <family val="2"/>
        <scheme val="minor"/>
      </rPr>
      <t xml:space="preserve">   INVESTIMENTO</t>
    </r>
    <r>
      <rPr>
        <sz val="12"/>
        <color rgb="FFF8E7DD"/>
        <rFont val="Aptos Narrow"/>
        <family val="2"/>
        <scheme val="minor"/>
      </rPr>
      <t xml:space="preserve"> | Mensal</t>
    </r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</si>
  <si>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</si>
  <si>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</si>
  <si>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</si>
  <si>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</si>
  <si>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</si>
  <si>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</si>
  <si>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r>
      <rPr>
        <b/>
        <sz val="12"/>
        <color theme="0"/>
        <rFont val="Aptos Narrow"/>
        <family val="2"/>
        <scheme val="minor"/>
      </rPr>
      <t xml:space="preserve">   CENÁRIOS</t>
    </r>
    <r>
      <rPr>
        <sz val="12"/>
        <color theme="0"/>
        <rFont val="Aptos Narrow"/>
        <family val="2"/>
        <scheme val="minor"/>
      </rPr>
      <t xml:space="preserve"> | Análise</t>
    </r>
  </si>
  <si>
    <t>Perfil</t>
  </si>
  <si>
    <t>Conservador</t>
  </si>
  <si>
    <t>Tipo de FII</t>
  </si>
  <si>
    <t>Porcentual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</si>
  <si>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</si>
  <si>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</si>
  <si>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</si>
  <si>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</si>
  <si>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</si>
  <si>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</si>
  <si>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</si>
  <si>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</si>
  <si>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</si>
  <si>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</t>
  </si>
  <si>
    <t>Agressivo</t>
  </si>
  <si>
    <t>Valor a ser Investido por Mês:</t>
  </si>
  <si>
    <t xml:space="preserve">   PERFIL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</si>
</sst>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5" formatCode="&quot;R$&quot;\ #,##0.00"/>
  </numFmts>
  <fonts count="1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color rgb="FF12C2B1"/>
      <name val="Aptos Narrow"/>
      <family val="2"/>
      <scheme val="minor"/>
    </font>
    <font>
      <sz val="10"/>
      <color theme="5" tint="-0.499984740745262"/>
      <name val="Aptos Narrow"/>
      <family val="2"/>
      <scheme val="minor"/>
    </font>
    <font>
      <sz val="10"/>
      <color theme="2" tint="-0.749992370372631"/>
      <name val="Aptos Narrow"/>
      <family val="2"/>
      <scheme val="minor"/>
    </font>
    <font>
      <b/>
      <sz val="10"/>
      <color theme="5" tint="-0.499984740745262"/>
      <name val="Aptos Narrow"/>
      <family val="2"/>
      <scheme val="minor"/>
    </font>
    <font>
      <b/>
      <sz val="10"/>
      <color theme="2" tint="-0.749992370372631"/>
      <name val="Aptos Narrow"/>
      <family val="2"/>
      <scheme val="minor"/>
    </font>
    <font>
      <sz val="12"/>
      <color rgb="FFF8E7DD"/>
      <name val="Aptos Narrow"/>
      <family val="2"/>
      <scheme val="minor"/>
    </font>
    <font>
      <b/>
      <sz val="12"/>
      <color rgb="FFF8E7DD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0"/>
      <color rgb="FF29313B"/>
      <name val="Aptos Narrow"/>
      <family val="2"/>
      <scheme val="minor"/>
    </font>
    <font>
      <sz val="10"/>
      <color theme="4" tint="-0.499984740745262"/>
      <name val="Aptos Narrow"/>
      <family val="2"/>
      <scheme val="minor"/>
    </font>
    <font>
      <b/>
      <sz val="10"/>
      <color theme="4" tint="-0.499984740745262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5A0D"/>
        <bgColor indexed="64"/>
      </patternFill>
    </fill>
    <fill>
      <patternFill patternType="solid">
        <fgColor rgb="FF202A33"/>
        <bgColor indexed="64"/>
      </patternFill>
    </fill>
    <fill>
      <patternFill patternType="solid">
        <fgColor rgb="FFFB956A"/>
        <bgColor indexed="64"/>
      </patternFill>
    </fill>
    <fill>
      <patternFill patternType="solid">
        <fgColor rgb="FFF8E7D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556579"/>
        <bgColor indexed="64"/>
      </patternFill>
    </fill>
    <fill>
      <patternFill patternType="solid">
        <fgColor rgb="FFD8DBDF"/>
        <bgColor indexed="64"/>
      </patternFill>
    </fill>
    <fill>
      <patternFill patternType="solid">
        <fgColor rgb="FF12C2B1"/>
        <bgColor indexed="64"/>
      </patternFill>
    </fill>
    <fill>
      <patternFill patternType="solid">
        <fgColor rgb="FF1EEAD7"/>
        <bgColor indexed="64"/>
      </patternFill>
    </fill>
    <fill>
      <patternFill patternType="solid">
        <fgColor rgb="FFD9FBF8"/>
        <bgColor indexed="64"/>
      </patternFill>
    </fill>
  </fills>
  <borders count="27">
    <border>
      <left/>
      <right/>
      <top/>
      <bottom/>
      <diagonal/>
    </border>
    <border>
      <left style="medium">
        <color rgb="FFFF5A0D"/>
      </left>
      <right/>
      <top/>
      <bottom/>
      <diagonal/>
    </border>
    <border>
      <left/>
      <right style="medium">
        <color rgb="FFFF5A0D"/>
      </right>
      <top/>
      <bottom/>
      <diagonal/>
    </border>
    <border>
      <left style="medium">
        <color rgb="FFFF5A0D"/>
      </left>
      <right/>
      <top/>
      <bottom style="medium">
        <color rgb="FFFF5A0D"/>
      </bottom>
      <diagonal/>
    </border>
    <border>
      <left/>
      <right style="medium">
        <color rgb="FFFF5A0D"/>
      </right>
      <top/>
      <bottom style="medium">
        <color rgb="FFFF5A0D"/>
      </bottom>
      <diagonal/>
    </border>
    <border>
      <left style="thin">
        <color rgb="FFFB956A"/>
      </left>
      <right/>
      <top/>
      <bottom/>
      <diagonal/>
    </border>
    <border>
      <left/>
      <right style="thin">
        <color rgb="FFFB956A"/>
      </right>
      <top/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/>
      <diagonal/>
    </border>
    <border>
      <left style="thin">
        <color rgb="FF556579"/>
      </left>
      <right/>
      <top style="thin">
        <color rgb="FF556579"/>
      </top>
      <bottom/>
      <diagonal/>
    </border>
    <border>
      <left/>
      <right/>
      <top style="thin">
        <color rgb="FF556579"/>
      </top>
      <bottom/>
      <diagonal/>
    </border>
    <border>
      <left/>
      <right style="thin">
        <color rgb="FF556579"/>
      </right>
      <top style="thin">
        <color rgb="FF556579"/>
      </top>
      <bottom/>
      <diagonal/>
    </border>
    <border>
      <left style="thin">
        <color rgb="FF556579"/>
      </left>
      <right/>
      <top/>
      <bottom/>
      <diagonal/>
    </border>
    <border>
      <left/>
      <right style="thin">
        <color rgb="FF556579"/>
      </right>
      <top/>
      <bottom/>
      <diagonal/>
    </border>
    <border>
      <left style="thin">
        <color rgb="FF556579"/>
      </left>
      <right/>
      <top/>
      <bottom style="thin">
        <color rgb="FF556579"/>
      </bottom>
      <diagonal/>
    </border>
    <border>
      <left/>
      <right/>
      <top/>
      <bottom style="thin">
        <color rgb="FF556579"/>
      </bottom>
      <diagonal/>
    </border>
    <border>
      <left/>
      <right style="thin">
        <color rgb="FF556579"/>
      </right>
      <top/>
      <bottom style="thin">
        <color rgb="FF556579"/>
      </bottom>
      <diagonal/>
    </border>
    <border>
      <left/>
      <right/>
      <top/>
      <bottom style="medium">
        <color rgb="FFFF5A0D"/>
      </bottom>
      <diagonal/>
    </border>
    <border>
      <left style="thin">
        <color rgb="FF0FA193"/>
      </left>
      <right/>
      <top style="thin">
        <color rgb="FF0FA193"/>
      </top>
      <bottom/>
      <diagonal/>
    </border>
    <border>
      <left/>
      <right/>
      <top style="thin">
        <color rgb="FF0FA193"/>
      </top>
      <bottom/>
      <diagonal/>
    </border>
    <border>
      <left/>
      <right style="thin">
        <color rgb="FF0FA193"/>
      </right>
      <top style="thin">
        <color rgb="FF0FA193"/>
      </top>
      <bottom/>
      <diagonal/>
    </border>
    <border>
      <left style="thin">
        <color rgb="FF0FA193"/>
      </left>
      <right/>
      <top/>
      <bottom/>
      <diagonal/>
    </border>
    <border>
      <left/>
      <right style="thin">
        <color rgb="FF0FA193"/>
      </right>
      <top/>
      <bottom/>
      <diagonal/>
    </border>
    <border>
      <left style="thin">
        <color rgb="FF0FA193"/>
      </left>
      <right/>
      <top/>
      <bottom style="thin">
        <color rgb="FF0FA193"/>
      </bottom>
      <diagonal/>
    </border>
    <border>
      <left/>
      <right/>
      <top/>
      <bottom style="thin">
        <color rgb="FF0FA193"/>
      </bottom>
      <diagonal/>
    </border>
    <border>
      <left/>
      <right style="thin">
        <color rgb="FF0FA193"/>
      </right>
      <top/>
      <bottom style="thin">
        <color rgb="FF0FA193"/>
      </bottom>
      <diagonal/>
    </border>
  </borders>
  <cellStyleXfs count="1">
    <xf numFmtId="0" fontId="0" fillId="0" borderId="0"/>
  </cellStyleXfs>
  <cellXfs count="56">
    <xf numFmtId="0" fontId="0" fillId="0" borderId="0" xfId="0"/>
    <xf numFmtId="165" fontId="4" fillId="3" borderId="2" xfId="0" applyNumberFormat="1" applyFont="1" applyFill="1" applyBorder="1"/>
    <xf numFmtId="165" fontId="4" fillId="3" borderId="4" xfId="0" applyNumberFormat="1" applyFont="1" applyFill="1" applyBorder="1"/>
    <xf numFmtId="165" fontId="7" fillId="0" borderId="6" xfId="0" applyNumberFormat="1" applyFont="1" applyBorder="1"/>
    <xf numFmtId="0" fontId="7" fillId="5" borderId="6" xfId="0" applyFont="1" applyFill="1" applyBorder="1"/>
    <xf numFmtId="8" fontId="8" fillId="6" borderId="7" xfId="0" applyNumberFormat="1" applyFont="1" applyFill="1" applyBorder="1"/>
    <xf numFmtId="165" fontId="8" fillId="6" borderId="8" xfId="0" applyNumberFormat="1" applyFont="1" applyFill="1" applyBorder="1"/>
    <xf numFmtId="10" fontId="7" fillId="0" borderId="6" xfId="0" applyNumberFormat="1" applyFont="1" applyBorder="1" applyAlignment="1">
      <alignment horizontal="right"/>
    </xf>
    <xf numFmtId="10" fontId="4" fillId="3" borderId="2" xfId="0" applyNumberFormat="1" applyFont="1" applyFill="1" applyBorder="1"/>
    <xf numFmtId="0" fontId="0" fillId="7" borderId="0" xfId="0" applyFill="1"/>
    <xf numFmtId="0" fontId="5" fillId="0" borderId="5" xfId="0" applyFont="1" applyBorder="1"/>
    <xf numFmtId="0" fontId="5" fillId="0" borderId="0" xfId="0" applyFont="1" applyBorder="1"/>
    <xf numFmtId="0" fontId="5" fillId="5" borderId="5" xfId="0" applyFont="1" applyFill="1" applyBorder="1"/>
    <xf numFmtId="0" fontId="5" fillId="5" borderId="0" xfId="0" applyFont="1" applyFill="1" applyBorder="1"/>
    <xf numFmtId="0" fontId="6" fillId="6" borderId="9" xfId="0" applyFont="1" applyFill="1" applyBorder="1"/>
    <xf numFmtId="0" fontId="6" fillId="6" borderId="0" xfId="0" applyFont="1" applyFill="1" applyBorder="1"/>
    <xf numFmtId="0" fontId="9" fillId="4" borderId="5" xfId="0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left" vertical="center"/>
    </xf>
    <xf numFmtId="0" fontId="2" fillId="0" borderId="0" xfId="0" applyFont="1"/>
    <xf numFmtId="0" fontId="13" fillId="0" borderId="13" xfId="0" applyFont="1" applyBorder="1"/>
    <xf numFmtId="8" fontId="13" fillId="0" borderId="0" xfId="0" applyNumberFormat="1" applyFont="1" applyBorder="1"/>
    <xf numFmtId="8" fontId="13" fillId="0" borderId="14" xfId="0" applyNumberFormat="1" applyFont="1" applyBorder="1"/>
    <xf numFmtId="0" fontId="13" fillId="9" borderId="13" xfId="0" applyFont="1" applyFill="1" applyBorder="1"/>
    <xf numFmtId="8" fontId="13" fillId="9" borderId="0" xfId="0" applyNumberFormat="1" applyFont="1" applyFill="1" applyBorder="1"/>
    <xf numFmtId="8" fontId="13" fillId="9" borderId="14" xfId="0" applyNumberFormat="1" applyFont="1" applyFill="1" applyBorder="1"/>
    <xf numFmtId="0" fontId="13" fillId="0" borderId="15" xfId="0" applyFont="1" applyBorder="1"/>
    <xf numFmtId="8" fontId="13" fillId="0" borderId="16" xfId="0" applyNumberFormat="1" applyFont="1" applyBorder="1"/>
    <xf numFmtId="8" fontId="13" fillId="0" borderId="17" xfId="0" applyNumberFormat="1" applyFont="1" applyBorder="1"/>
    <xf numFmtId="0" fontId="1" fillId="8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9" fontId="0" fillId="0" borderId="0" xfId="0" applyNumberFormat="1"/>
    <xf numFmtId="0" fontId="15" fillId="10" borderId="19" xfId="0" applyFont="1" applyFill="1" applyBorder="1" applyAlignment="1">
      <alignment horizontal="center" vertical="center"/>
    </xf>
    <xf numFmtId="0" fontId="15" fillId="10" borderId="20" xfId="0" applyFont="1" applyFill="1" applyBorder="1" applyAlignment="1">
      <alignment horizontal="center" vertical="center"/>
    </xf>
    <xf numFmtId="0" fontId="15" fillId="10" borderId="21" xfId="0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left" vertical="center"/>
    </xf>
    <xf numFmtId="0" fontId="1" fillId="10" borderId="20" xfId="0" applyFont="1" applyFill="1" applyBorder="1" applyAlignment="1">
      <alignment horizontal="left" vertical="center"/>
    </xf>
    <xf numFmtId="0" fontId="1" fillId="11" borderId="21" xfId="0" applyFont="1" applyFill="1" applyBorder="1" applyAlignment="1">
      <alignment horizontal="center" vertical="center"/>
    </xf>
    <xf numFmtId="0" fontId="14" fillId="12" borderId="24" xfId="0" applyFont="1" applyFill="1" applyBorder="1"/>
    <xf numFmtId="0" fontId="14" fillId="12" borderId="25" xfId="0" applyFont="1" applyFill="1" applyBorder="1"/>
    <xf numFmtId="165" fontId="15" fillId="12" borderId="26" xfId="0" applyNumberFormat="1" applyFont="1" applyFill="1" applyBorder="1"/>
    <xf numFmtId="0" fontId="14" fillId="0" borderId="22" xfId="0" applyFont="1" applyBorder="1"/>
    <xf numFmtId="0" fontId="14" fillId="12" borderId="22" xfId="0" applyFont="1" applyFill="1" applyBorder="1"/>
    <xf numFmtId="0" fontId="14" fillId="12" borderId="24" xfId="0" applyFont="1" applyFill="1" applyBorder="1"/>
    <xf numFmtId="0" fontId="11" fillId="8" borderId="10" xfId="0" applyFont="1" applyFill="1" applyBorder="1" applyAlignment="1">
      <alignment vertical="center"/>
    </xf>
    <xf numFmtId="0" fontId="11" fillId="8" borderId="11" xfId="0" applyFont="1" applyFill="1" applyBorder="1" applyAlignment="1">
      <alignment vertical="center"/>
    </xf>
    <xf numFmtId="9" fontId="15" fillId="12" borderId="25" xfId="0" applyNumberFormat="1" applyFont="1" applyFill="1" applyBorder="1" applyAlignment="1">
      <alignment horizontal="center"/>
    </xf>
    <xf numFmtId="9" fontId="15" fillId="0" borderId="0" xfId="0" applyNumberFormat="1" applyFont="1" applyBorder="1" applyAlignment="1">
      <alignment horizontal="center"/>
    </xf>
    <xf numFmtId="9" fontId="15" fillId="12" borderId="0" xfId="0" applyNumberFormat="1" applyFont="1" applyFill="1" applyBorder="1" applyAlignment="1">
      <alignment horizontal="center"/>
    </xf>
    <xf numFmtId="165" fontId="15" fillId="0" borderId="23" xfId="0" applyNumberFormat="1" applyFont="1" applyBorder="1" applyAlignment="1">
      <alignment horizontal="center"/>
    </xf>
    <xf numFmtId="165" fontId="15" fillId="12" borderId="23" xfId="0" applyNumberFormat="1" applyFont="1" applyFill="1" applyBorder="1" applyAlignment="1">
      <alignment horizontal="center"/>
    </xf>
    <xf numFmtId="165" fontId="15" fillId="12" borderId="2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FA193"/>
      <color rgb="FF12C2B1"/>
      <color rgb="FF29313B"/>
      <color rgb="FFD9FBF8"/>
      <color rgb="FF1EEAD7"/>
      <color rgb="FF556579"/>
      <color rgb="FFD8DBDF"/>
      <color rgb="FFE4E4E4"/>
      <color rgb="FFF4F4F4"/>
      <color rgb="FFFB95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InvestMind!$B$22:$B$27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InvestMind!$C$22:$C$27</c:f>
              <c:numCache>
                <c:formatCode>0%</c:formatCode>
                <c:ptCount val="6"/>
                <c:pt idx="0">
                  <c:v>0.32</c:v>
                </c:pt>
                <c:pt idx="1">
                  <c:v>0.4</c:v>
                </c:pt>
                <c:pt idx="2">
                  <c:v>0.08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A-4C01-9A39-A5B88C519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230151</xdr:colOff>
      <xdr:row>9</xdr:row>
      <xdr:rowOff>7384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BDD266E-D9F7-5393-58E7-5DAC8FEA1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69931" cy="17040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</xdr:row>
      <xdr:rowOff>10409</xdr:rowOff>
    </xdr:from>
    <xdr:to>
      <xdr:col>5</xdr:col>
      <xdr:colOff>1</xdr:colOff>
      <xdr:row>43</xdr:row>
      <xdr:rowOff>135328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98B3755-0C61-0860-DCF0-32CF51EFA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8F0B-C730-482F-A1ED-2A1EE272BB9A}">
  <dimension ref="A9:I28"/>
  <sheetViews>
    <sheetView showGridLines="0" tabSelected="1" zoomScale="75" zoomScaleNormal="99" workbookViewId="0">
      <selection activeCell="I30" sqref="I30"/>
    </sheetView>
  </sheetViews>
  <sheetFormatPr defaultRowHeight="14.5" x14ac:dyDescent="0.35"/>
  <cols>
    <col min="1" max="1" width="4.7265625" customWidth="1"/>
    <col min="2" max="2" width="17.1796875" customWidth="1"/>
    <col min="3" max="3" width="28.7265625" bestFit="1" customWidth="1"/>
    <col min="4" max="4" width="13.54296875" customWidth="1"/>
    <col min="5" max="5" width="4.36328125" customWidth="1"/>
    <col min="6" max="6" width="3.453125" customWidth="1"/>
    <col min="7" max="7" width="24.90625" customWidth="1"/>
    <col min="8" max="8" width="13.36328125" bestFit="1" customWidth="1"/>
    <col min="9" max="9" width="16.54296875" customWidth="1"/>
    <col min="15" max="15" width="8.7265625" customWidth="1"/>
  </cols>
  <sheetData>
    <row r="9" spans="1:9" x14ac:dyDescent="0.35">
      <c r="A9" s="9"/>
      <c r="B9" s="9"/>
      <c r="C9" s="9"/>
      <c r="D9" s="9"/>
      <c r="E9" s="9"/>
    </row>
    <row r="10" spans="1:9" x14ac:dyDescent="0.35">
      <c r="A10" s="9"/>
      <c r="B10" s="9"/>
      <c r="C10" s="9"/>
      <c r="D10" s="9"/>
      <c r="E10" s="9"/>
    </row>
    <row r="11" spans="1:9" ht="25.5" customHeight="1" x14ac:dyDescent="0.35">
      <c r="A11" s="9"/>
      <c r="B11" s="29" t="s">
        <v>8</v>
      </c>
      <c r="C11" s="30"/>
      <c r="D11" s="30"/>
      <c r="E11" s="9"/>
      <c r="G11" s="16" t="s">
        <v>9</v>
      </c>
      <c r="H11" s="17"/>
      <c r="I11" s="17"/>
    </row>
    <row r="12" spans="1:9" x14ac:dyDescent="0.35">
      <c r="A12" s="9"/>
      <c r="B12" s="31" t="s">
        <v>0</v>
      </c>
      <c r="C12" s="32"/>
      <c r="D12" s="1">
        <v>1500</v>
      </c>
      <c r="E12" s="9"/>
      <c r="G12" s="10" t="s">
        <v>3</v>
      </c>
      <c r="H12" s="11"/>
      <c r="I12" s="3">
        <v>200</v>
      </c>
    </row>
    <row r="13" spans="1:9" x14ac:dyDescent="0.35">
      <c r="A13" s="9"/>
      <c r="B13" s="31" t="s">
        <v>1</v>
      </c>
      <c r="C13" s="32"/>
      <c r="D13" s="8">
        <v>6.0000000000000001E-3</v>
      </c>
      <c r="E13" s="9"/>
      <c r="G13" s="12" t="s">
        <v>5</v>
      </c>
      <c r="H13" s="13"/>
      <c r="I13" s="4">
        <v>5</v>
      </c>
    </row>
    <row r="14" spans="1:9" ht="15" thickBot="1" x14ac:dyDescent="0.4">
      <c r="A14" s="9"/>
      <c r="B14" s="33" t="s">
        <v>2</v>
      </c>
      <c r="C14" s="34"/>
      <c r="D14" s="2">
        <f>salario*30%</f>
        <v>450</v>
      </c>
      <c r="E14" s="9"/>
      <c r="G14" s="10" t="s">
        <v>4</v>
      </c>
      <c r="H14" s="11"/>
      <c r="I14" s="7">
        <v>1.0789999999999999E-2</v>
      </c>
    </row>
    <row r="15" spans="1:9" x14ac:dyDescent="0.35">
      <c r="A15" s="9"/>
      <c r="B15" s="9"/>
      <c r="C15" s="9"/>
      <c r="D15" s="9"/>
      <c r="E15" s="9"/>
      <c r="G15" s="14" t="s">
        <v>6</v>
      </c>
      <c r="H15" s="15"/>
      <c r="I15" s="5">
        <f>FV(tx_rend_mensal,anos*12,aporte*-1)</f>
        <v>16755.382799697527</v>
      </c>
    </row>
    <row r="16" spans="1:9" x14ac:dyDescent="0.35">
      <c r="A16" s="9"/>
      <c r="B16" s="9"/>
      <c r="C16" s="9"/>
      <c r="D16" s="9"/>
      <c r="E16" s="9"/>
      <c r="G16" s="14" t="s">
        <v>7</v>
      </c>
      <c r="H16" s="15"/>
      <c r="I16" s="6">
        <f>patrimonio*rend_carteira</f>
        <v>100.53229679818516</v>
      </c>
    </row>
    <row r="17" spans="1:9" x14ac:dyDescent="0.35">
      <c r="A17" s="9"/>
      <c r="B17" s="9"/>
      <c r="C17" s="9"/>
      <c r="D17" s="9"/>
      <c r="E17" s="9"/>
    </row>
    <row r="18" spans="1:9" ht="28" customHeight="1" x14ac:dyDescent="0.35">
      <c r="A18" s="9"/>
      <c r="B18" s="39" t="s">
        <v>33</v>
      </c>
      <c r="C18" s="40"/>
      <c r="D18" s="41" t="s">
        <v>30</v>
      </c>
      <c r="E18" s="9"/>
      <c r="G18" s="48" t="s">
        <v>16</v>
      </c>
      <c r="H18" s="49"/>
      <c r="I18" s="28" t="s">
        <v>15</v>
      </c>
    </row>
    <row r="19" spans="1:9" x14ac:dyDescent="0.35">
      <c r="A19" s="9"/>
      <c r="B19" s="42" t="s">
        <v>32</v>
      </c>
      <c r="C19" s="43"/>
      <c r="D19" s="44">
        <f>aporte</f>
        <v>200</v>
      </c>
      <c r="E19" s="9"/>
      <c r="F19" s="18">
        <v>2</v>
      </c>
      <c r="G19" s="19" t="s">
        <v>10</v>
      </c>
      <c r="H19" s="20">
        <f>FV(tx_rend_mensal,$F19*12,qtd_investimento*-1)</f>
        <v>5445.5254595290435</v>
      </c>
      <c r="I19" s="21">
        <f>H19*rend_carteira</f>
        <v>32.673152757174265</v>
      </c>
    </row>
    <row r="20" spans="1:9" x14ac:dyDescent="0.35">
      <c r="A20" s="9"/>
      <c r="B20" s="9"/>
      <c r="C20" s="9"/>
      <c r="D20" s="9"/>
      <c r="E20" s="9"/>
      <c r="F20" s="18">
        <v>5</v>
      </c>
      <c r="G20" s="22" t="s">
        <v>11</v>
      </c>
      <c r="H20" s="23">
        <f>FV(tx_rend_mensal,$F20*12,qtd_investimento*-1)</f>
        <v>16755.382799697527</v>
      </c>
      <c r="I20" s="24">
        <f>H20*rend_carteira</f>
        <v>100.53229679818516</v>
      </c>
    </row>
    <row r="21" spans="1:9" x14ac:dyDescent="0.35">
      <c r="A21" s="9"/>
      <c r="B21" s="36" t="s">
        <v>19</v>
      </c>
      <c r="C21" s="37" t="s">
        <v>20</v>
      </c>
      <c r="D21" s="38" t="s">
        <v>21</v>
      </c>
      <c r="E21" s="9"/>
      <c r="F21" s="18">
        <v>10</v>
      </c>
      <c r="G21" s="19" t="s">
        <v>12</v>
      </c>
      <c r="H21" s="20">
        <f>FV(tx_rend_mensal,$F21*12,qtd_investimento*-1)</f>
        <v>48656.842506034438</v>
      </c>
      <c r="I21" s="21">
        <f>H21*rend_carteira</f>
        <v>291.94105503620665</v>
      </c>
    </row>
    <row r="22" spans="1:9" x14ac:dyDescent="0.35">
      <c r="A22" s="9"/>
      <c r="B22" s="45" t="s">
        <v>22</v>
      </c>
      <c r="C22" s="51">
        <f>VLOOKUP($D$18&amp;"-"&amp;$B22,Perfil!A3:D22,4,FALSE)</f>
        <v>0.32</v>
      </c>
      <c r="D22" s="53">
        <f>C22*$D$19</f>
        <v>64</v>
      </c>
      <c r="E22" s="9"/>
      <c r="F22" s="18">
        <v>20</v>
      </c>
      <c r="G22" s="22" t="s">
        <v>13</v>
      </c>
      <c r="H22" s="23">
        <f>FV(tx_rend_mensal,$F22*12,qtd_investimento*-1)</f>
        <v>225039.68001941612</v>
      </c>
      <c r="I22" s="24">
        <f>H22*rend_carteira</f>
        <v>1350.2380801164968</v>
      </c>
    </row>
    <row r="23" spans="1:9" x14ac:dyDescent="0.35">
      <c r="A23" s="9"/>
      <c r="B23" s="46" t="s">
        <v>23</v>
      </c>
      <c r="C23" s="52">
        <f>VLOOKUP($D$18&amp;"-"&amp;$B23,Perfil!A4:D23,4,FALSE)</f>
        <v>0.4</v>
      </c>
      <c r="D23" s="54">
        <f t="shared" ref="D23:D27" si="0">C23*$D$19</f>
        <v>80</v>
      </c>
      <c r="E23" s="9"/>
      <c r="F23" s="18">
        <v>30</v>
      </c>
      <c r="G23" s="25" t="s">
        <v>14</v>
      </c>
      <c r="H23" s="26">
        <f>FV(tx_rend_mensal,$F23*12,qtd_investimento*-1)</f>
        <v>864433.93100094295</v>
      </c>
      <c r="I23" s="27">
        <f>H23*rend_carteira</f>
        <v>5186.6035860056581</v>
      </c>
    </row>
    <row r="24" spans="1:9" x14ac:dyDescent="0.35">
      <c r="A24" s="9"/>
      <c r="B24" s="45" t="s">
        <v>24</v>
      </c>
      <c r="C24" s="51">
        <f>VLOOKUP($D$18&amp;"-"&amp;$B24,Perfil!A5:D24,4,FALSE)</f>
        <v>0.08</v>
      </c>
      <c r="D24" s="53">
        <f t="shared" si="0"/>
        <v>16</v>
      </c>
      <c r="E24" s="9"/>
    </row>
    <row r="25" spans="1:9" x14ac:dyDescent="0.35">
      <c r="A25" s="9"/>
      <c r="B25" s="46" t="s">
        <v>25</v>
      </c>
      <c r="C25" s="52">
        <f>VLOOKUP($D$18&amp;"-"&amp;$B25,Perfil!A6:D25,4,FALSE)</f>
        <v>0.1</v>
      </c>
      <c r="D25" s="54">
        <f t="shared" si="0"/>
        <v>20</v>
      </c>
      <c r="E25" s="9"/>
    </row>
    <row r="26" spans="1:9" x14ac:dyDescent="0.35">
      <c r="A26" s="9"/>
      <c r="B26" s="45" t="s">
        <v>26</v>
      </c>
      <c r="C26" s="51">
        <f>VLOOKUP($D$18&amp;"-"&amp;$B26,Perfil!A7:D26,4,FALSE)</f>
        <v>0.1</v>
      </c>
      <c r="D26" s="53">
        <f t="shared" si="0"/>
        <v>20</v>
      </c>
      <c r="E26" s="9"/>
    </row>
    <row r="27" spans="1:9" x14ac:dyDescent="0.35">
      <c r="A27" s="9"/>
      <c r="B27" s="47" t="s">
        <v>27</v>
      </c>
      <c r="C27" s="50">
        <f>VLOOKUP($D$18&amp;"-"&amp;$B27,Perfil!A8:D27,4,FALSE)</f>
        <v>0.1</v>
      </c>
      <c r="D27" s="55">
        <f t="shared" si="0"/>
        <v>20</v>
      </c>
      <c r="E27" s="9"/>
    </row>
    <row r="28" spans="1:9" x14ac:dyDescent="0.35">
      <c r="A28" s="9"/>
      <c r="B28" s="9"/>
      <c r="C28" s="9"/>
      <c r="D28" s="9"/>
      <c r="E28" s="9"/>
    </row>
  </sheetData>
  <mergeCells count="13">
    <mergeCell ref="B19:C19"/>
    <mergeCell ref="B18:C18"/>
    <mergeCell ref="G18:H18"/>
    <mergeCell ref="G16:H16"/>
    <mergeCell ref="G11:I11"/>
    <mergeCell ref="B11:D11"/>
    <mergeCell ref="B12:C12"/>
    <mergeCell ref="B13:C13"/>
    <mergeCell ref="B14:C14"/>
    <mergeCell ref="G12:H12"/>
    <mergeCell ref="G13:H13"/>
    <mergeCell ref="G14:H14"/>
    <mergeCell ref="G15:H15"/>
  </mergeCells>
  <dataValidations count="1">
    <dataValidation type="list" allowBlank="1" showInputMessage="1" showErrorMessage="1" sqref="D18" xr:uid="{16ED4D74-564B-483F-A98F-9AED24F212D0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74579-6B1D-4FB3-84AB-5FAB9C2A7064}">
  <dimension ref="A2:D20"/>
  <sheetViews>
    <sheetView topLeftCell="A3" workbookViewId="0">
      <selection activeCell="A7" sqref="A7"/>
    </sheetView>
  </sheetViews>
  <sheetFormatPr defaultRowHeight="14.5" x14ac:dyDescent="0.35"/>
  <cols>
    <col min="1" max="1" width="28.54296875" bestFit="1" customWidth="1"/>
    <col min="2" max="2" width="11.08984375" bestFit="1" customWidth="1"/>
    <col min="3" max="3" width="17.453125" bestFit="1" customWidth="1"/>
  </cols>
  <sheetData>
    <row r="2" spans="1:4" x14ac:dyDescent="0.35">
      <c r="A2" t="s">
        <v>29</v>
      </c>
      <c r="B2" t="s">
        <v>17</v>
      </c>
      <c r="C2" t="s">
        <v>19</v>
      </c>
      <c r="D2" t="s">
        <v>28</v>
      </c>
    </row>
    <row r="3" spans="1:4" x14ac:dyDescent="0.35">
      <c r="A3" t="str">
        <f>B3&amp;"-"&amp;C3</f>
        <v>Conservador-PAPEL</v>
      </c>
      <c r="B3" t="s">
        <v>18</v>
      </c>
      <c r="C3" t="s">
        <v>22</v>
      </c>
      <c r="D3" s="35">
        <v>0.3</v>
      </c>
    </row>
    <row r="4" spans="1:4" x14ac:dyDescent="0.35">
      <c r="A4" t="str">
        <f t="shared" ref="A4:A20" si="0">B4&amp;"-"&amp;C4</f>
        <v>Conservador-TIJOLO</v>
      </c>
      <c r="B4" t="s">
        <v>18</v>
      </c>
      <c r="C4" t="s">
        <v>23</v>
      </c>
      <c r="D4" s="35">
        <v>0.5</v>
      </c>
    </row>
    <row r="5" spans="1:4" x14ac:dyDescent="0.35">
      <c r="A5" t="str">
        <f t="shared" si="0"/>
        <v>Conservador-HÍBRIDOS</v>
      </c>
      <c r="B5" t="s">
        <v>18</v>
      </c>
      <c r="C5" t="s">
        <v>24</v>
      </c>
      <c r="D5" s="35">
        <v>0.1</v>
      </c>
    </row>
    <row r="6" spans="1:4" x14ac:dyDescent="0.35">
      <c r="A6" t="str">
        <f t="shared" si="0"/>
        <v>Conservador-FOFs</v>
      </c>
      <c r="B6" t="s">
        <v>18</v>
      </c>
      <c r="C6" t="s">
        <v>25</v>
      </c>
      <c r="D6" s="35">
        <v>0.1</v>
      </c>
    </row>
    <row r="7" spans="1:4" x14ac:dyDescent="0.35">
      <c r="A7" t="str">
        <f t="shared" si="0"/>
        <v>Conservador-DESENVOLVIMENTO</v>
      </c>
      <c r="B7" t="s">
        <v>18</v>
      </c>
      <c r="C7" t="s">
        <v>26</v>
      </c>
      <c r="D7" s="35">
        <v>0</v>
      </c>
    </row>
    <row r="8" spans="1:4" x14ac:dyDescent="0.35">
      <c r="A8" t="str">
        <f t="shared" si="0"/>
        <v>Conservador-HOTELARIAS</v>
      </c>
      <c r="B8" t="s">
        <v>18</v>
      </c>
      <c r="C8" t="s">
        <v>27</v>
      </c>
      <c r="D8" s="35">
        <v>0</v>
      </c>
    </row>
    <row r="9" spans="1:4" x14ac:dyDescent="0.35">
      <c r="A9" t="str">
        <f t="shared" si="0"/>
        <v>Moderado-PAPEL</v>
      </c>
      <c r="B9" t="s">
        <v>30</v>
      </c>
      <c r="C9" t="s">
        <v>22</v>
      </c>
      <c r="D9" s="35">
        <v>0.32</v>
      </c>
    </row>
    <row r="10" spans="1:4" x14ac:dyDescent="0.35">
      <c r="A10" t="str">
        <f t="shared" si="0"/>
        <v>Moderado-TIJOLO</v>
      </c>
      <c r="B10" t="s">
        <v>30</v>
      </c>
      <c r="C10" t="s">
        <v>23</v>
      </c>
      <c r="D10" s="35">
        <v>0.4</v>
      </c>
    </row>
    <row r="11" spans="1:4" x14ac:dyDescent="0.35">
      <c r="A11" t="str">
        <f t="shared" si="0"/>
        <v>Moderado-HÍBRIDOS</v>
      </c>
      <c r="B11" t="s">
        <v>30</v>
      </c>
      <c r="C11" t="s">
        <v>24</v>
      </c>
      <c r="D11" s="35">
        <v>0.08</v>
      </c>
    </row>
    <row r="12" spans="1:4" x14ac:dyDescent="0.35">
      <c r="A12" t="str">
        <f t="shared" si="0"/>
        <v>Moderado-FOFs</v>
      </c>
      <c r="B12" t="s">
        <v>30</v>
      </c>
      <c r="C12" t="s">
        <v>25</v>
      </c>
      <c r="D12" s="35">
        <v>0.1</v>
      </c>
    </row>
    <row r="13" spans="1:4" x14ac:dyDescent="0.35">
      <c r="A13" t="str">
        <f t="shared" si="0"/>
        <v>Moderado-DESENVOLVIMENTO</v>
      </c>
      <c r="B13" t="s">
        <v>30</v>
      </c>
      <c r="C13" t="s">
        <v>26</v>
      </c>
      <c r="D13" s="35">
        <v>0.1</v>
      </c>
    </row>
    <row r="14" spans="1:4" x14ac:dyDescent="0.35">
      <c r="A14" t="str">
        <f t="shared" si="0"/>
        <v>Moderado-HOTELARIAS</v>
      </c>
      <c r="B14" t="s">
        <v>30</v>
      </c>
      <c r="C14" t="s">
        <v>27</v>
      </c>
      <c r="D14" s="35">
        <v>0.1</v>
      </c>
    </row>
    <row r="15" spans="1:4" x14ac:dyDescent="0.35">
      <c r="A15" t="str">
        <f t="shared" si="0"/>
        <v>Agressivo-PAPEL</v>
      </c>
      <c r="B15" t="s">
        <v>31</v>
      </c>
      <c r="C15" t="s">
        <v>22</v>
      </c>
      <c r="D15" s="35">
        <v>0.5</v>
      </c>
    </row>
    <row r="16" spans="1:4" x14ac:dyDescent="0.35">
      <c r="A16" t="str">
        <f t="shared" si="0"/>
        <v>Agressivo-TIJOLO</v>
      </c>
      <c r="B16" t="s">
        <v>31</v>
      </c>
      <c r="C16" t="s">
        <v>23</v>
      </c>
      <c r="D16" s="35">
        <v>0.1</v>
      </c>
    </row>
    <row r="17" spans="1:4" x14ac:dyDescent="0.35">
      <c r="A17" t="str">
        <f t="shared" si="0"/>
        <v>Agressivo-HÍBRIDOS</v>
      </c>
      <c r="B17" t="s">
        <v>31</v>
      </c>
      <c r="C17" t="s">
        <v>24</v>
      </c>
      <c r="D17" s="35">
        <v>0.05</v>
      </c>
    </row>
    <row r="18" spans="1:4" x14ac:dyDescent="0.35">
      <c r="A18" t="str">
        <f t="shared" si="0"/>
        <v>Agressivo-FOFs</v>
      </c>
      <c r="B18" t="s">
        <v>31</v>
      </c>
      <c r="C18" t="s">
        <v>25</v>
      </c>
      <c r="D18" s="35">
        <v>0.05</v>
      </c>
    </row>
    <row r="19" spans="1:4" x14ac:dyDescent="0.35">
      <c r="A19" t="str">
        <f t="shared" si="0"/>
        <v>Agressivo-DESENVOLVIMENTO</v>
      </c>
      <c r="B19" t="s">
        <v>31</v>
      </c>
      <c r="C19" t="s">
        <v>26</v>
      </c>
      <c r="D19" s="35">
        <v>0.2</v>
      </c>
    </row>
    <row r="20" spans="1:4" x14ac:dyDescent="0.35">
      <c r="A20" t="str">
        <f t="shared" si="0"/>
        <v>Agressivo-HOTELARIAS</v>
      </c>
      <c r="B20" t="s">
        <v>31</v>
      </c>
      <c r="C20" t="s">
        <v>27</v>
      </c>
      <c r="D20" s="35">
        <v>0.1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90CC89388FBEA459D3DC915C9BAEDBE" ma:contentTypeVersion="5" ma:contentTypeDescription="Crie um novo documento." ma:contentTypeScope="" ma:versionID="d3acf726661c8b3e56370956b3e46866">
  <xsd:schema xmlns:xsd="http://www.w3.org/2001/XMLSchema" xmlns:xs="http://www.w3.org/2001/XMLSchema" xmlns:p="http://schemas.microsoft.com/office/2006/metadata/properties" xmlns:ns3="21a553d1-8466-4faf-b820-676799eebb00" targetNamespace="http://schemas.microsoft.com/office/2006/metadata/properties" ma:root="true" ma:fieldsID="fa917ec1a75c2ff75e74fd435d22de1b" ns3:_="">
    <xsd:import namespace="21a553d1-8466-4faf-b820-676799eebb0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a553d1-8466-4faf-b820-676799eebb0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7FED7C-7A8C-427D-B8B8-FEB7919E64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a553d1-8466-4faf-b820-676799eebb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6F668D-126A-4F35-BBF1-1EFA0740CC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E1EBBA-8CA0-4F7F-97E8-D9998BDFCC85}">
  <ds:schemaRefs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21a553d1-8466-4faf-b820-676799eebb00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InvestMind</vt:lpstr>
      <vt:lpstr>Perfil</vt:lpstr>
      <vt:lpstr>anos</vt:lpstr>
      <vt:lpstr>aporte</vt:lpstr>
      <vt:lpstr>patrimonio</vt:lpstr>
      <vt:lpstr>qtd_investimento</vt:lpstr>
      <vt:lpstr>rend_carteira</vt:lpstr>
      <vt:lpstr>salario</vt:lpstr>
      <vt:lpstr>tx_rend_mensal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SHAYARE ROCHA FERREIRA</dc:creator>
  <cp:lastModifiedBy>SHAYARE ROCHA FERREIRA</cp:lastModifiedBy>
  <dcterms:created xsi:type="dcterms:W3CDTF">2025-05-26T19:49:32Z</dcterms:created>
  <dcterms:modified xsi:type="dcterms:W3CDTF">2025-05-27T03:41:48Z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0x010100D90CC89388FBEA459D3DC915C9BAEDBE</vt:lpwstr>
  </property>
</Properties>
</file>